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gosling\Documents\To be published\"/>
    </mc:Choice>
  </mc:AlternateContent>
  <bookViews>
    <workbookView xWindow="120" yWindow="75" windowWidth="18915" windowHeight="7155"/>
  </bookViews>
  <sheets>
    <sheet name="HOME" sheetId="1" r:id="rId1"/>
    <sheet name="STUDIES" sheetId="3" r:id="rId2"/>
    <sheet name="PICO1" sheetId="4" r:id="rId3"/>
    <sheet name="PICO2" sheetId="11" r:id="rId4"/>
    <sheet name="PICO3" sheetId="16" r:id="rId5"/>
    <sheet name="REFERENCES" sheetId="6" r:id="rId6"/>
    <sheet name="Hoja1" sheetId="8" state="hidden" r:id="rId7"/>
    <sheet name="Hoja2" sheetId="9" state="hidden" r:id="rId8"/>
  </sheets>
  <externalReferences>
    <externalReference r:id="rId9"/>
  </externalReferences>
  <definedNames>
    <definedName name="Down">Hoja2!$A$2:$A$5</definedName>
    <definedName name="DOWN_N">Hoja2!$A$1:$A$5</definedName>
    <definedName name="Grade_down">Hoja2!#REF!</definedName>
    <definedName name="up">Hoja2!$D$1:$D$5</definedName>
  </definedNames>
  <calcPr calcId="162913"/>
</workbook>
</file>

<file path=xl/calcChain.xml><?xml version="1.0" encoding="utf-8"?>
<calcChain xmlns="http://schemas.openxmlformats.org/spreadsheetml/2006/main">
  <c r="E27" i="16" l="1"/>
  <c r="B47" i="4"/>
  <c r="K42" i="11" l="1"/>
  <c r="I42" i="11"/>
  <c r="E42" i="11"/>
  <c r="M42" i="11"/>
  <c r="B42" i="11"/>
  <c r="M27" i="16" l="1"/>
  <c r="C21" i="16" l="1"/>
  <c r="C32" i="16" s="1"/>
  <c r="M44" i="11"/>
  <c r="M43" i="11"/>
  <c r="M41" i="11"/>
  <c r="M40" i="11"/>
  <c r="M39" i="11"/>
  <c r="C33" i="11"/>
  <c r="C51" i="11" s="1"/>
  <c r="M52" i="4"/>
  <c r="M51" i="4"/>
  <c r="M50" i="4"/>
  <c r="M49" i="4"/>
  <c r="M48" i="4"/>
  <c r="M46" i="4"/>
  <c r="P58" i="4"/>
  <c r="C40" i="4"/>
  <c r="C63" i="4" s="1"/>
  <c r="I27" i="16" l="1"/>
  <c r="I44" i="11" l="1"/>
  <c r="I43" i="11"/>
  <c r="I41" i="11"/>
  <c r="E44" i="11"/>
  <c r="E43" i="11"/>
  <c r="E41" i="11"/>
  <c r="K44" i="11"/>
  <c r="K43" i="11"/>
  <c r="K41" i="11"/>
  <c r="B44" i="11"/>
  <c r="B43" i="11"/>
  <c r="B41" i="11"/>
  <c r="C4" i="16" l="1"/>
  <c r="B2" i="16"/>
  <c r="K27" i="16"/>
  <c r="B27" i="16"/>
  <c r="G26" i="16"/>
  <c r="E26" i="16"/>
  <c r="C5" i="16" l="1"/>
  <c r="C3" i="16"/>
  <c r="C2" i="16"/>
  <c r="C6" i="16"/>
  <c r="B40" i="11"/>
  <c r="C4" i="11"/>
  <c r="B2" i="11"/>
  <c r="K40" i="11"/>
  <c r="I40" i="11"/>
  <c r="E40" i="11"/>
  <c r="K39" i="11"/>
  <c r="I39" i="11"/>
  <c r="E39" i="11"/>
  <c r="B39" i="11"/>
  <c r="G38" i="11"/>
  <c r="E38" i="11"/>
  <c r="K52" i="4"/>
  <c r="I52" i="4"/>
  <c r="E52" i="4"/>
  <c r="B52" i="4"/>
  <c r="P34" i="4"/>
  <c r="I50" i="4"/>
  <c r="E45" i="4"/>
  <c r="G45" i="4"/>
  <c r="C4" i="4"/>
  <c r="C5" i="11" l="1"/>
  <c r="C3" i="11"/>
  <c r="C2" i="11"/>
  <c r="C6" i="11"/>
  <c r="K50" i="4"/>
  <c r="K49" i="4"/>
  <c r="K48" i="4"/>
  <c r="I49" i="4"/>
  <c r="I48" i="4"/>
  <c r="E50" i="4"/>
  <c r="E49" i="4"/>
  <c r="E48" i="4"/>
  <c r="B50" i="4"/>
  <c r="B49" i="4"/>
  <c r="B48" i="4"/>
  <c r="E46" i="4" l="1"/>
  <c r="K51" i="4"/>
  <c r="I51" i="4"/>
  <c r="E51" i="4"/>
  <c r="B51" i="4"/>
  <c r="B2" i="4" l="1"/>
  <c r="E47" i="4" l="1"/>
  <c r="I47" i="4" l="1"/>
  <c r="I46" i="4"/>
  <c r="K47" i="4"/>
  <c r="K46" i="4"/>
  <c r="M47" i="4"/>
  <c r="B46" i="4"/>
  <c r="C5" i="4"/>
  <c r="C2" i="4" l="1"/>
  <c r="C6" i="4"/>
  <c r="C3" i="4"/>
</calcChain>
</file>

<file path=xl/sharedStrings.xml><?xml version="1.0" encoding="utf-8"?>
<sst xmlns="http://schemas.openxmlformats.org/spreadsheetml/2006/main" count="493" uniqueCount="259">
  <si>
    <t>Research question</t>
  </si>
  <si>
    <t>Version Date</t>
  </si>
  <si>
    <t>PICO1</t>
  </si>
  <si>
    <t>Population</t>
  </si>
  <si>
    <t>Intervention</t>
  </si>
  <si>
    <t>Comparison</t>
  </si>
  <si>
    <t>No</t>
  </si>
  <si>
    <t>Analysis</t>
  </si>
  <si>
    <t xml:space="preserve">Reference </t>
  </si>
  <si>
    <t>(first author, year)</t>
  </si>
  <si>
    <t>Study population</t>
  </si>
  <si>
    <t>Site</t>
  </si>
  <si>
    <t>Period</t>
  </si>
  <si>
    <t>Outcomes</t>
  </si>
  <si>
    <t>Outcome meassures</t>
  </si>
  <si>
    <t>TOPIC</t>
  </si>
  <si>
    <t>Setting</t>
  </si>
  <si>
    <t>95%CI</t>
  </si>
  <si>
    <t>N participants</t>
  </si>
  <si>
    <t>(studies)</t>
  </si>
  <si>
    <t>Comments</t>
  </si>
  <si>
    <t>Quality of the evidence (GRADE)</t>
  </si>
  <si>
    <t>Short reference</t>
  </si>
  <si>
    <t>Full reference</t>
  </si>
  <si>
    <t>Number</t>
  </si>
  <si>
    <t>Study characteristics</t>
  </si>
  <si>
    <t>Design</t>
  </si>
  <si>
    <t>Inconsistency</t>
  </si>
  <si>
    <t>Indirectness</t>
  </si>
  <si>
    <t>Imprecission</t>
  </si>
  <si>
    <t>Publication bias</t>
  </si>
  <si>
    <t>Other considerations</t>
  </si>
  <si>
    <t>Nº of participants (studies)</t>
  </si>
  <si>
    <t>Risk of bias</t>
  </si>
  <si>
    <t>Not applicable</t>
  </si>
  <si>
    <t>Not serious</t>
  </si>
  <si>
    <t>Serious</t>
  </si>
  <si>
    <t>Very serious</t>
  </si>
  <si>
    <t>Large</t>
  </si>
  <si>
    <t>Very large</t>
  </si>
  <si>
    <t>EVIDENCE PROFILE (EV) TABLE</t>
  </si>
  <si>
    <t>SUMMARY OF FINDINGS (SoF) TABLE</t>
  </si>
  <si>
    <t>Gender and age</t>
  </si>
  <si>
    <t>4-valent HPV
(3 doses; 0,2,6 months)</t>
  </si>
  <si>
    <t>QUALITY ASSESSMENT</t>
  </si>
  <si>
    <t>SUMMARY OF FINDINGS</t>
  </si>
  <si>
    <t>OUTCOMES</t>
  </si>
  <si>
    <t>ABSOLUTE EFFECT</t>
  </si>
  <si>
    <t>RELATIVE EFFECT</t>
  </si>
  <si>
    <t>HIGH</t>
  </si>
  <si>
    <t>MODERATE</t>
  </si>
  <si>
    <t>LOW</t>
  </si>
  <si>
    <t>VERY LOW</t>
  </si>
  <si>
    <t xml:space="preserve">Study event rates (%) </t>
  </si>
  <si>
    <t>Persistent infection ≥6 months</t>
  </si>
  <si>
    <t xml:space="preserve"> Absolute effect</t>
  </si>
  <si>
    <t>Risk difference with intervention</t>
  </si>
  <si>
    <t>Relative effect</t>
  </si>
  <si>
    <t>Efficacy outcomes</t>
  </si>
  <si>
    <t>*</t>
  </si>
  <si>
    <t>EFFICACY</t>
  </si>
  <si>
    <t>4-valent HPV (3 doses)</t>
  </si>
  <si>
    <t>HIV-negative MSM &gt;=27 years</t>
  </si>
  <si>
    <r>
      <rPr>
        <sz val="12"/>
        <color theme="1"/>
        <rFont val="Calibri"/>
        <family val="2"/>
        <scheme val="minor"/>
      </rPr>
      <t>What is the evidence on the</t>
    </r>
    <r>
      <rPr>
        <b/>
        <sz val="12"/>
        <color rgb="FFC00000"/>
        <rFont val="Calibri"/>
        <family val="2"/>
        <scheme val="minor"/>
      </rPr>
      <t xml:space="preserve"> </t>
    </r>
    <r>
      <rPr>
        <b/>
        <u/>
        <sz val="12"/>
        <color theme="1"/>
        <rFont val="Calibri"/>
        <family val="2"/>
        <scheme val="minor"/>
      </rPr>
      <t>efficacy</t>
    </r>
    <r>
      <rPr>
        <sz val="12"/>
        <color theme="1"/>
        <rFont val="Calibri"/>
        <family val="2"/>
        <scheme val="minor"/>
      </rPr>
      <t xml:space="preserve"> of the </t>
    </r>
    <r>
      <rPr>
        <b/>
        <u/>
        <sz val="12"/>
        <color theme="1"/>
        <rFont val="Calibri"/>
        <family val="2"/>
        <scheme val="minor"/>
      </rPr>
      <t>HPV vaccines in males</t>
    </r>
    <r>
      <rPr>
        <sz val="12"/>
        <color theme="1"/>
        <rFont val="Calibri"/>
        <family val="2"/>
        <scheme val="minor"/>
      </rPr>
      <t>?</t>
    </r>
  </si>
  <si>
    <t>Inclusion criteria</t>
  </si>
  <si>
    <t>Exclusion criteria</t>
  </si>
  <si>
    <t>Sample size #</t>
  </si>
  <si>
    <t>Follow-up</t>
  </si>
  <si>
    <t>NCT00090285</t>
  </si>
  <si>
    <t>36 months</t>
  </si>
  <si>
    <t>Clinically detectable anogenital warts or genital lesions at the screening or who had history of such findings</t>
  </si>
  <si>
    <t>AAHS containing placebo 
(3 doses; 0,2,6 months)</t>
  </si>
  <si>
    <t>PICO2</t>
  </si>
  <si>
    <t>PICO3</t>
  </si>
  <si>
    <r>
      <t xml:space="preserve">External genital lesions </t>
    </r>
    <r>
      <rPr>
        <b/>
        <u/>
        <sz val="11"/>
        <rFont val="Symbol"/>
        <family val="1"/>
        <charset val="2"/>
      </rPr>
      <t>g</t>
    </r>
    <r>
      <rPr>
        <b/>
        <u/>
        <sz val="11"/>
        <rFont val="Calibri"/>
        <family val="2"/>
        <scheme val="minor"/>
      </rPr>
      <t xml:space="preserve"> </t>
    </r>
  </si>
  <si>
    <t>Penile, perianal or perineal cancer</t>
  </si>
  <si>
    <t>RRR (not estimable)</t>
  </si>
  <si>
    <t>-</t>
  </si>
  <si>
    <t>2/129 (1.6%)</t>
  </si>
  <si>
    <t>20/126 (15.9%)</t>
  </si>
  <si>
    <t xml:space="preserve">Clinically detectable anogenital warts; genital lesions suggeting other STI; intra-anal lesion on anoscopy consistent with anal intraepithelial neoplasia (AIN) or condyloma; HIV seropositivity before first day of the study </t>
  </si>
  <si>
    <t>39/208 (18.8%)</t>
  </si>
  <si>
    <t>2/193 (1.0%)</t>
  </si>
  <si>
    <t>401 (1RCT)</t>
  </si>
  <si>
    <t>24/208 (15.9%)</t>
  </si>
  <si>
    <t>5/194 (11.5%)</t>
  </si>
  <si>
    <t>Those vaccinated who did not complete 3 doses of HPV vaccine, those vaccinated at other sites; patients with anal or penile condyloma at study start</t>
  </si>
  <si>
    <t>off-label 4-valent HPV vaccination (3 doses; 0,2,6 months)</t>
  </si>
  <si>
    <t>48 months</t>
  </si>
  <si>
    <t>Anal condyloma</t>
  </si>
  <si>
    <t>303 (1OBS)</t>
  </si>
  <si>
    <t>37/197 (18.8%)</t>
  </si>
  <si>
    <t>10/116 (8.6%)</t>
  </si>
  <si>
    <t>AIN (any grade)</t>
  </si>
  <si>
    <t>All PeIN lesions</t>
  </si>
  <si>
    <t>PeIN1</t>
  </si>
  <si>
    <t>PeIN2/3</t>
  </si>
  <si>
    <t xml:space="preserve">Swedish KA, Goldstone SE. Prevention of anal condyloma with quadrivalent human papillomavirus vaccination of older men who have sex with men. PLoS One. 2014;9(4):e93393. </t>
  </si>
  <si>
    <t>PalefskyJ M, Giuliano AR, Goldstone S, Moreira ED, Aranda C, Jessen H, et al. HPV vaccine against anal HPV infection and anal intraepithelial neoplasia. N Engl J Med. 2011;365(17):1576-85.</t>
  </si>
  <si>
    <t>Goldstone SE, Jessen H, Palefsky JM, Giuliano AR, Moreira ED Jr, Vardas E, Aranda C, Hillman RJ, Ferris DG, Coutlee F, Marshall JB, Vuocolo S, Haupt RM, Guris D, Garner E. Quadrivalent HPV vaccine efficacy against disease related to vaccine and non-vaccine HPV types in males. Vaccine. 2013;31(37):3849-55.</t>
  </si>
  <si>
    <t>Giuliano AR, Palefsky JM, Goldstone S, Moreira ED Jr, Penny ME, Aranda C, Vardas E, Moi H, Jessen H, Hillman R, Chang YH, Ferris D, Rouleau D, Bryan J, Marshall JB, Vuocolo S, Barr E, Radley D, Haupt RM, Guris D. Efficacy of quadrivalent HPV vaccine against HPV Infection and disease in males. N Engl J Med. 2011;364(5):401-11.</t>
  </si>
  <si>
    <t>AIN2/3</t>
  </si>
  <si>
    <t>Anal cancer</t>
  </si>
  <si>
    <t>AIN1</t>
  </si>
  <si>
    <t>NA</t>
  </si>
  <si>
    <t>0/208 (0.0%)</t>
  </si>
  <si>
    <t>0/194  (0.0%)</t>
  </si>
  <si>
    <t>16/208 (7.7%)</t>
  </si>
  <si>
    <t>13/208 (6.3%)</t>
  </si>
  <si>
    <t>4/194 (2.1%)</t>
  </si>
  <si>
    <t>3/194 (1.5%)</t>
  </si>
  <si>
    <t>Persistent infection ≥6m
AIN (any grade)
AIN1
AIN2/3
Anal cancer</t>
  </si>
  <si>
    <t xml:space="preserve">Persistent infection ≥6m
External genital lesions
Condyloma
PeIN
Penile cancer
AIN
Anal cancer
</t>
  </si>
  <si>
    <t>Persistent infection ≥6m
External genital lesions
Condyloma acuminatum 
PeIN (any grade, grade 1, grade 2/3)
Penile cancer
AIN (any grade) and anal cancer</t>
  </si>
  <si>
    <r>
      <t xml:space="preserve">AIN (any grade) and anal cancer </t>
    </r>
    <r>
      <rPr>
        <b/>
        <sz val="11"/>
        <rFont val="Calibri"/>
        <family val="2"/>
      </rPr>
      <t>α</t>
    </r>
  </si>
  <si>
    <t>402 (1RCT)</t>
  </si>
  <si>
    <t>255 (1RCT)</t>
  </si>
  <si>
    <t>Not vaccinated</t>
  </si>
  <si>
    <t>To determine effect of vaccine on anal condyloma development, Kaplan-Meier and Cox Proportional Hazards analysis compared time to anal condyloma diagnosis in vaccinated and unvaccinated study patients. For Kaplan-Meier, the Log-Rank test determined significance.</t>
  </si>
  <si>
    <t>HR 0.49 (0.24–0.98)</t>
  </si>
  <si>
    <t>† A 97.5% CI is reported for the HPV 6/11/16/18-related persistent infection endpoint. The CI reported for the HPV 6/11/16/18-related persistent infection endpoint differs from the other analyses due to the Hochberg multiplicity adjustment applied.</t>
  </si>
  <si>
    <t>Source:</t>
  </si>
  <si>
    <t>PICO questions - Full text</t>
  </si>
  <si>
    <t>Quality (GRADE)</t>
  </si>
  <si>
    <t>Control group risk</t>
  </si>
  <si>
    <t>2,3</t>
  </si>
  <si>
    <t>Condyloma acuminatum</t>
  </si>
  <si>
    <t>6/208 (2.9%)</t>
  </si>
  <si>
    <t>0/194 (0.0%)</t>
  </si>
  <si>
    <t>Males 16–23 years old (subgroup: PPE)</t>
  </si>
  <si>
    <t>HPV: human papillomavirus; PPE: per protocol efficacy population; PeIN: penile intraepithelial neoplasia; AIN: anal intraepithelial neoplasia; MSM: men who have sex with men</t>
  </si>
  <si>
    <t>MSM 16–26 years old (subgroup: PPE)</t>
  </si>
  <si>
    <t>Placebo (3 doses) in males 16–26 years old</t>
  </si>
  <si>
    <t>Placebo (3 doses) in MSM 16–26 years old</t>
  </si>
  <si>
    <t>HIV-negative MSM &gt;=27 years old unvaccinated</t>
  </si>
  <si>
    <t>Three doses of 4-valent HPV vaccine in 16–23-year-old males versus three doses of placebo in 16–26-year-old males – efficacy outcomes (for HPV 6, 11, 16, 18)</t>
  </si>
  <si>
    <t>Three doses of 4-valent HPV vaccine in 16–26-year-old MSM versus three doses of placebo in 16–26-year-old MSM – efficacy outcomes (for HPV 6, 11, 16, 18)</t>
  </si>
  <si>
    <t>Three doses of 4-valent HPV vaccine in &gt;=27-year-old HIV-negative MSM versus no treatment in &gt;=27-year-old HIV-negative MSM – efficacy outcomes (any HPV)</t>
  </si>
  <si>
    <t>Trial number (NTC or EUDRAct)</t>
  </si>
  <si>
    <t>Randomised placebo-controlled double-blind trial</t>
  </si>
  <si>
    <t>Randomised clinical trial substudy MSM</t>
  </si>
  <si>
    <t>Observational: post hoc analysis of noncuncurrent cohort study</t>
  </si>
  <si>
    <t>71 sites; 18 countries from Africa, Australia, Europe, Latin America and North America. MSM participants were enrolled from 17 sites in Australia, Brazil, Canada, Croatia, Germany, Mexico, Spain and the United States.</t>
  </si>
  <si>
    <t>7 countries from Australia, Brazil, Canada, 
Croatia, Germany, Spain, and the United States</t>
  </si>
  <si>
    <t>1 site, New York City</t>
  </si>
  <si>
    <t>September 2004–August 2008 (enrolment)</t>
  </si>
  <si>
    <t>2007–2010 (enrolment)</t>
  </si>
  <si>
    <t>HM: 1–5 female sexual partners during lifetime
MSM: - 1-5 male or female partners during lifetime</t>
  </si>
  <si>
    <t>MSM: -1-5 male or female partners during lifetime; sexual intercourse/oral sex with other male in last year</t>
  </si>
  <si>
    <t>HIV-negative self-identified MSM, no prior history of anal condyloma or if they previously-treated anal condyloma and recurrence free for at least 12 months prior to study entry</t>
  </si>
  <si>
    <t>16–23-year-old (HM) and 16–26-year-old (MSM)</t>
  </si>
  <si>
    <t>16–26-year-old MSM</t>
  </si>
  <si>
    <t>&gt;26-year-old HIV- MSM</t>
  </si>
  <si>
    <t xml:space="preserve">Total sample size=4 065 
HM (3 463) 
MSM (602)
</t>
  </si>
  <si>
    <t>Total sample size=602 MSM</t>
  </si>
  <si>
    <t>Total sample size=313 MSM</t>
  </si>
  <si>
    <t>Per protocol and intention to treat population for all assessed outcomes</t>
  </si>
  <si>
    <t>#: subjects who underwent randomisation</t>
  </si>
  <si>
    <t>Persistent infection ≥6 months
External genital lesions
Condyloma acuminatum
Penile intraepithelial neoplasia (PIN; any grade)
PIN1
PIN2/3
Penile, perianal or perineal cáncer
Anal intraepithelial neoplasia (AIN) grade 1</t>
  </si>
  <si>
    <t>HPV: human papillomavirus; PPE: per protocol efficacy; ITT: intention to treat; HM: heterosexual males; MSM: men who have sex with men; AAHS: amorphous aluminium hydroxyphosphate sulfate; PIN: penile intraepithelial neoplasia; AIN: anal intraepithelial neoplasia</t>
  </si>
  <si>
    <t>Imprecision</t>
  </si>
  <si>
    <t>Control group (males 16–26 years – placebo)</t>
  </si>
  <si>
    <t>Intervention group (males 16–23 years – 4vHPV)</t>
  </si>
  <si>
    <t>101/1 400 (7.2%)</t>
  </si>
  <si>
    <t>2 790 (1RCT)</t>
  </si>
  <si>
    <t>2 805 (1RCT)</t>
  </si>
  <si>
    <t>31/1 408 (2.2%)</t>
  </si>
  <si>
    <t>28/1 408 (2.0%)</t>
  </si>
  <si>
    <t>3/1 408 (0.2%)</t>
  </si>
  <si>
    <t>2/1 408 (0.1%)</t>
  </si>
  <si>
    <t>1/1 408 (0.1%)</t>
  </si>
  <si>
    <t>0/1 408 (0.0%)</t>
  </si>
  <si>
    <t>15/1 390 (1.1%)</t>
  </si>
  <si>
    <t>3/1 397 (0.2%)</t>
  </si>
  <si>
    <t>0/1 397 (0.0%)</t>
  </si>
  <si>
    <t>35.0 fewer per 1 000 (from 30.0–38.0 fewer)</t>
  </si>
  <si>
    <t>9.9 fewer per 1 000 (from 7.6–10.8 fewer)</t>
  </si>
  <si>
    <t>8.9 fewer per 1 000 (from 6.6– 9.8 fewer)</t>
  </si>
  <si>
    <t>1.1 fewer per 1 000 (from 1.1 fewer–1.6 more)</t>
  </si>
  <si>
    <t>0.7 fewer per 1 000 (from 0.7 fewer–3.0 more)</t>
  </si>
  <si>
    <t>0.4 fewer per 1 000 (from 0.4 fewer–15.2 more)</t>
  </si>
  <si>
    <t>56.4 fewer per 1 000 (from 36.0–62.2 fewer)</t>
  </si>
  <si>
    <t xml:space="preserve">RRR 85.6 (73.4–92.9)† </t>
  </si>
  <si>
    <t>RRR 90.4 (69.2–98.1)</t>
  </si>
  <si>
    <t>RRR 100.0 (-141.2–100.0)</t>
  </si>
  <si>
    <t>RRR 89.4 (65.5–97.9)</t>
  </si>
  <si>
    <t>RRR 100.0 (-431.1−100.0)</t>
  </si>
  <si>
    <t>RRR 100.0 (-3 788.2−100.0)</t>
  </si>
  <si>
    <t>RRR 89.6 (57.2−98.8)</t>
  </si>
  <si>
    <t>High</t>
  </si>
  <si>
    <t>Low</t>
  </si>
  <si>
    <t>Efficacy was estimated as the relative risk reduction (vaccine efficacy=100 x (1- (incidence rate intervention group/incidence rate control group).</t>
  </si>
  <si>
    <t>Data highlighted in brown extracted or completed by ICO group.</t>
  </si>
  <si>
    <r>
      <rPr>
        <sz val="11"/>
        <color theme="1"/>
        <rFont val="Symbol"/>
        <family val="1"/>
        <charset val="2"/>
      </rPr>
      <t>g:</t>
    </r>
    <r>
      <rPr>
        <sz val="11"/>
        <color theme="1"/>
        <rFont val="Calibri"/>
        <family val="2"/>
      </rPr>
      <t xml:space="preserve"> </t>
    </r>
    <r>
      <rPr>
        <sz val="11"/>
        <color theme="1"/>
        <rFont val="Calibri"/>
        <family val="2"/>
        <scheme val="minor"/>
      </rPr>
      <t>EGL denotes external genital lesions with a diagnosis of condyloma acuminatum, HPV (human papillomavirus) and PIN (penile, perianal, or perineal intraepithelial neoplasia).</t>
    </r>
  </si>
  <si>
    <t>†: A 97.5% CI is reported for the HPV 6/11/16/18-related persistent infection endpoint. The CI reported for the HPV 6/11/16/18-related persistent infection endpoint differs from the other analyses due to the Hochberg multiplicity adjustment applied.</t>
  </si>
  <si>
    <t>α: data from HPV-naïve population</t>
  </si>
  <si>
    <t>*: Quality and risk of bias assessment from males systematic review provided by ECDC.</t>
  </si>
  <si>
    <t>1: not applicable because only one study was used to assess the specific outcome</t>
  </si>
  <si>
    <t>The PPE population consisted of participants who received received all three vaccinations within 1 year and were seronegative and PCR-negative both swb and biopsy specimens from day 1–month 7 
had 1 or more follow-up visits after month 7.</t>
  </si>
  <si>
    <t>The PPE population consisted of participants who received received all three vaccinations within 1 year and were seronegative and PCR-negative both swb and biopsy specimens from day 1−month 7
had 1 or more follow-up visits after month 7.</t>
  </si>
  <si>
    <t>Efficacy was estimated as the relative risk reduction (Vaccine efficacy=100 x (1- (incidence rate intervention group/incidence rate control group).</t>
  </si>
  <si>
    <t>97 fewer per 1 000 (from 82–101 fewer)</t>
  </si>
  <si>
    <t>45 fewer per 1 000 (from 23–54 fewer)</t>
  </si>
  <si>
    <t>29 fewer per 1 000 (from 6–36 fewer)</t>
  </si>
  <si>
    <t>14 fewer per 1 000 (from 1–36 fewer)</t>
  </si>
  <si>
    <t>23 fewer per 1 000 (from 3–30 fewer)</t>
  </si>
  <si>
    <t xml:space="preserve">RRR 94.9 (80.4–99.4) </t>
  </si>
  <si>
    <t>RRR 77.5 (39.6–93.3)</t>
  </si>
  <si>
    <t>RRR 73.0 (16.3–93.4)</t>
  </si>
  <si>
    <t>RRR 100.0 (8.2–100)</t>
  </si>
  <si>
    <t>RRR 74.9 (8.8–95.4)</t>
  </si>
  <si>
    <t>Moderate</t>
  </si>
  <si>
    <t>The PPE population consisted of participants who were seronegative and had HPV DNA–negative swab and biopsy specimens at day 1 for relevant vaccine types, were negative for vaccine-type DNA through month 7 and did not violate the protocol.</t>
  </si>
  <si>
    <t>Control group (males 16–26 years – unvaccinated)</t>
  </si>
  <si>
    <t>Very low</t>
  </si>
  <si>
    <t>73 per 1 000 persons year</t>
  </si>
  <si>
    <t>The HR is the ratio of (risk of outcome in intervention group group)/(risk of outcome in control group) occurring at a given interval of time.</t>
  </si>
  <si>
    <t>Improved condyloma-free survival of vaccinated persons compared with unvaccinated. In univariate Cox proportional hazards analysis, 4vHPV vaccination was associated with decreased risk of developing anal condyloma (HR 0.49; 95%CI 0.24–0.98; p=0.04). History of prior anal condyloma within five years was associated with increased risk of developing  anal condyloma (HR 2.25; 1.27–4.00; p=0.005), as was infection with oncogenic HPV (HR 3.68; 1.58–8.58; p=0.003). Of 103 patients with history of anogenital condyloma within five years of study entry, 41 (40%) patients were vaccinated and 62 (60%) unvaccinated. Among vaccinated, 6 developed anal condyloma (incidence rate of 60 per 1000 person-years (95%CI 22–130). Among unvaccinated, 19 developed anal  condyloma (incidence rate of 120 per 1000 person-years (95%CI 72–187).</t>
  </si>
  <si>
    <t>40.9 per 1 000 person-years</t>
  </si>
  <si>
    <t>11.0 per 1 000 person- years</t>
  </si>
  <si>
    <t>10.0 per 1 000 person-years</t>
  </si>
  <si>
    <t>1.1 per 1 000 person-years</t>
  </si>
  <si>
    <t>0.7 per 1 000 person-years</t>
  </si>
  <si>
    <t>0.4 per 1 000 person-years</t>
  </si>
  <si>
    <t>0.0 per 1 000 person-years</t>
  </si>
  <si>
    <t>63.0 per 1 000 person-years</t>
  </si>
  <si>
    <t>5.9 per 1 000 person-years</t>
  </si>
  <si>
    <t>1.1 per 1 000 persons-years</t>
  </si>
  <si>
    <t>0.0 per 1 000 persons-years</t>
  </si>
  <si>
    <t>7.0 per 1 000 person-years</t>
  </si>
  <si>
    <t>5 per 1 000 person-years</t>
  </si>
  <si>
    <t>13 per 1 000 person-years</t>
  </si>
  <si>
    <t>10 per 1 000 person-years</t>
  </si>
  <si>
    <t>0 per 1 000 person-years</t>
  </si>
  <si>
    <t>8 per 1 000 person-years</t>
  </si>
  <si>
    <t>102 per 1 000 person-years</t>
  </si>
  <si>
    <t>58 per 1 000 person-years</t>
  </si>
  <si>
    <t>39 per 1 000 person-years</t>
  </si>
  <si>
    <t>14 per 1 000 person-years</t>
  </si>
  <si>
    <t>31 per 1 000 person-years</t>
  </si>
  <si>
    <t>0 per 1000 person-years</t>
  </si>
  <si>
    <t>2: downgraded one level for risk of bias due to concerns about the generability of the study results.</t>
  </si>
  <si>
    <t>Efficacy was estimated as the relative risk reduction (vaccine efficacy=100 x (1- (incidence rate intervention group/incidence rate control group)).</t>
  </si>
  <si>
    <t>The PPE population consisted of participants who were seronegative and had HPV DNA-negative swab and biopsy specimens at day 1 for relevant vaccine types were negative for vaccine-type DNA through month 7 and did not violate the protocol.</t>
  </si>
  <si>
    <t>2: downgraded one level for imprecision due to low event rate</t>
  </si>
  <si>
    <t>3: downgraded one level for imprecision due to very wide 95%CI or not estimable.</t>
  </si>
  <si>
    <t>Giuliano, 2011</t>
  </si>
  <si>
    <t>Goldstone, 2013</t>
  </si>
  <si>
    <t>Palefsky, 2011</t>
  </si>
  <si>
    <t>Swedish, 2014</t>
  </si>
  <si>
    <t>Giuliano, 2011 (1); Goldstone, 2013 (2)</t>
  </si>
  <si>
    <t>Palefsky, 2011 (3)</t>
  </si>
  <si>
    <t>Swedish, 2014 (4)</t>
  </si>
  <si>
    <t>HPV: human papillomavirus; HIV: human immunodeficiency virus; MSM: men who have sex with men; HR: hazard ratio; OBS: observational.</t>
  </si>
  <si>
    <t>37 per 1 000 person-years (18–68)</t>
  </si>
  <si>
    <t>HPV: human papillomavirus; PPE: per protocol efficacy population; RRR: relative risk reduction; RCT: randomised clinical trial; PIN: penile intraepithelial neoplasia; AIN: anal intraepithelial neoplasia.</t>
  </si>
  <si>
    <t>HPV: human papillomavirus; PPE: per protocol efficacy population; RRR: relative risk reduction; RCT: randomised clinical trial; AIN: anal intraepithelial neoplasia.</t>
  </si>
  <si>
    <t>HPV: human papillomavirus; MSM: men who have sex with men; PPE: per protocol efficacy population; RRR: relative risk reduction; RCT: randomised clinical trial; AIN: anal intraepithelial neoplasia.</t>
  </si>
  <si>
    <r>
      <t xml:space="preserve">1. Efficacy/effectiveness, immunogenicity, safety and tolerability of </t>
    </r>
    <r>
      <rPr>
        <b/>
        <u/>
        <sz val="14"/>
        <color rgb="FFC00000"/>
        <rFont val="Calibri"/>
        <family val="2"/>
        <scheme val="minor"/>
      </rPr>
      <t>HPV vaccines</t>
    </r>
    <r>
      <rPr>
        <b/>
        <sz val="14"/>
        <color rgb="FFC00000"/>
        <rFont val="Calibri"/>
        <family val="2"/>
        <scheme val="minor"/>
      </rPr>
      <t xml:space="preserve"> in </t>
    </r>
    <r>
      <rPr>
        <b/>
        <u/>
        <sz val="14"/>
        <color rgb="FFC00000"/>
        <rFont val="Calibri"/>
        <family val="2"/>
        <scheme val="minor"/>
      </rPr>
      <t>males</t>
    </r>
    <r>
      <rPr>
        <b/>
        <sz val="14"/>
        <color rgb="FFC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</si>
</sst>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1"/>
      <color rgb="FF0000CC"/>
      <name val="Calibri"/>
      <family val="2"/>
      <scheme val="minor"/>
    </font>
    <font>
      <b/>
      <sz val="11"/>
      <color theme="1"/>
      <name val="Calibri"/>
      <family val="2"/>
      <scheme val="minor"/>
    </font>
    <font>
      <b/>
      <sz val="12"/>
      <color rgb="FFC00000"/>
      <name val="Calibri"/>
      <family val="2"/>
      <scheme val="minor"/>
    </font>
    <font>
      <b/>
      <sz val="14"/>
      <color rgb="FFC00000"/>
      <name val="Calibri"/>
      <family val="2"/>
      <scheme val="minor"/>
    </font>
    <font>
      <sz val="12"/>
      <color theme="1"/>
      <name val="Calibri"/>
      <family val="2"/>
      <scheme val="minor"/>
    </font>
    <font>
      <b/>
      <u/>
      <sz val="12"/>
      <color theme="1"/>
      <name val="Calibri"/>
      <family val="2"/>
      <scheme val="minor"/>
    </font>
    <font>
      <b/>
      <sz val="12"/>
      <color theme="1"/>
      <name val="Calibri"/>
      <family val="2"/>
      <scheme val="minor"/>
    </font>
    <font>
      <sz val="11"/>
      <color theme="1"/>
      <name val="Calibri"/>
      <family val="2"/>
    </font>
    <font>
      <b/>
      <sz val="11"/>
      <color theme="0"/>
      <name val="Calibri"/>
      <family val="2"/>
      <scheme val="minor"/>
    </font>
    <font>
      <b/>
      <sz val="11"/>
      <name val="Calibri"/>
      <family val="2"/>
      <scheme val="minor"/>
    </font>
    <font>
      <b/>
      <sz val="12"/>
      <color theme="0"/>
      <name val="Calibri"/>
      <family val="2"/>
      <scheme val="minor"/>
    </font>
    <font>
      <b/>
      <sz val="16"/>
      <color theme="0"/>
      <name val="Calibri"/>
      <family val="2"/>
      <scheme val="minor"/>
    </font>
    <font>
      <b/>
      <i/>
      <sz val="11"/>
      <name val="Calibri"/>
      <family val="2"/>
      <scheme val="minor"/>
    </font>
    <font>
      <sz val="11"/>
      <name val="Calibri"/>
      <family val="2"/>
      <scheme val="minor"/>
    </font>
    <font>
      <b/>
      <u/>
      <sz val="11"/>
      <name val="Calibri"/>
      <family val="2"/>
      <scheme val="minor"/>
    </font>
    <font>
      <b/>
      <u/>
      <sz val="11"/>
      <color theme="1"/>
      <name val="Calibri"/>
      <family val="2"/>
      <scheme val="minor"/>
    </font>
    <font>
      <b/>
      <i/>
      <sz val="11"/>
      <color theme="1"/>
      <name val="Calibri"/>
      <family val="2"/>
      <scheme val="minor"/>
    </font>
    <font>
      <sz val="11"/>
      <color theme="1"/>
      <name val="Symbol"/>
      <family val="1"/>
      <charset val="2"/>
    </font>
    <font>
      <b/>
      <u/>
      <sz val="14"/>
      <color rgb="FFC00000"/>
      <name val="Calibri"/>
      <family val="2"/>
      <scheme val="minor"/>
    </font>
    <font>
      <b/>
      <u/>
      <sz val="11"/>
      <name val="Symbol"/>
      <family val="1"/>
      <charset val="2"/>
    </font>
    <font>
      <b/>
      <sz val="11"/>
      <name val="Calibri"/>
      <family val="2"/>
    </font>
    <font>
      <i/>
      <sz val="10"/>
      <color rgb="FF222222"/>
      <name val="Arial"/>
      <family val="2"/>
    </font>
    <font>
      <b/>
      <i/>
      <sz val="10"/>
      <color rgb="FF222222"/>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5"/>
        <bgColor indexed="64"/>
      </patternFill>
    </fill>
    <fill>
      <patternFill patternType="solid">
        <fgColor theme="2"/>
        <bgColor indexed="64"/>
      </patternFill>
    </fill>
    <fill>
      <patternFill patternType="solid">
        <fgColor theme="2" tint="-9.9978637043366805E-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bottom/>
      <diagonal/>
    </border>
    <border>
      <left/>
      <right style="dashed">
        <color indexed="64"/>
      </right>
      <top/>
      <bottom style="medium">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indexed="64"/>
      </left>
      <right/>
      <top/>
      <bottom/>
      <diagonal/>
    </border>
    <border>
      <left style="dashed">
        <color indexed="64"/>
      </left>
      <right/>
      <top/>
      <bottom style="thin">
        <color indexed="64"/>
      </bottom>
      <diagonal/>
    </border>
  </borders>
  <cellStyleXfs count="1">
    <xf numFmtId="0" fontId="0" fillId="0" borderId="0"/>
  </cellStyleXfs>
  <cellXfs count="175">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quotePrefix="1"/>
    <xf numFmtId="0" fontId="0" fillId="0" borderId="0" xfId="0" applyAlignment="1">
      <alignment vertical="center"/>
    </xf>
    <xf numFmtId="0" fontId="5" fillId="0" borderId="0" xfId="0" applyFont="1" applyProtection="1">
      <protection locked="0"/>
    </xf>
    <xf numFmtId="0" fontId="2" fillId="0" borderId="0" xfId="0" applyFont="1" applyProtection="1">
      <protection locked="0"/>
    </xf>
    <xf numFmtId="0" fontId="0" fillId="0" borderId="0" xfId="0" applyProtection="1">
      <protection locked="0"/>
    </xf>
    <xf numFmtId="0" fontId="11" fillId="6" borderId="0" xfId="0" applyFont="1" applyFill="1" applyBorder="1" applyAlignment="1" applyProtection="1">
      <alignment vertical="center" wrapText="1"/>
      <protection locked="0"/>
    </xf>
    <xf numFmtId="0" fontId="11" fillId="6" borderId="21" xfId="0" applyFont="1" applyFill="1" applyBorder="1" applyAlignment="1" applyProtection="1">
      <alignment vertical="center" wrapText="1"/>
      <protection locked="0"/>
    </xf>
    <xf numFmtId="0" fontId="2" fillId="0" borderId="0" xfId="0" applyFont="1" applyAlignment="1" applyProtection="1">
      <alignment vertical="top"/>
      <protection locked="0"/>
    </xf>
    <xf numFmtId="0" fontId="0" fillId="0" borderId="0" xfId="0" applyAlignment="1" applyProtection="1">
      <alignment vertical="top"/>
      <protection locked="0"/>
    </xf>
    <xf numFmtId="0" fontId="9" fillId="6" borderId="29" xfId="0" applyFont="1" applyFill="1" applyBorder="1" applyAlignment="1" applyProtection="1">
      <alignment horizontal="center" vertical="center" wrapText="1"/>
      <protection locked="0"/>
    </xf>
    <xf numFmtId="0" fontId="0" fillId="0" borderId="0" xfId="0" applyFill="1" applyProtection="1">
      <protection locked="0"/>
    </xf>
    <xf numFmtId="164" fontId="0" fillId="0" borderId="0" xfId="0" applyNumberFormat="1" applyFill="1" applyProtection="1">
      <protection locked="0"/>
    </xf>
    <xf numFmtId="0" fontId="9" fillId="6" borderId="7" xfId="0" applyFont="1" applyFill="1" applyBorder="1" applyAlignment="1" applyProtection="1">
      <alignment horizontal="right" vertical="center"/>
      <protection locked="0"/>
    </xf>
    <xf numFmtId="0" fontId="0" fillId="0" borderId="0" xfId="0" applyAlignment="1" applyProtection="1">
      <alignment horizontal="center" vertical="center"/>
      <protection locked="0"/>
    </xf>
    <xf numFmtId="164" fontId="0" fillId="0" borderId="0" xfId="0" applyNumberFormat="1" applyFill="1" applyAlignment="1" applyProtection="1">
      <alignment vertical="top"/>
      <protection locked="0"/>
    </xf>
    <xf numFmtId="0" fontId="23" fillId="0" borderId="0" xfId="0" applyFont="1"/>
    <xf numFmtId="0" fontId="22" fillId="0" borderId="0" xfId="0" applyFont="1"/>
    <xf numFmtId="0" fontId="9" fillId="6" borderId="7" xfId="0" applyFont="1" applyFill="1" applyBorder="1" applyAlignment="1" applyProtection="1">
      <alignment horizontal="center" vertical="center"/>
      <protection locked="0"/>
    </xf>
    <xf numFmtId="0" fontId="9" fillId="6" borderId="7" xfId="0" applyFont="1" applyFill="1" applyBorder="1" applyAlignment="1" applyProtection="1">
      <alignment horizontal="left" vertical="center"/>
      <protection locked="0"/>
    </xf>
    <xf numFmtId="0" fontId="9" fillId="6" borderId="26" xfId="0" applyFont="1" applyFill="1" applyBorder="1" applyAlignment="1" applyProtection="1">
      <alignment horizontal="center" vertical="center" wrapText="1"/>
      <protection locked="0"/>
    </xf>
    <xf numFmtId="0" fontId="9" fillId="6" borderId="36" xfId="0" applyFont="1" applyFill="1" applyBorder="1" applyAlignment="1" applyProtection="1">
      <alignment horizontal="center" vertical="center"/>
      <protection locked="0"/>
    </xf>
    <xf numFmtId="0" fontId="0" fillId="0" borderId="0" xfId="0" applyAlignment="1">
      <alignment vertical="center" wrapText="1"/>
    </xf>
    <xf numFmtId="0" fontId="3" fillId="5" borderId="1" xfId="0" applyFont="1" applyFill="1" applyBorder="1" applyAlignment="1">
      <alignment vertical="center" wrapText="1"/>
    </xf>
    <xf numFmtId="0" fontId="7" fillId="5" borderId="4" xfId="0" applyFont="1" applyFill="1" applyBorder="1" applyAlignment="1">
      <alignment vertical="center" wrapText="1"/>
    </xf>
    <xf numFmtId="0" fontId="7" fillId="5" borderId="6" xfId="0" applyFont="1" applyFill="1" applyBorder="1" applyAlignment="1">
      <alignment vertical="center" wrapText="1"/>
    </xf>
    <xf numFmtId="0" fontId="1" fillId="2" borderId="25" xfId="0" applyFont="1" applyFill="1" applyBorder="1" applyAlignment="1">
      <alignment vertical="center" wrapText="1"/>
    </xf>
    <xf numFmtId="0" fontId="0" fillId="0" borderId="25" xfId="0" applyBorder="1" applyAlignment="1">
      <alignment vertical="center"/>
    </xf>
    <xf numFmtId="0" fontId="1" fillId="2" borderId="0" xfId="0" applyFont="1" applyFill="1" applyAlignment="1">
      <alignment vertical="center" wrapText="1"/>
    </xf>
    <xf numFmtId="0" fontId="1" fillId="2" borderId="0" xfId="0" applyFont="1" applyFill="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Fill="1" applyAlignment="1">
      <alignment vertical="center" wrapText="1"/>
    </xf>
    <xf numFmtId="0" fontId="2" fillId="0" borderId="0" xfId="0" applyFont="1" applyAlignment="1">
      <alignment vertical="center" wrapText="1"/>
    </xf>
    <xf numFmtId="0" fontId="2" fillId="3" borderId="15" xfId="0" applyFont="1" applyFill="1" applyBorder="1" applyAlignment="1">
      <alignment vertical="center" wrapText="1"/>
    </xf>
    <xf numFmtId="0" fontId="2" fillId="3" borderId="15" xfId="0" applyFont="1" applyFill="1" applyBorder="1" applyAlignment="1">
      <alignment vertical="center"/>
    </xf>
    <xf numFmtId="0" fontId="2" fillId="0" borderId="0" xfId="0" applyFont="1" applyAlignment="1">
      <alignment vertical="center"/>
    </xf>
    <xf numFmtId="0" fontId="2" fillId="3" borderId="16" xfId="0" applyFont="1" applyFill="1" applyBorder="1" applyAlignment="1">
      <alignment vertical="center" wrapText="1"/>
    </xf>
    <xf numFmtId="0" fontId="2" fillId="3" borderId="13" xfId="0" applyFont="1" applyFill="1" applyBorder="1" applyAlignment="1">
      <alignment vertical="center" wrapText="1"/>
    </xf>
    <xf numFmtId="0" fontId="2" fillId="3" borderId="18" xfId="0" applyFont="1" applyFill="1" applyBorder="1" applyAlignment="1">
      <alignment vertical="center" wrapText="1"/>
    </xf>
    <xf numFmtId="0" fontId="2" fillId="3" borderId="14" xfId="0" applyFont="1" applyFill="1" applyBorder="1" applyAlignment="1">
      <alignment vertical="center" wrapText="1"/>
    </xf>
    <xf numFmtId="0" fontId="2" fillId="3" borderId="12" xfId="0" applyFont="1" applyFill="1" applyBorder="1" applyAlignment="1">
      <alignment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wrapText="1"/>
    </xf>
    <xf numFmtId="0" fontId="2" fillId="3" borderId="16" xfId="0" applyFont="1" applyFill="1" applyBorder="1" applyAlignment="1">
      <alignment vertical="center"/>
    </xf>
    <xf numFmtId="0" fontId="0" fillId="0" borderId="0"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11" fillId="7" borderId="25" xfId="0" applyFont="1" applyFill="1" applyBorder="1" applyAlignment="1" applyProtection="1">
      <alignment vertical="center"/>
    </xf>
    <xf numFmtId="0" fontId="5"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7" fillId="0" borderId="7" xfId="0" applyFont="1" applyBorder="1" applyAlignment="1" applyProtection="1">
      <alignment vertical="center"/>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12" fillId="6" borderId="25" xfId="0" applyFont="1" applyFill="1" applyBorder="1" applyAlignment="1" applyProtection="1">
      <alignment vertical="center"/>
      <protection locked="0"/>
    </xf>
    <xf numFmtId="0" fontId="9" fillId="6" borderId="25" xfId="0" applyFont="1" applyFill="1" applyBorder="1" applyAlignment="1" applyProtection="1">
      <alignment vertical="center"/>
      <protection locked="0"/>
    </xf>
    <xf numFmtId="0" fontId="0" fillId="0" borderId="0" xfId="0" applyFill="1" applyAlignment="1" applyProtection="1">
      <alignment vertical="center"/>
      <protection locked="0"/>
    </xf>
    <xf numFmtId="0" fontId="15" fillId="3" borderId="34" xfId="0" applyFont="1" applyFill="1" applyBorder="1" applyAlignment="1" applyProtection="1">
      <alignment vertical="center"/>
      <protection locked="0"/>
    </xf>
    <xf numFmtId="0" fontId="10" fillId="3" borderId="2" xfId="0" applyFont="1" applyFill="1" applyBorder="1" applyAlignment="1" applyProtection="1">
      <alignment vertical="center"/>
    </xf>
    <xf numFmtId="0" fontId="10" fillId="3" borderId="2" xfId="0" applyFont="1" applyFill="1" applyBorder="1" applyAlignment="1" applyProtection="1">
      <alignment vertical="center"/>
      <protection locked="0"/>
    </xf>
    <xf numFmtId="0" fontId="10" fillId="3" borderId="2" xfId="0" applyFont="1" applyFill="1" applyBorder="1" applyAlignment="1" applyProtection="1">
      <alignment vertical="center" wrapText="1"/>
      <protection locked="0"/>
    </xf>
    <xf numFmtId="0" fontId="10" fillId="3" borderId="35" xfId="0" applyFont="1" applyFill="1" applyBorder="1" applyAlignment="1" applyProtection="1">
      <alignment vertical="center"/>
      <protection locked="0"/>
    </xf>
    <xf numFmtId="0" fontId="0" fillId="8" borderId="20" xfId="0" applyFill="1" applyBorder="1" applyAlignment="1" applyProtection="1">
      <alignment vertical="center"/>
      <protection locked="0"/>
    </xf>
    <xf numFmtId="0" fontId="0" fillId="0" borderId="0" xfId="0" applyBorder="1" applyAlignment="1" applyProtection="1">
      <alignment horizontal="right" vertical="center"/>
    </xf>
    <xf numFmtId="0" fontId="0" fillId="0" borderId="0" xfId="0" applyBorder="1" applyAlignment="1" applyProtection="1">
      <alignment horizontal="left" vertical="center"/>
      <protection locked="0"/>
    </xf>
    <xf numFmtId="0" fontId="0" fillId="0" borderId="0" xfId="0" applyBorder="1" applyAlignment="1" applyProtection="1">
      <alignment horizontal="right" vertical="center"/>
      <protection locked="0"/>
    </xf>
    <xf numFmtId="0" fontId="0" fillId="8" borderId="0" xfId="0" applyFill="1" applyAlignment="1" applyProtection="1">
      <alignment horizontal="center" vertical="center"/>
      <protection locked="0"/>
    </xf>
    <xf numFmtId="0" fontId="0" fillId="8" borderId="0" xfId="0" applyFill="1" applyBorder="1" applyAlignment="1" applyProtection="1">
      <alignment horizontal="center" vertical="center" wrapText="1"/>
      <protection locked="0"/>
    </xf>
    <xf numFmtId="0" fontId="14" fillId="8" borderId="28" xfId="0" applyFont="1" applyFill="1" applyBorder="1" applyAlignment="1" applyProtection="1">
      <alignment horizontal="center" vertical="center" wrapText="1"/>
      <protection locked="0"/>
    </xf>
    <xf numFmtId="0" fontId="0" fillId="8" borderId="0" xfId="0" applyFill="1" applyBorder="1" applyAlignment="1" applyProtection="1">
      <alignment horizontal="center" vertical="center"/>
      <protection locked="0"/>
    </xf>
    <xf numFmtId="164" fontId="0" fillId="0" borderId="0" xfId="0" applyNumberFormat="1" applyFill="1" applyAlignment="1" applyProtection="1">
      <alignment vertical="center"/>
      <protection locked="0"/>
    </xf>
    <xf numFmtId="0" fontId="15" fillId="3" borderId="20" xfId="0" applyFont="1" applyFill="1" applyBorder="1" applyAlignment="1" applyProtection="1">
      <alignment vertical="center"/>
      <protection locked="0"/>
    </xf>
    <xf numFmtId="0" fontId="10" fillId="3" borderId="0" xfId="0" applyFont="1" applyFill="1" applyBorder="1" applyAlignment="1" applyProtection="1">
      <alignment vertical="center"/>
    </xf>
    <xf numFmtId="0" fontId="10" fillId="3" borderId="0" xfId="0" applyFont="1" applyFill="1" applyBorder="1" applyAlignment="1" applyProtection="1">
      <alignment vertical="center"/>
      <protection locked="0"/>
    </xf>
    <xf numFmtId="0" fontId="10" fillId="3" borderId="0"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wrapText="1"/>
      <protection locked="0"/>
    </xf>
    <xf numFmtId="0" fontId="0" fillId="0" borderId="20" xfId="0" applyBorder="1" applyAlignment="1" applyProtection="1">
      <alignment vertical="center"/>
      <protection locked="0"/>
    </xf>
    <xf numFmtId="0" fontId="0" fillId="0" borderId="2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13" fillId="3" borderId="20" xfId="0" applyFont="1" applyFill="1" applyBorder="1" applyAlignment="1" applyProtection="1">
      <alignment vertical="center"/>
      <protection locked="0"/>
    </xf>
    <xf numFmtId="0" fontId="0" fillId="0" borderId="13" xfId="0" applyBorder="1" applyAlignment="1" applyProtection="1">
      <alignment horizontal="right" vertical="center"/>
      <protection locked="0"/>
    </xf>
    <xf numFmtId="0" fontId="0" fillId="0" borderId="13" xfId="0" applyBorder="1" applyAlignment="1" applyProtection="1">
      <alignment horizontal="left" vertical="center"/>
      <protection locked="0"/>
    </xf>
    <xf numFmtId="0" fontId="0" fillId="0" borderId="37" xfId="0" applyBorder="1" applyAlignment="1" applyProtection="1">
      <alignment horizontal="center" vertical="center" wrapText="1"/>
      <protection locked="0"/>
    </xf>
    <xf numFmtId="0" fontId="14" fillId="8" borderId="30" xfId="0"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0" fontId="8" fillId="0" borderId="0" xfId="0" applyFont="1" applyBorder="1" applyAlignment="1" applyProtection="1">
      <alignment vertical="center" wrapText="1"/>
      <protection locked="0"/>
    </xf>
    <xf numFmtId="0" fontId="0" fillId="0" borderId="32" xfId="0"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8" fillId="0" borderId="0" xfId="0" applyFont="1" applyBorder="1" applyAlignment="1" applyProtection="1">
      <alignment horizontal="center" vertical="center" wrapText="1"/>
    </xf>
    <xf numFmtId="0" fontId="0" fillId="0" borderId="36" xfId="0" applyBorder="1" applyAlignment="1" applyProtection="1">
      <alignment horizontal="center" vertical="center" wrapText="1"/>
      <protection locked="0"/>
    </xf>
    <xf numFmtId="0" fontId="14" fillId="8" borderId="20" xfId="0" applyFont="1" applyFill="1" applyBorder="1" applyAlignment="1" applyProtection="1">
      <alignment horizontal="left" vertical="center" wrapText="1"/>
      <protection locked="0"/>
    </xf>
    <xf numFmtId="0" fontId="14" fillId="8" borderId="20" xfId="0" applyFont="1" applyFill="1" applyBorder="1" applyAlignment="1" applyProtection="1">
      <alignment horizontal="center" vertical="center" wrapText="1"/>
      <protection locked="0"/>
    </xf>
    <xf numFmtId="0" fontId="14" fillId="8" borderId="36" xfId="0" applyFont="1" applyFill="1" applyBorder="1" applyAlignment="1" applyProtection="1">
      <alignment horizontal="center" vertical="center" wrapText="1"/>
      <protection locked="0"/>
    </xf>
    <xf numFmtId="0" fontId="0" fillId="0" borderId="12" xfId="0" applyBorder="1" applyAlignment="1" applyProtection="1">
      <alignment vertical="center"/>
      <protection locked="0"/>
    </xf>
    <xf numFmtId="0" fontId="0" fillId="0" borderId="13" xfId="0" applyBorder="1" applyAlignment="1" applyProtection="1">
      <alignment horizontal="right" vertical="center"/>
    </xf>
    <xf numFmtId="0" fontId="8" fillId="0" borderId="0"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2" fillId="3" borderId="22" xfId="0" applyFont="1" applyFill="1" applyBorder="1" applyAlignment="1">
      <alignment vertical="center" wrapText="1"/>
    </xf>
    <xf numFmtId="0" fontId="2" fillId="3" borderId="23" xfId="0" applyFont="1" applyFill="1" applyBorder="1" applyAlignment="1">
      <alignment vertical="center" wrapText="1"/>
    </xf>
    <xf numFmtId="0" fontId="2" fillId="3" borderId="24" xfId="0" applyFont="1" applyFill="1" applyBorder="1" applyAlignment="1">
      <alignment vertical="center" wrapText="1"/>
    </xf>
    <xf numFmtId="0" fontId="2" fillId="0" borderId="0" xfId="0" applyFont="1" applyAlignment="1">
      <alignment horizontal="left" vertical="center"/>
    </xf>
    <xf numFmtId="0" fontId="0" fillId="0" borderId="0" xfId="0" applyAlignment="1">
      <alignment horizontal="left" vertical="center" wrapText="1"/>
    </xf>
    <xf numFmtId="0" fontId="4" fillId="4" borderId="2" xfId="0" applyFont="1" applyFill="1" applyBorder="1" applyAlignment="1">
      <alignment horizontal="left" vertical="top" wrapText="1"/>
    </xf>
    <xf numFmtId="0" fontId="4" fillId="4" borderId="2" xfId="0" applyFont="1" applyFill="1" applyBorder="1" applyAlignment="1">
      <alignment horizontal="left" vertical="top"/>
    </xf>
    <xf numFmtId="0" fontId="4" fillId="4" borderId="3" xfId="0" applyFont="1" applyFill="1" applyBorder="1" applyAlignment="1">
      <alignment horizontal="left" vertical="top"/>
    </xf>
    <xf numFmtId="0" fontId="3" fillId="0" borderId="0" xfId="0" applyFont="1" applyBorder="1" applyAlignment="1">
      <alignment horizontal="left" vertical="center"/>
    </xf>
    <xf numFmtId="0" fontId="3" fillId="0" borderId="5" xfId="0" applyFont="1" applyBorder="1" applyAlignment="1">
      <alignment horizontal="left" vertical="center"/>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14" fontId="5" fillId="0" borderId="7" xfId="0" applyNumberFormat="1"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11" fillId="7" borderId="25"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7" xfId="0" applyFont="1" applyBorder="1" applyAlignment="1" applyProtection="1">
      <alignment horizontal="left" vertical="center"/>
    </xf>
    <xf numFmtId="0" fontId="0" fillId="0" borderId="0" xfId="0" applyFont="1" applyBorder="1" applyAlignment="1" applyProtection="1">
      <alignment horizontal="left" vertical="center" wrapText="1"/>
      <protection locked="0"/>
    </xf>
    <xf numFmtId="0" fontId="11" fillId="6" borderId="9"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9" fillId="6" borderId="20" xfId="0" applyFont="1" applyFill="1" applyBorder="1" applyAlignment="1" applyProtection="1">
      <alignment horizontal="center" vertical="center"/>
      <protection locked="0"/>
    </xf>
    <xf numFmtId="0" fontId="9" fillId="6" borderId="28" xfId="0" applyFont="1" applyFill="1" applyBorder="1" applyAlignment="1" applyProtection="1">
      <alignment horizontal="center" vertical="center"/>
      <protection locked="0"/>
    </xf>
    <xf numFmtId="0" fontId="9" fillId="6" borderId="32" xfId="0" applyFont="1" applyFill="1" applyBorder="1" applyAlignment="1" applyProtection="1">
      <alignment horizontal="center" vertical="center"/>
      <protection locked="0"/>
    </xf>
    <xf numFmtId="0" fontId="9" fillId="6" borderId="33"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6" borderId="10"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center" vertical="center" wrapText="1"/>
      <protection locked="0"/>
    </xf>
    <xf numFmtId="0" fontId="9" fillId="6" borderId="20" xfId="0"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wrapText="1"/>
      <protection locked="0"/>
    </xf>
    <xf numFmtId="0" fontId="9" fillId="6" borderId="36" xfId="0" applyFont="1" applyFill="1" applyBorder="1" applyAlignment="1" applyProtection="1">
      <alignment horizontal="center" vertical="center"/>
      <protection locked="0"/>
    </xf>
    <xf numFmtId="0" fontId="9" fillId="6" borderId="29" xfId="0" applyFont="1" applyFill="1" applyBorder="1" applyAlignment="1" applyProtection="1">
      <alignment horizontal="center" vertical="center"/>
      <protection locked="0"/>
    </xf>
    <xf numFmtId="0" fontId="0" fillId="0" borderId="10" xfId="0" applyFont="1" applyBorder="1" applyAlignment="1" applyProtection="1">
      <alignment horizontal="left" vertical="center" wrapText="1"/>
      <protection locked="0"/>
    </xf>
    <xf numFmtId="0" fontId="9" fillId="6" borderId="9" xfId="0" applyFont="1" applyFill="1" applyBorder="1" applyAlignment="1" applyProtection="1">
      <alignment horizontal="left" vertical="center"/>
      <protection locked="0"/>
    </xf>
    <xf numFmtId="0" fontId="9" fillId="6" borderId="10" xfId="0" applyFont="1" applyFill="1" applyBorder="1" applyAlignment="1" applyProtection="1">
      <alignment horizontal="left" vertical="center"/>
      <protection locked="0"/>
    </xf>
    <xf numFmtId="0" fontId="9" fillId="6" borderId="26" xfId="0" applyFont="1" applyFill="1" applyBorder="1" applyAlignment="1" applyProtection="1">
      <alignment horizontal="left" vertical="center"/>
      <protection locked="0"/>
    </xf>
    <xf numFmtId="0" fontId="9" fillId="6" borderId="7" xfId="0" applyFont="1" applyFill="1" applyBorder="1" applyAlignment="1" applyProtection="1">
      <alignment horizontal="left" vertical="center"/>
      <protection locked="0"/>
    </xf>
    <xf numFmtId="0" fontId="0" fillId="0" borderId="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8" borderId="0" xfId="0" applyFill="1" applyBorder="1" applyAlignment="1">
      <alignment horizontal="center" vertical="center" wrapText="1"/>
    </xf>
    <xf numFmtId="0" fontId="0" fillId="0" borderId="0" xfId="0" applyBorder="1" applyAlignment="1" applyProtection="1">
      <alignment horizontal="center" vertical="center"/>
    </xf>
    <xf numFmtId="0" fontId="9" fillId="6" borderId="10" xfId="0" applyFont="1" applyFill="1" applyBorder="1" applyAlignment="1" applyProtection="1">
      <alignment horizontal="center" vertical="center"/>
      <protection locked="0"/>
    </xf>
    <xf numFmtId="0" fontId="17" fillId="3" borderId="20" xfId="0" applyFont="1" applyFill="1" applyBorder="1" applyAlignment="1" applyProtection="1">
      <alignment horizontal="left" vertical="center" wrapText="1"/>
    </xf>
    <xf numFmtId="0" fontId="17" fillId="3" borderId="0" xfId="0" applyFont="1" applyFill="1" applyBorder="1" applyAlignment="1" applyProtection="1">
      <alignment horizontal="left" vertical="center" wrapText="1"/>
    </xf>
    <xf numFmtId="0" fontId="0" fillId="0" borderId="0" xfId="0" applyFill="1" applyBorder="1" applyAlignment="1">
      <alignment horizontal="center" vertical="center" wrapText="1"/>
    </xf>
    <xf numFmtId="0" fontId="9" fillId="6" borderId="7" xfId="0" applyFont="1" applyFill="1" applyBorder="1" applyAlignment="1" applyProtection="1">
      <alignment horizontal="center" vertical="center" wrapText="1"/>
      <protection locked="0"/>
    </xf>
    <xf numFmtId="0" fontId="0" fillId="8" borderId="2" xfId="0" applyFill="1" applyBorder="1" applyAlignment="1">
      <alignment horizontal="center" vertical="center" wrapText="1"/>
    </xf>
    <xf numFmtId="0" fontId="0" fillId="0" borderId="2" xfId="0" applyFill="1" applyBorder="1" applyAlignment="1">
      <alignment horizontal="center" vertical="center" wrapText="1"/>
    </xf>
    <xf numFmtId="0" fontId="9" fillId="6" borderId="7" xfId="0" applyFont="1" applyFill="1" applyBorder="1" applyAlignment="1" applyProtection="1">
      <alignment horizontal="center" vertical="center"/>
      <protection locked="0"/>
    </xf>
    <xf numFmtId="0" fontId="16" fillId="3" borderId="20"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9" fillId="6" borderId="10" xfId="0" applyFont="1" applyFill="1" applyBorder="1" applyAlignment="1" applyProtection="1">
      <alignment horizontal="center" vertical="center" wrapText="1"/>
      <protection locked="0"/>
    </xf>
    <xf numFmtId="0" fontId="9" fillId="6" borderId="11" xfId="0" applyFont="1" applyFill="1" applyBorder="1" applyAlignment="1" applyProtection="1">
      <alignment horizontal="center" vertical="center"/>
      <protection locked="0"/>
    </xf>
    <xf numFmtId="0" fontId="9" fillId="6" borderId="27" xfId="0" applyFont="1" applyFill="1" applyBorder="1" applyAlignment="1" applyProtection="1">
      <alignment horizontal="center" vertical="center"/>
      <protection locked="0"/>
    </xf>
    <xf numFmtId="0" fontId="0" fillId="0" borderId="13" xfId="0" applyFill="1" applyBorder="1" applyAlignment="1">
      <alignment horizontal="center" vertical="center" wrapText="1"/>
    </xf>
    <xf numFmtId="0" fontId="0" fillId="0" borderId="13" xfId="0" applyBorder="1" applyAlignment="1" applyProtection="1">
      <alignment horizontal="center" vertical="center"/>
    </xf>
    <xf numFmtId="0" fontId="0" fillId="0" borderId="0" xfId="0" applyFont="1" applyBorder="1" applyAlignment="1" applyProtection="1">
      <alignment horizontal="left" vertical="top" wrapText="1"/>
      <protection locked="0"/>
    </xf>
    <xf numFmtId="0" fontId="0" fillId="9" borderId="0" xfId="0" applyFill="1" applyBorder="1" applyAlignment="1">
      <alignment horizontal="center" vertical="center" wrapText="1"/>
    </xf>
    <xf numFmtId="0" fontId="0" fillId="9" borderId="0" xfId="0" applyFill="1" applyBorder="1" applyAlignment="1" applyProtection="1">
      <alignment horizontal="center" vertical="center"/>
    </xf>
  </cellXfs>
  <cellStyles count="1">
    <cellStyle name="Normal" xfId="0" builtinId="0"/>
  </cellStyles>
  <dxfs count="242">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ms.ecdcnet.europa.eu/Users/Bea/Documents/BeaSync/ICO/ECDC/GRADE/Plantilla%20GRADE/9vHPV%20vaccine/Template_GRADE_ICO_9vHPV_efficacy_2018.0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TEXTS"/>
      <sheetName val="STUDIES"/>
      <sheetName val="PICO1"/>
      <sheetName val="PICO1b"/>
      <sheetName val="PICO2"/>
      <sheetName val="REFERENCES"/>
      <sheetName val="LOG"/>
      <sheetName val="Hoja1"/>
      <sheetName val="Hoja2"/>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zoomScaleNormal="100" workbookViewId="0">
      <selection activeCell="C2" sqref="C2:E2"/>
    </sheetView>
  </sheetViews>
  <sheetFormatPr defaultColWidth="11.42578125" defaultRowHeight="15" x14ac:dyDescent="0.25"/>
  <cols>
    <col min="1" max="1" width="6.7109375" customWidth="1"/>
    <col min="2" max="2" width="19.5703125" style="2" customWidth="1"/>
    <col min="3" max="3" width="35.42578125" style="2" customWidth="1"/>
    <col min="4" max="4" width="34.28515625" style="1" customWidth="1"/>
    <col min="5" max="5" width="38.7109375" style="1" customWidth="1"/>
    <col min="6" max="6" width="45.85546875" style="1" customWidth="1"/>
    <col min="7" max="7" width="73.5703125" style="1" customWidth="1"/>
    <col min="8" max="8" width="13.5703125" customWidth="1"/>
    <col min="11" max="11" width="56.5703125" customWidth="1"/>
  </cols>
  <sheetData>
    <row r="1" spans="1:7" s="5" customFormat="1" ht="15.75" thickBot="1" x14ac:dyDescent="0.3">
      <c r="B1" s="25"/>
      <c r="C1" s="25"/>
    </row>
    <row r="2" spans="1:7" s="5" customFormat="1" ht="18.75" x14ac:dyDescent="0.25">
      <c r="B2" s="26" t="s">
        <v>15</v>
      </c>
      <c r="C2" s="113" t="s">
        <v>258</v>
      </c>
      <c r="D2" s="114"/>
      <c r="E2" s="115"/>
    </row>
    <row r="3" spans="1:7" s="5" customFormat="1" ht="15.75" x14ac:dyDescent="0.25">
      <c r="B3" s="27" t="s">
        <v>0</v>
      </c>
      <c r="C3" s="116" t="s">
        <v>63</v>
      </c>
      <c r="D3" s="116"/>
      <c r="E3" s="117"/>
    </row>
    <row r="4" spans="1:7" s="5" customFormat="1" ht="113.25" customHeight="1" x14ac:dyDescent="0.25">
      <c r="B4" s="27" t="s">
        <v>58</v>
      </c>
      <c r="C4" s="118" t="s">
        <v>112</v>
      </c>
      <c r="D4" s="118"/>
      <c r="E4" s="119"/>
    </row>
    <row r="5" spans="1:7" s="5" customFormat="1" ht="16.5" thickBot="1" x14ac:dyDescent="0.3">
      <c r="B5" s="28" t="s">
        <v>1</v>
      </c>
      <c r="C5" s="120">
        <v>43284</v>
      </c>
      <c r="D5" s="121"/>
      <c r="E5" s="122"/>
    </row>
    <row r="6" spans="1:7" s="5" customFormat="1" x14ac:dyDescent="0.25">
      <c r="B6" s="25"/>
      <c r="C6" s="25"/>
    </row>
    <row r="7" spans="1:7" s="5" customFormat="1" ht="15.75" thickBot="1" x14ac:dyDescent="0.3">
      <c r="B7" s="29" t="s">
        <v>60</v>
      </c>
      <c r="C7" s="30"/>
      <c r="D7" s="30"/>
      <c r="E7" s="30"/>
      <c r="F7" s="30"/>
      <c r="G7" s="30"/>
    </row>
    <row r="8" spans="1:7" s="5" customFormat="1" x14ac:dyDescent="0.25">
      <c r="B8" s="25"/>
      <c r="C8" s="31" t="s">
        <v>3</v>
      </c>
      <c r="D8" s="32" t="s">
        <v>4</v>
      </c>
      <c r="E8" s="32" t="s">
        <v>5</v>
      </c>
      <c r="F8" s="32" t="s">
        <v>13</v>
      </c>
      <c r="G8" s="32" t="s">
        <v>122</v>
      </c>
    </row>
    <row r="9" spans="1:7" s="5" customFormat="1" ht="90" x14ac:dyDescent="0.25">
      <c r="A9" s="25"/>
      <c r="B9" s="31" t="s">
        <v>2</v>
      </c>
      <c r="C9" s="33" t="s">
        <v>129</v>
      </c>
      <c r="D9" s="34" t="s">
        <v>61</v>
      </c>
      <c r="E9" s="33" t="s">
        <v>132</v>
      </c>
      <c r="F9" s="35" t="s">
        <v>113</v>
      </c>
      <c r="G9" s="36" t="s">
        <v>135</v>
      </c>
    </row>
    <row r="10" spans="1:7" s="5" customFormat="1" ht="75" x14ac:dyDescent="0.25">
      <c r="A10" s="25"/>
      <c r="B10" s="31" t="s">
        <v>72</v>
      </c>
      <c r="C10" s="25" t="s">
        <v>131</v>
      </c>
      <c r="D10" s="25" t="s">
        <v>61</v>
      </c>
      <c r="E10" s="25" t="s">
        <v>133</v>
      </c>
      <c r="F10" s="35" t="s">
        <v>111</v>
      </c>
      <c r="G10" s="36" t="s">
        <v>136</v>
      </c>
    </row>
    <row r="11" spans="1:7" s="5" customFormat="1" ht="45" x14ac:dyDescent="0.25">
      <c r="A11" s="25"/>
      <c r="B11" s="31" t="s">
        <v>73</v>
      </c>
      <c r="C11" s="25" t="s">
        <v>62</v>
      </c>
      <c r="D11" s="25" t="s">
        <v>61</v>
      </c>
      <c r="E11" s="25" t="s">
        <v>134</v>
      </c>
      <c r="F11" s="35" t="s">
        <v>89</v>
      </c>
      <c r="G11" s="36" t="s">
        <v>137</v>
      </c>
    </row>
    <row r="12" spans="1:7" s="5" customFormat="1" x14ac:dyDescent="0.25">
      <c r="B12" s="112" t="s">
        <v>130</v>
      </c>
      <c r="C12" s="112"/>
      <c r="D12" s="112"/>
      <c r="E12" s="112"/>
      <c r="F12" s="112"/>
    </row>
    <row r="14" spans="1:7" x14ac:dyDescent="0.25">
      <c r="C14" s="1"/>
    </row>
  </sheetData>
  <mergeCells count="5">
    <mergeCell ref="B12:F12"/>
    <mergeCell ref="C2:E2"/>
    <mergeCell ref="C3:E3"/>
    <mergeCell ref="C4:E4"/>
    <mergeCell ref="C5:E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zoomScaleNormal="100" workbookViewId="0">
      <selection activeCell="A5" sqref="A5"/>
    </sheetView>
  </sheetViews>
  <sheetFormatPr defaultColWidth="11.42578125" defaultRowHeight="15" x14ac:dyDescent="0.25"/>
  <cols>
    <col min="1" max="1" width="20.28515625" style="1" customWidth="1"/>
    <col min="2" max="2" width="26" style="2" customWidth="1"/>
    <col min="3" max="3" width="25.140625" style="1" customWidth="1"/>
    <col min="4" max="4" width="41.140625" style="1" customWidth="1"/>
    <col min="5" max="5" width="24.140625" style="1" customWidth="1"/>
    <col min="6" max="7" width="56.5703125" style="1" customWidth="1"/>
    <col min="8" max="8" width="25" style="1" customWidth="1"/>
    <col min="9" max="9" width="37.85546875" style="3" customWidth="1"/>
    <col min="10" max="10" width="27.42578125" style="3" customWidth="1"/>
    <col min="11" max="11" width="20.28515625" style="1" customWidth="1"/>
    <col min="12" max="12" width="22.85546875" style="1" customWidth="1"/>
    <col min="13" max="13" width="39.85546875" style="1" customWidth="1"/>
    <col min="14" max="15" width="20.28515625" style="1" customWidth="1"/>
    <col min="16" max="16384" width="11.42578125" style="1"/>
  </cols>
  <sheetData>
    <row r="1" spans="1:15" s="39" customFormat="1" x14ac:dyDescent="0.25">
      <c r="A1" s="37" t="s">
        <v>8</v>
      </c>
      <c r="B1" s="123" t="s">
        <v>25</v>
      </c>
      <c r="C1" s="124"/>
      <c r="D1" s="124"/>
      <c r="E1" s="124"/>
      <c r="F1" s="124"/>
      <c r="G1" s="125"/>
      <c r="H1" s="126" t="s">
        <v>10</v>
      </c>
      <c r="I1" s="127"/>
      <c r="J1" s="128"/>
      <c r="K1" s="38" t="s">
        <v>4</v>
      </c>
      <c r="L1" s="38" t="s">
        <v>5</v>
      </c>
      <c r="M1" s="38" t="s">
        <v>14</v>
      </c>
      <c r="N1" s="38" t="s">
        <v>7</v>
      </c>
      <c r="O1" s="38" t="s">
        <v>20</v>
      </c>
    </row>
    <row r="2" spans="1:15" s="39" customFormat="1" ht="30" x14ac:dyDescent="0.25">
      <c r="A2" s="40" t="s">
        <v>9</v>
      </c>
      <c r="B2" s="41" t="s">
        <v>138</v>
      </c>
      <c r="C2" s="41" t="s">
        <v>26</v>
      </c>
      <c r="D2" s="41" t="s">
        <v>11</v>
      </c>
      <c r="E2" s="42" t="s">
        <v>12</v>
      </c>
      <c r="F2" s="42" t="s">
        <v>64</v>
      </c>
      <c r="G2" s="43" t="s">
        <v>65</v>
      </c>
      <c r="H2" s="44" t="s">
        <v>42</v>
      </c>
      <c r="I2" s="45" t="s">
        <v>66</v>
      </c>
      <c r="J2" s="46" t="s">
        <v>67</v>
      </c>
      <c r="K2" s="47"/>
      <c r="L2" s="47"/>
      <c r="M2" s="47"/>
      <c r="N2" s="47"/>
      <c r="O2" s="47"/>
    </row>
    <row r="3" spans="1:15" s="25" customFormat="1" ht="150" x14ac:dyDescent="0.25">
      <c r="A3" s="25" t="s">
        <v>250</v>
      </c>
      <c r="B3" s="25" t="s">
        <v>68</v>
      </c>
      <c r="C3" s="25" t="s">
        <v>139</v>
      </c>
      <c r="D3" s="48" t="s">
        <v>142</v>
      </c>
      <c r="E3" s="48" t="s">
        <v>145</v>
      </c>
      <c r="F3" s="25" t="s">
        <v>147</v>
      </c>
      <c r="G3" s="25" t="s">
        <v>70</v>
      </c>
      <c r="H3" s="25" t="s">
        <v>150</v>
      </c>
      <c r="I3" s="49" t="s">
        <v>153</v>
      </c>
      <c r="J3" s="49" t="s">
        <v>69</v>
      </c>
      <c r="K3" s="25" t="s">
        <v>43</v>
      </c>
      <c r="L3" s="25" t="s">
        <v>71</v>
      </c>
      <c r="M3" s="25" t="s">
        <v>158</v>
      </c>
      <c r="N3" s="25" t="s">
        <v>156</v>
      </c>
    </row>
    <row r="4" spans="1:15" s="25" customFormat="1" ht="75" x14ac:dyDescent="0.25">
      <c r="A4" s="25" t="s">
        <v>251</v>
      </c>
      <c r="B4" s="25" t="s">
        <v>68</v>
      </c>
      <c r="C4" s="48" t="s">
        <v>140</v>
      </c>
      <c r="D4" s="48" t="s">
        <v>143</v>
      </c>
      <c r="E4" s="48" t="s">
        <v>145</v>
      </c>
      <c r="F4" s="25" t="s">
        <v>148</v>
      </c>
      <c r="G4" s="25" t="s">
        <v>80</v>
      </c>
      <c r="H4" s="25" t="s">
        <v>151</v>
      </c>
      <c r="I4" s="49" t="s">
        <v>154</v>
      </c>
      <c r="J4" s="49" t="s">
        <v>69</v>
      </c>
      <c r="K4" s="25" t="s">
        <v>43</v>
      </c>
      <c r="L4" s="25" t="s">
        <v>71</v>
      </c>
      <c r="M4" s="35" t="s">
        <v>111</v>
      </c>
      <c r="N4" s="25" t="s">
        <v>156</v>
      </c>
    </row>
    <row r="5" spans="1:15" s="25" customFormat="1" ht="45" x14ac:dyDescent="0.25">
      <c r="A5" s="25" t="s">
        <v>252</v>
      </c>
      <c r="C5" s="48" t="s">
        <v>141</v>
      </c>
      <c r="D5" s="48" t="s">
        <v>144</v>
      </c>
      <c r="E5" s="48" t="s">
        <v>146</v>
      </c>
      <c r="F5" s="25" t="s">
        <v>149</v>
      </c>
      <c r="G5" s="25" t="s">
        <v>86</v>
      </c>
      <c r="H5" s="25" t="s">
        <v>152</v>
      </c>
      <c r="I5" s="49" t="s">
        <v>155</v>
      </c>
      <c r="J5" s="49" t="s">
        <v>88</v>
      </c>
      <c r="K5" s="25" t="s">
        <v>87</v>
      </c>
      <c r="L5" s="25" t="s">
        <v>117</v>
      </c>
      <c r="M5" s="25" t="s">
        <v>89</v>
      </c>
    </row>
    <row r="6" spans="1:15" s="5" customFormat="1" x14ac:dyDescent="0.25">
      <c r="A6" s="5" t="s">
        <v>159</v>
      </c>
      <c r="B6" s="25"/>
      <c r="I6" s="50"/>
      <c r="J6" s="50"/>
    </row>
    <row r="7" spans="1:15" s="5" customFormat="1" x14ac:dyDescent="0.25">
      <c r="A7" s="5" t="s">
        <v>157</v>
      </c>
      <c r="B7" s="25"/>
      <c r="I7" s="50"/>
      <c r="J7" s="50"/>
    </row>
    <row r="8" spans="1:15" x14ac:dyDescent="0.2">
      <c r="D8" s="19"/>
    </row>
    <row r="9" spans="1:15" x14ac:dyDescent="0.2">
      <c r="D9" s="20"/>
    </row>
  </sheetData>
  <mergeCells count="2">
    <mergeCell ref="B1:G1"/>
    <mergeCell ref="H1:J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72"/>
  <sheetViews>
    <sheetView topLeftCell="A28" workbookViewId="0">
      <selection activeCell="B34" sqref="B34:Q34"/>
    </sheetView>
  </sheetViews>
  <sheetFormatPr defaultColWidth="11.42578125" defaultRowHeight="15" x14ac:dyDescent="0.25"/>
  <cols>
    <col min="1" max="1" width="6.28515625" style="8" customWidth="1"/>
    <col min="2" max="2" width="23" style="7" customWidth="1"/>
    <col min="3" max="3" width="17" style="8" customWidth="1"/>
    <col min="4" max="4" width="3.85546875" style="8" customWidth="1"/>
    <col min="5" max="5" width="18" style="8" customWidth="1"/>
    <col min="6" max="6" width="4.5703125" style="8" customWidth="1"/>
    <col min="7" max="7" width="20.7109375" style="8" customWidth="1"/>
    <col min="8" max="8" width="5.28515625" style="8" customWidth="1"/>
    <col min="9" max="9" width="18.7109375" style="8" customWidth="1"/>
    <col min="10" max="10" width="4.5703125" style="8" customWidth="1"/>
    <col min="11" max="11" width="18" style="8" customWidth="1"/>
    <col min="12" max="12" width="4.7109375" style="8" customWidth="1"/>
    <col min="13" max="13" width="19.28515625" style="8" customWidth="1"/>
    <col min="14" max="14" width="4.85546875" style="8" customWidth="1"/>
    <col min="15" max="15" width="22.5703125" style="8" customWidth="1"/>
    <col min="16" max="16" width="24.28515625" style="8" customWidth="1"/>
    <col min="17" max="17" width="25.140625" style="8" customWidth="1"/>
    <col min="18" max="18" width="25.5703125" style="8" customWidth="1"/>
    <col min="19" max="19" width="23.85546875" style="8" customWidth="1"/>
    <col min="20" max="20" width="24.140625" style="8" customWidth="1"/>
    <col min="21" max="21" width="23.5703125" style="8" customWidth="1"/>
    <col min="22" max="22" width="11.42578125" style="8" customWidth="1"/>
    <col min="23" max="32" width="11.42578125" style="8"/>
    <col min="33" max="33" width="11.42578125" style="8" customWidth="1"/>
    <col min="34" max="16384" width="11.42578125" style="8"/>
  </cols>
  <sheetData>
    <row r="2" spans="2:23" s="52" customFormat="1" ht="16.5" thickBot="1" x14ac:dyDescent="0.3">
      <c r="B2" s="51" t="str">
        <f>HOME!B9</f>
        <v>PICO1</v>
      </c>
      <c r="C2" s="129" t="str">
        <f>VLOOKUP(B2,HOME!B:G,6)</f>
        <v>Three doses of 4-valent HPV vaccine in 16–23-year-old males versus three doses of placebo in 16–26-year-old males – efficacy outcomes (for HPV 6, 11, 16, 18)</v>
      </c>
      <c r="D2" s="129"/>
      <c r="E2" s="129"/>
      <c r="F2" s="129"/>
      <c r="G2" s="129"/>
      <c r="H2" s="129"/>
      <c r="I2" s="129"/>
      <c r="J2" s="129"/>
      <c r="K2" s="129"/>
      <c r="L2" s="129"/>
      <c r="M2" s="129"/>
      <c r="N2" s="129"/>
      <c r="O2" s="129"/>
      <c r="P2" s="129"/>
    </row>
    <row r="3" spans="2:23" s="52" customFormat="1" ht="15.75" x14ac:dyDescent="0.25">
      <c r="B3" s="53" t="s">
        <v>3</v>
      </c>
      <c r="C3" s="130" t="str">
        <f>VLOOKUP(B2,HOME!B:G,2)</f>
        <v>Males 16–23 years old (subgroup: PPE)</v>
      </c>
      <c r="D3" s="130"/>
      <c r="E3" s="130"/>
      <c r="F3" s="130"/>
      <c r="G3" s="130"/>
      <c r="H3" s="130"/>
      <c r="I3" s="130"/>
      <c r="J3" s="130"/>
      <c r="K3" s="130"/>
      <c r="L3" s="130"/>
      <c r="M3" s="130"/>
      <c r="N3" s="130"/>
      <c r="O3" s="130"/>
      <c r="P3" s="130"/>
    </row>
    <row r="4" spans="2:23" s="52" customFormat="1" ht="15.75" x14ac:dyDescent="0.25">
      <c r="B4" s="53" t="s">
        <v>16</v>
      </c>
      <c r="C4" s="131" t="str">
        <f>STUDIES!D3</f>
        <v>71 sites; 18 countries from Africa, Australia, Europe, Latin America and North America. MSM participants were enrolled from 17 sites in Australia, Brazil, Canada, Croatia, Germany, Mexico, Spain and the United States.</v>
      </c>
      <c r="D4" s="131"/>
      <c r="E4" s="131"/>
      <c r="F4" s="131"/>
      <c r="G4" s="131"/>
      <c r="H4" s="131"/>
      <c r="I4" s="131"/>
      <c r="J4" s="131"/>
      <c r="K4" s="131"/>
      <c r="L4" s="131"/>
      <c r="M4" s="131"/>
      <c r="N4" s="131"/>
      <c r="O4" s="131"/>
      <c r="P4" s="131"/>
    </row>
    <row r="5" spans="2:23" s="52" customFormat="1" ht="15.75" x14ac:dyDescent="0.25">
      <c r="B5" s="53" t="s">
        <v>4</v>
      </c>
      <c r="C5" s="130" t="str">
        <f>VLOOKUP(B2,HOME!B:G,3)</f>
        <v>4-valent HPV (3 doses)</v>
      </c>
      <c r="D5" s="130"/>
      <c r="E5" s="130"/>
      <c r="F5" s="130"/>
      <c r="G5" s="130"/>
      <c r="H5" s="130"/>
      <c r="I5" s="130"/>
      <c r="J5" s="130"/>
      <c r="K5" s="130"/>
      <c r="L5" s="130"/>
      <c r="M5" s="130"/>
      <c r="N5" s="130"/>
      <c r="O5" s="130"/>
      <c r="P5" s="130"/>
    </row>
    <row r="6" spans="2:23" s="52" customFormat="1" ht="16.5" thickBot="1" x14ac:dyDescent="0.3">
      <c r="B6" s="54" t="s">
        <v>5</v>
      </c>
      <c r="C6" s="132" t="str">
        <f>VLOOKUP(B2,HOME!B:G,4)</f>
        <v>Placebo (3 doses) in males 16–26 years old</v>
      </c>
      <c r="D6" s="132"/>
      <c r="E6" s="132"/>
      <c r="F6" s="132"/>
      <c r="G6" s="132"/>
      <c r="H6" s="132"/>
      <c r="I6" s="132"/>
      <c r="J6" s="132"/>
      <c r="K6" s="132"/>
      <c r="L6" s="132"/>
      <c r="M6" s="132"/>
      <c r="N6" s="132"/>
      <c r="O6" s="132"/>
      <c r="P6" s="132"/>
    </row>
    <row r="7" spans="2:23" s="56" customFormat="1" x14ac:dyDescent="0.25">
      <c r="B7" s="55"/>
    </row>
    <row r="8" spans="2:23" s="56" customFormat="1" ht="21.75" thickBot="1" x14ac:dyDescent="0.3">
      <c r="B8" s="57" t="s">
        <v>40</v>
      </c>
      <c r="C8" s="58"/>
      <c r="D8" s="58"/>
      <c r="E8" s="58"/>
      <c r="F8" s="58"/>
      <c r="G8" s="58"/>
      <c r="H8" s="58"/>
      <c r="I8" s="58"/>
      <c r="J8" s="58"/>
      <c r="K8" s="58"/>
      <c r="L8" s="58"/>
      <c r="M8" s="58"/>
      <c r="N8" s="58"/>
      <c r="O8" s="58"/>
      <c r="P8" s="58"/>
      <c r="Q8" s="58"/>
      <c r="R8" s="58"/>
      <c r="S8" s="58"/>
      <c r="T8" s="58"/>
    </row>
    <row r="9" spans="2:23" s="56" customFormat="1" x14ac:dyDescent="0.25">
      <c r="B9" s="55"/>
      <c r="O9" s="55"/>
    </row>
    <row r="10" spans="2:23" s="56" customFormat="1" ht="15.75" x14ac:dyDescent="0.25">
      <c r="B10" s="141" t="s">
        <v>44</v>
      </c>
      <c r="C10" s="142"/>
      <c r="D10" s="142"/>
      <c r="E10" s="142"/>
      <c r="F10" s="142"/>
      <c r="G10" s="142"/>
      <c r="H10" s="142"/>
      <c r="I10" s="142"/>
      <c r="J10" s="142"/>
      <c r="K10" s="142"/>
      <c r="L10" s="142"/>
      <c r="M10" s="142"/>
      <c r="N10" s="143"/>
      <c r="O10" s="134" t="s">
        <v>45</v>
      </c>
      <c r="P10" s="135"/>
      <c r="Q10" s="135"/>
      <c r="R10" s="135"/>
      <c r="S10" s="135"/>
      <c r="T10" s="136"/>
    </row>
    <row r="11" spans="2:23" s="56" customFormat="1" ht="15.75" x14ac:dyDescent="0.25">
      <c r="B11" s="144" t="s">
        <v>32</v>
      </c>
      <c r="C11" s="9"/>
      <c r="D11" s="9"/>
      <c r="E11" s="9"/>
      <c r="F11" s="9"/>
      <c r="G11" s="9"/>
      <c r="H11" s="9"/>
      <c r="I11" s="9"/>
      <c r="J11" s="9"/>
      <c r="K11" s="9"/>
      <c r="L11" s="9"/>
      <c r="M11" s="9"/>
      <c r="N11" s="10"/>
      <c r="O11" s="137" t="s">
        <v>53</v>
      </c>
      <c r="P11" s="138"/>
      <c r="Q11" s="146" t="s">
        <v>55</v>
      </c>
      <c r="R11" s="138"/>
      <c r="S11" s="138" t="s">
        <v>57</v>
      </c>
      <c r="T11" s="139" t="s">
        <v>123</v>
      </c>
    </row>
    <row r="12" spans="2:23" s="56" customFormat="1" ht="45.75" thickBot="1" x14ac:dyDescent="0.3">
      <c r="B12" s="145"/>
      <c r="C12" s="16" t="s">
        <v>33</v>
      </c>
      <c r="D12" s="22" t="s">
        <v>59</v>
      </c>
      <c r="E12" s="16" t="s">
        <v>27</v>
      </c>
      <c r="F12" s="22"/>
      <c r="G12" s="16" t="s">
        <v>28</v>
      </c>
      <c r="H12" s="22"/>
      <c r="I12" s="16" t="s">
        <v>160</v>
      </c>
      <c r="J12" s="22"/>
      <c r="K12" s="16" t="s">
        <v>30</v>
      </c>
      <c r="L12" s="22"/>
      <c r="M12" s="16" t="s">
        <v>31</v>
      </c>
      <c r="N12" s="22"/>
      <c r="O12" s="23" t="s">
        <v>161</v>
      </c>
      <c r="P12" s="13" t="s">
        <v>162</v>
      </c>
      <c r="Q12" s="21" t="s">
        <v>124</v>
      </c>
      <c r="R12" s="13" t="s">
        <v>56</v>
      </c>
      <c r="S12" s="147"/>
      <c r="T12" s="140"/>
      <c r="U12" s="59"/>
      <c r="V12" s="59"/>
      <c r="W12" s="59"/>
    </row>
    <row r="13" spans="2:23" s="56" customFormat="1" x14ac:dyDescent="0.25">
      <c r="B13" s="60" t="s">
        <v>54</v>
      </c>
      <c r="C13" s="61"/>
      <c r="D13" s="62"/>
      <c r="E13" s="62"/>
      <c r="F13" s="62"/>
      <c r="G13" s="62"/>
      <c r="H13" s="62"/>
      <c r="I13" s="62"/>
      <c r="J13" s="62"/>
      <c r="K13" s="62"/>
      <c r="L13" s="62"/>
      <c r="M13" s="62"/>
      <c r="N13" s="62"/>
      <c r="O13" s="62"/>
      <c r="P13" s="62"/>
      <c r="Q13" s="63"/>
      <c r="R13" s="63"/>
      <c r="S13" s="62"/>
      <c r="T13" s="64"/>
      <c r="U13" s="59"/>
      <c r="V13" s="59"/>
      <c r="W13" s="59"/>
    </row>
    <row r="14" spans="2:23" s="56" customFormat="1" ht="30" x14ac:dyDescent="0.25">
      <c r="B14" s="65" t="s">
        <v>164</v>
      </c>
      <c r="C14" s="66" t="s">
        <v>35</v>
      </c>
      <c r="D14" s="67"/>
      <c r="E14" s="68" t="s">
        <v>34</v>
      </c>
      <c r="F14" s="67">
        <v>1</v>
      </c>
      <c r="G14" s="68" t="s">
        <v>35</v>
      </c>
      <c r="H14" s="67"/>
      <c r="I14" s="68" t="s">
        <v>35</v>
      </c>
      <c r="J14" s="67"/>
      <c r="K14" s="68" t="s">
        <v>34</v>
      </c>
      <c r="L14" s="67">
        <v>1</v>
      </c>
      <c r="M14" s="68" t="s">
        <v>34</v>
      </c>
      <c r="N14" s="67"/>
      <c r="O14" s="69" t="s">
        <v>163</v>
      </c>
      <c r="P14" s="69" t="s">
        <v>172</v>
      </c>
      <c r="Q14" s="70" t="s">
        <v>218</v>
      </c>
      <c r="R14" s="71" t="s">
        <v>175</v>
      </c>
      <c r="S14" s="72" t="s">
        <v>182</v>
      </c>
      <c r="T14" s="95" t="s">
        <v>189</v>
      </c>
      <c r="U14" s="73"/>
      <c r="V14" s="73"/>
      <c r="W14" s="73"/>
    </row>
    <row r="15" spans="2:23" s="56" customFormat="1" x14ac:dyDescent="0.25">
      <c r="B15" s="74" t="s">
        <v>74</v>
      </c>
      <c r="C15" s="75"/>
      <c r="D15" s="76"/>
      <c r="E15" s="76"/>
      <c r="F15" s="76"/>
      <c r="G15" s="76"/>
      <c r="H15" s="76"/>
      <c r="I15" s="76"/>
      <c r="J15" s="76"/>
      <c r="K15" s="76"/>
      <c r="L15" s="76"/>
      <c r="M15" s="76"/>
      <c r="N15" s="76"/>
      <c r="O15" s="77"/>
      <c r="P15" s="77"/>
      <c r="Q15" s="78"/>
      <c r="R15" s="78"/>
      <c r="S15" s="77"/>
      <c r="T15" s="96"/>
      <c r="U15" s="73"/>
      <c r="V15" s="73"/>
      <c r="W15" s="73"/>
    </row>
    <row r="16" spans="2:23" s="56" customFormat="1" ht="30" x14ac:dyDescent="0.25">
      <c r="B16" s="79" t="s">
        <v>165</v>
      </c>
      <c r="C16" s="66" t="s">
        <v>35</v>
      </c>
      <c r="D16" s="67"/>
      <c r="E16" s="68" t="s">
        <v>34</v>
      </c>
      <c r="F16" s="67">
        <v>1</v>
      </c>
      <c r="G16" s="68" t="s">
        <v>35</v>
      </c>
      <c r="H16" s="67"/>
      <c r="I16" s="68" t="s">
        <v>35</v>
      </c>
      <c r="J16" s="67"/>
      <c r="K16" s="68" t="s">
        <v>34</v>
      </c>
      <c r="L16" s="67">
        <v>1</v>
      </c>
      <c r="M16" s="68" t="s">
        <v>34</v>
      </c>
      <c r="N16" s="67"/>
      <c r="O16" s="80" t="s">
        <v>166</v>
      </c>
      <c r="P16" s="81" t="s">
        <v>173</v>
      </c>
      <c r="Q16" s="82" t="s">
        <v>219</v>
      </c>
      <c r="R16" s="71" t="s">
        <v>176</v>
      </c>
      <c r="S16" s="83" t="s">
        <v>183</v>
      </c>
      <c r="T16" s="95" t="s">
        <v>189</v>
      </c>
      <c r="U16" s="73"/>
      <c r="V16" s="73"/>
      <c r="W16" s="73"/>
    </row>
    <row r="17" spans="2:23" s="56" customFormat="1" x14ac:dyDescent="0.25">
      <c r="B17" s="84" t="s">
        <v>126</v>
      </c>
      <c r="C17" s="75"/>
      <c r="D17" s="76"/>
      <c r="E17" s="76"/>
      <c r="F17" s="76"/>
      <c r="G17" s="76"/>
      <c r="H17" s="76"/>
      <c r="I17" s="76"/>
      <c r="J17" s="76"/>
      <c r="K17" s="76"/>
      <c r="L17" s="76"/>
      <c r="M17" s="76"/>
      <c r="N17" s="76"/>
      <c r="O17" s="77"/>
      <c r="P17" s="77"/>
      <c r="Q17" s="78"/>
      <c r="R17" s="78"/>
      <c r="S17" s="77"/>
      <c r="T17" s="96"/>
      <c r="U17" s="73"/>
      <c r="V17" s="73"/>
      <c r="W17" s="73"/>
    </row>
    <row r="18" spans="2:23" s="56" customFormat="1" ht="30" x14ac:dyDescent="0.25">
      <c r="B18" s="79" t="s">
        <v>165</v>
      </c>
      <c r="C18" s="66" t="s">
        <v>35</v>
      </c>
      <c r="D18" s="67"/>
      <c r="E18" s="68" t="s">
        <v>34</v>
      </c>
      <c r="F18" s="67">
        <v>1</v>
      </c>
      <c r="G18" s="68" t="s">
        <v>35</v>
      </c>
      <c r="H18" s="67"/>
      <c r="I18" s="68" t="s">
        <v>35</v>
      </c>
      <c r="J18" s="67"/>
      <c r="K18" s="68" t="s">
        <v>34</v>
      </c>
      <c r="L18" s="67">
        <v>1</v>
      </c>
      <c r="M18" s="68" t="s">
        <v>34</v>
      </c>
      <c r="N18" s="67"/>
      <c r="O18" s="80" t="s">
        <v>167</v>
      </c>
      <c r="P18" s="81" t="s">
        <v>173</v>
      </c>
      <c r="Q18" s="82" t="s">
        <v>220</v>
      </c>
      <c r="R18" s="71" t="s">
        <v>177</v>
      </c>
      <c r="S18" s="17" t="s">
        <v>185</v>
      </c>
      <c r="T18" s="95" t="s">
        <v>189</v>
      </c>
      <c r="U18" s="73"/>
      <c r="V18" s="73"/>
      <c r="W18" s="73"/>
    </row>
    <row r="19" spans="2:23" s="56" customFormat="1" x14ac:dyDescent="0.25">
      <c r="B19" s="84" t="s">
        <v>94</v>
      </c>
      <c r="C19" s="75"/>
      <c r="D19" s="76"/>
      <c r="E19" s="76"/>
      <c r="F19" s="76"/>
      <c r="G19" s="76"/>
      <c r="H19" s="76"/>
      <c r="I19" s="76"/>
      <c r="J19" s="76"/>
      <c r="K19" s="76"/>
      <c r="L19" s="76"/>
      <c r="M19" s="76"/>
      <c r="N19" s="76"/>
      <c r="O19" s="77"/>
      <c r="P19" s="77"/>
      <c r="Q19" s="78"/>
      <c r="R19" s="78"/>
      <c r="S19" s="77"/>
      <c r="T19" s="96"/>
      <c r="U19" s="73"/>
      <c r="V19" s="73"/>
      <c r="W19" s="73"/>
    </row>
    <row r="20" spans="2:23" s="56" customFormat="1" ht="30" x14ac:dyDescent="0.25">
      <c r="B20" s="79" t="s">
        <v>165</v>
      </c>
      <c r="C20" s="66" t="s">
        <v>35</v>
      </c>
      <c r="D20" s="67"/>
      <c r="E20" s="68" t="s">
        <v>34</v>
      </c>
      <c r="F20" s="67">
        <v>1</v>
      </c>
      <c r="G20" s="68" t="s">
        <v>35</v>
      </c>
      <c r="H20" s="67"/>
      <c r="I20" s="68" t="s">
        <v>37</v>
      </c>
      <c r="J20" s="67" t="s">
        <v>125</v>
      </c>
      <c r="K20" s="68" t="s">
        <v>34</v>
      </c>
      <c r="L20" s="67">
        <v>1</v>
      </c>
      <c r="M20" s="68" t="s">
        <v>34</v>
      </c>
      <c r="N20" s="67"/>
      <c r="O20" s="80" t="s">
        <v>168</v>
      </c>
      <c r="P20" s="81" t="s">
        <v>174</v>
      </c>
      <c r="Q20" s="82" t="s">
        <v>221</v>
      </c>
      <c r="R20" s="71" t="s">
        <v>178</v>
      </c>
      <c r="S20" s="83" t="s">
        <v>184</v>
      </c>
      <c r="T20" s="95" t="s">
        <v>190</v>
      </c>
      <c r="U20" s="73"/>
      <c r="V20" s="73"/>
      <c r="W20" s="73"/>
    </row>
    <row r="21" spans="2:23" s="56" customFormat="1" x14ac:dyDescent="0.25">
      <c r="B21" s="84" t="s">
        <v>95</v>
      </c>
      <c r="C21" s="75"/>
      <c r="D21" s="76"/>
      <c r="E21" s="76"/>
      <c r="F21" s="76"/>
      <c r="G21" s="76"/>
      <c r="H21" s="76"/>
      <c r="I21" s="76"/>
      <c r="J21" s="76"/>
      <c r="K21" s="76"/>
      <c r="L21" s="76"/>
      <c r="M21" s="76"/>
      <c r="N21" s="76"/>
      <c r="O21" s="77"/>
      <c r="P21" s="77"/>
      <c r="Q21" s="78"/>
      <c r="R21" s="78"/>
      <c r="S21" s="77"/>
      <c r="T21" s="96"/>
      <c r="U21" s="73"/>
      <c r="V21" s="73"/>
      <c r="W21" s="73"/>
    </row>
    <row r="22" spans="2:23" s="56" customFormat="1" ht="30" x14ac:dyDescent="0.25">
      <c r="B22" s="79" t="s">
        <v>165</v>
      </c>
      <c r="C22" s="66" t="s">
        <v>35</v>
      </c>
      <c r="D22" s="67"/>
      <c r="E22" s="68" t="s">
        <v>34</v>
      </c>
      <c r="F22" s="67">
        <v>1</v>
      </c>
      <c r="G22" s="68" t="s">
        <v>35</v>
      </c>
      <c r="H22" s="67"/>
      <c r="I22" s="68" t="s">
        <v>37</v>
      </c>
      <c r="J22" s="67" t="s">
        <v>125</v>
      </c>
      <c r="K22" s="68" t="s">
        <v>34</v>
      </c>
      <c r="L22" s="67">
        <v>1</v>
      </c>
      <c r="M22" s="68" t="s">
        <v>34</v>
      </c>
      <c r="N22" s="67"/>
      <c r="O22" s="80" t="s">
        <v>169</v>
      </c>
      <c r="P22" s="81" t="s">
        <v>174</v>
      </c>
      <c r="Q22" s="82" t="s">
        <v>222</v>
      </c>
      <c r="R22" s="71" t="s">
        <v>179</v>
      </c>
      <c r="S22" s="83" t="s">
        <v>186</v>
      </c>
      <c r="T22" s="95" t="s">
        <v>190</v>
      </c>
      <c r="U22" s="73"/>
      <c r="V22" s="73"/>
      <c r="W22" s="73"/>
    </row>
    <row r="23" spans="2:23" s="56" customFormat="1" x14ac:dyDescent="0.25">
      <c r="B23" s="84" t="s">
        <v>96</v>
      </c>
      <c r="C23" s="75"/>
      <c r="D23" s="76"/>
      <c r="E23" s="76"/>
      <c r="F23" s="76"/>
      <c r="G23" s="76"/>
      <c r="H23" s="76"/>
      <c r="I23" s="76"/>
      <c r="J23" s="76"/>
      <c r="K23" s="76"/>
      <c r="L23" s="76"/>
      <c r="M23" s="76"/>
      <c r="N23" s="76"/>
      <c r="O23" s="77"/>
      <c r="P23" s="77"/>
      <c r="Q23" s="78"/>
      <c r="R23" s="78"/>
      <c r="S23" s="77"/>
      <c r="T23" s="96"/>
      <c r="U23" s="73"/>
      <c r="V23" s="73"/>
      <c r="W23" s="73"/>
    </row>
    <row r="24" spans="2:23" s="56" customFormat="1" ht="30" x14ac:dyDescent="0.25">
      <c r="B24" s="79" t="s">
        <v>165</v>
      </c>
      <c r="C24" s="66" t="s">
        <v>35</v>
      </c>
      <c r="D24" s="67"/>
      <c r="E24" s="68" t="s">
        <v>34</v>
      </c>
      <c r="F24" s="67">
        <v>1</v>
      </c>
      <c r="G24" s="68" t="s">
        <v>35</v>
      </c>
      <c r="H24" s="67"/>
      <c r="I24" s="68" t="s">
        <v>37</v>
      </c>
      <c r="J24" s="67" t="s">
        <v>125</v>
      </c>
      <c r="K24" s="68" t="s">
        <v>34</v>
      </c>
      <c r="L24" s="67">
        <v>1</v>
      </c>
      <c r="M24" s="68" t="s">
        <v>34</v>
      </c>
      <c r="N24" s="67"/>
      <c r="O24" s="80" t="s">
        <v>170</v>
      </c>
      <c r="P24" s="81" t="s">
        <v>174</v>
      </c>
      <c r="Q24" s="82" t="s">
        <v>223</v>
      </c>
      <c r="R24" s="71" t="s">
        <v>180</v>
      </c>
      <c r="S24" s="83" t="s">
        <v>187</v>
      </c>
      <c r="T24" s="95" t="s">
        <v>190</v>
      </c>
      <c r="U24" s="73"/>
      <c r="V24" s="73"/>
      <c r="W24" s="73"/>
    </row>
    <row r="25" spans="2:23" s="56" customFormat="1" x14ac:dyDescent="0.25">
      <c r="B25" s="84" t="s">
        <v>75</v>
      </c>
      <c r="C25" s="75"/>
      <c r="D25" s="76"/>
      <c r="E25" s="76"/>
      <c r="F25" s="76"/>
      <c r="G25" s="76"/>
      <c r="H25" s="76"/>
      <c r="I25" s="76"/>
      <c r="J25" s="76"/>
      <c r="K25" s="76"/>
      <c r="L25" s="76"/>
      <c r="M25" s="76"/>
      <c r="N25" s="76"/>
      <c r="O25" s="77"/>
      <c r="P25" s="77"/>
      <c r="Q25" s="78"/>
      <c r="R25" s="78"/>
      <c r="S25" s="77"/>
      <c r="T25" s="96"/>
      <c r="U25" s="73"/>
      <c r="V25" s="73"/>
      <c r="W25" s="73"/>
    </row>
    <row r="26" spans="2:23" s="56" customFormat="1" x14ac:dyDescent="0.25">
      <c r="B26" s="79" t="s">
        <v>165</v>
      </c>
      <c r="C26" s="66" t="s">
        <v>35</v>
      </c>
      <c r="D26" s="67"/>
      <c r="E26" s="68" t="s">
        <v>34</v>
      </c>
      <c r="F26" s="67">
        <v>1</v>
      </c>
      <c r="G26" s="68" t="s">
        <v>35</v>
      </c>
      <c r="H26" s="67"/>
      <c r="I26" s="68" t="s">
        <v>37</v>
      </c>
      <c r="J26" s="67" t="s">
        <v>125</v>
      </c>
      <c r="K26" s="68" t="s">
        <v>34</v>
      </c>
      <c r="L26" s="67">
        <v>1</v>
      </c>
      <c r="M26" s="68" t="s">
        <v>34</v>
      </c>
      <c r="N26" s="67"/>
      <c r="O26" s="80" t="s">
        <v>171</v>
      </c>
      <c r="P26" s="81" t="s">
        <v>174</v>
      </c>
      <c r="Q26" s="82" t="s">
        <v>224</v>
      </c>
      <c r="R26" s="71" t="s">
        <v>77</v>
      </c>
      <c r="S26" s="83" t="s">
        <v>76</v>
      </c>
      <c r="T26" s="95" t="s">
        <v>190</v>
      </c>
      <c r="U26" s="73"/>
      <c r="V26" s="73"/>
      <c r="W26" s="73"/>
    </row>
    <row r="27" spans="2:23" s="56" customFormat="1" x14ac:dyDescent="0.25">
      <c r="B27" s="84" t="s">
        <v>114</v>
      </c>
      <c r="C27" s="75"/>
      <c r="D27" s="76"/>
      <c r="E27" s="76"/>
      <c r="F27" s="76"/>
      <c r="G27" s="76"/>
      <c r="H27" s="76"/>
      <c r="I27" s="76"/>
      <c r="J27" s="76"/>
      <c r="K27" s="76"/>
      <c r="L27" s="76"/>
      <c r="M27" s="76"/>
      <c r="N27" s="76"/>
      <c r="O27" s="77"/>
      <c r="P27" s="77"/>
      <c r="Q27" s="78"/>
      <c r="R27" s="78"/>
      <c r="S27" s="77"/>
      <c r="T27" s="96"/>
      <c r="U27" s="73"/>
      <c r="V27" s="73"/>
      <c r="W27" s="73"/>
    </row>
    <row r="28" spans="2:23" s="56" customFormat="1" ht="30" x14ac:dyDescent="0.25">
      <c r="B28" s="79" t="s">
        <v>116</v>
      </c>
      <c r="C28" s="66" t="s">
        <v>35</v>
      </c>
      <c r="D28" s="67"/>
      <c r="E28" s="85" t="s">
        <v>34</v>
      </c>
      <c r="F28" s="86">
        <v>1</v>
      </c>
      <c r="G28" s="68" t="s">
        <v>35</v>
      </c>
      <c r="H28" s="67"/>
      <c r="I28" s="68" t="s">
        <v>35</v>
      </c>
      <c r="J28" s="67"/>
      <c r="K28" s="85" t="s">
        <v>34</v>
      </c>
      <c r="L28" s="86">
        <v>1</v>
      </c>
      <c r="M28" s="68" t="s">
        <v>34</v>
      </c>
      <c r="N28" s="67"/>
      <c r="O28" s="80" t="s">
        <v>79</v>
      </c>
      <c r="P28" s="81" t="s">
        <v>78</v>
      </c>
      <c r="Q28" s="87" t="s">
        <v>225</v>
      </c>
      <c r="R28" s="88" t="s">
        <v>181</v>
      </c>
      <c r="S28" s="89" t="s">
        <v>188</v>
      </c>
      <c r="T28" s="97" t="s">
        <v>189</v>
      </c>
      <c r="U28" s="73"/>
      <c r="V28" s="73"/>
      <c r="W28" s="73"/>
    </row>
    <row r="29" spans="2:23" s="56" customFormat="1" x14ac:dyDescent="0.25">
      <c r="B29" s="148" t="s">
        <v>255</v>
      </c>
      <c r="C29" s="148"/>
      <c r="D29" s="148"/>
      <c r="E29" s="148"/>
      <c r="F29" s="148"/>
      <c r="G29" s="148"/>
      <c r="H29" s="148"/>
      <c r="I29" s="148"/>
      <c r="J29" s="148"/>
      <c r="K29" s="148"/>
      <c r="L29" s="148"/>
      <c r="M29" s="148"/>
      <c r="N29" s="148"/>
      <c r="O29" s="148"/>
      <c r="P29" s="148"/>
      <c r="Q29" s="133"/>
      <c r="R29" s="83"/>
      <c r="S29" s="83"/>
      <c r="T29" s="90"/>
      <c r="U29" s="73"/>
      <c r="V29" s="73"/>
      <c r="W29" s="73"/>
    </row>
    <row r="30" spans="2:23" s="56" customFormat="1" ht="30.75" customHeight="1" x14ac:dyDescent="0.25">
      <c r="B30" s="133" t="s">
        <v>199</v>
      </c>
      <c r="C30" s="133"/>
      <c r="D30" s="133"/>
      <c r="E30" s="133"/>
      <c r="F30" s="133"/>
      <c r="G30" s="133"/>
      <c r="H30" s="133"/>
      <c r="I30" s="133"/>
      <c r="J30" s="133"/>
      <c r="K30" s="133"/>
      <c r="L30" s="133"/>
      <c r="M30" s="133"/>
      <c r="N30" s="133"/>
      <c r="O30" s="133"/>
      <c r="P30" s="133"/>
      <c r="Q30" s="133"/>
      <c r="R30" s="83"/>
      <c r="S30" s="83"/>
      <c r="T30" s="90"/>
    </row>
    <row r="31" spans="2:23" s="56" customFormat="1" x14ac:dyDescent="0.25">
      <c r="B31" s="133" t="s">
        <v>242</v>
      </c>
      <c r="C31" s="133"/>
      <c r="D31" s="133"/>
      <c r="E31" s="133"/>
      <c r="F31" s="133"/>
      <c r="G31" s="133"/>
      <c r="H31" s="133"/>
      <c r="I31" s="133"/>
      <c r="J31" s="133"/>
      <c r="K31" s="133"/>
      <c r="L31" s="133"/>
      <c r="M31" s="133"/>
      <c r="N31" s="133"/>
      <c r="O31" s="133"/>
      <c r="P31" s="133"/>
      <c r="Q31" s="133"/>
      <c r="R31" s="83"/>
      <c r="S31" s="83"/>
      <c r="T31" s="90"/>
    </row>
    <row r="32" spans="2:23" s="5" customFormat="1" x14ac:dyDescent="0.25">
      <c r="B32" s="133" t="s">
        <v>192</v>
      </c>
      <c r="C32" s="133"/>
      <c r="D32" s="133"/>
      <c r="E32" s="133"/>
      <c r="F32" s="133"/>
      <c r="G32" s="133"/>
      <c r="H32" s="133"/>
      <c r="I32" s="133"/>
      <c r="J32" s="133"/>
      <c r="K32" s="133"/>
      <c r="L32" s="133"/>
      <c r="M32" s="133"/>
      <c r="N32" s="133"/>
      <c r="O32" s="133"/>
      <c r="P32" s="133"/>
      <c r="Q32" s="133"/>
    </row>
    <row r="33" spans="2:19" s="56" customFormat="1" x14ac:dyDescent="0.25">
      <c r="B33" s="133" t="s">
        <v>193</v>
      </c>
      <c r="C33" s="133"/>
      <c r="D33" s="133"/>
      <c r="E33" s="133"/>
      <c r="F33" s="133"/>
      <c r="G33" s="133"/>
      <c r="H33" s="133"/>
      <c r="I33" s="133"/>
      <c r="J33" s="133"/>
      <c r="K33" s="133"/>
      <c r="L33" s="133"/>
      <c r="M33" s="133"/>
      <c r="N33" s="133"/>
      <c r="O33" s="133"/>
      <c r="P33" s="133"/>
      <c r="Q33" s="133"/>
    </row>
    <row r="34" spans="2:19" s="56" customFormat="1" x14ac:dyDescent="0.25">
      <c r="B34" s="133" t="s">
        <v>194</v>
      </c>
      <c r="C34" s="133"/>
      <c r="D34" s="133"/>
      <c r="E34" s="133"/>
      <c r="F34" s="133"/>
      <c r="G34" s="133"/>
      <c r="H34" s="133"/>
      <c r="I34" s="133"/>
      <c r="J34" s="133"/>
      <c r="K34" s="133"/>
      <c r="L34" s="133"/>
      <c r="M34" s="133"/>
      <c r="N34" s="133"/>
      <c r="O34" s="133"/>
      <c r="P34" s="133">
        <f>100*15/1390</f>
        <v>1.079136690647482</v>
      </c>
      <c r="Q34" s="133"/>
    </row>
    <row r="35" spans="2:19" s="56" customFormat="1" x14ac:dyDescent="0.25">
      <c r="B35" s="133" t="s">
        <v>195</v>
      </c>
      <c r="C35" s="133"/>
      <c r="D35" s="133"/>
      <c r="E35" s="133"/>
      <c r="F35" s="133"/>
      <c r="G35" s="133"/>
      <c r="H35" s="133"/>
      <c r="I35" s="133"/>
      <c r="J35" s="133"/>
      <c r="K35" s="133"/>
      <c r="L35" s="133"/>
      <c r="M35" s="133"/>
      <c r="N35" s="133"/>
      <c r="O35" s="133"/>
      <c r="P35" s="133"/>
      <c r="Q35" s="133"/>
    </row>
    <row r="36" spans="2:19" s="56" customFormat="1" x14ac:dyDescent="0.25">
      <c r="B36" s="133" t="s">
        <v>196</v>
      </c>
      <c r="C36" s="133"/>
      <c r="D36" s="133"/>
      <c r="E36" s="133"/>
      <c r="F36" s="133"/>
      <c r="G36" s="133"/>
      <c r="H36" s="133"/>
      <c r="I36" s="133"/>
      <c r="J36" s="133"/>
      <c r="K36" s="133"/>
      <c r="L36" s="133"/>
      <c r="M36" s="133"/>
      <c r="N36" s="133"/>
      <c r="O36" s="133"/>
      <c r="P36" s="133"/>
      <c r="Q36" s="91"/>
    </row>
    <row r="37" spans="2:19" s="56" customFormat="1" x14ac:dyDescent="0.25">
      <c r="B37" s="133" t="s">
        <v>197</v>
      </c>
      <c r="C37" s="133"/>
      <c r="D37" s="133"/>
      <c r="E37" s="133"/>
      <c r="F37" s="133"/>
      <c r="G37" s="133"/>
      <c r="H37" s="133"/>
      <c r="I37" s="133"/>
      <c r="J37" s="133"/>
      <c r="K37" s="133"/>
      <c r="L37" s="133"/>
      <c r="M37" s="133"/>
      <c r="N37" s="133"/>
      <c r="O37" s="133"/>
      <c r="P37" s="133"/>
      <c r="Q37" s="91"/>
    </row>
    <row r="38" spans="2:19" s="56" customFormat="1" ht="15" customHeight="1" x14ac:dyDescent="0.25">
      <c r="B38" s="133" t="s">
        <v>244</v>
      </c>
      <c r="C38" s="133"/>
      <c r="D38" s="133"/>
      <c r="E38" s="133"/>
      <c r="F38" s="133"/>
      <c r="G38" s="133"/>
      <c r="H38" s="133"/>
      <c r="I38" s="133"/>
      <c r="J38" s="133"/>
      <c r="K38" s="133"/>
      <c r="L38" s="133"/>
      <c r="M38" s="133"/>
      <c r="N38" s="133"/>
      <c r="O38" s="133"/>
      <c r="P38" s="133"/>
      <c r="Q38" s="91"/>
    </row>
    <row r="39" spans="2:19" s="56" customFormat="1" ht="15" customHeight="1" x14ac:dyDescent="0.25">
      <c r="B39" s="133" t="s">
        <v>245</v>
      </c>
      <c r="C39" s="133"/>
      <c r="D39" s="133"/>
      <c r="E39" s="133"/>
      <c r="F39" s="133"/>
      <c r="G39" s="133"/>
      <c r="H39" s="133"/>
      <c r="I39" s="133"/>
      <c r="J39" s="133"/>
      <c r="K39" s="133"/>
      <c r="L39" s="133"/>
      <c r="M39" s="133"/>
      <c r="N39" s="133"/>
      <c r="O39" s="133"/>
      <c r="P39" s="133"/>
      <c r="Q39" s="91"/>
    </row>
    <row r="40" spans="2:19" s="56" customFormat="1" x14ac:dyDescent="0.25">
      <c r="B40" s="92" t="s">
        <v>121</v>
      </c>
      <c r="C40" s="93" t="str">
        <f>STUDIES!A3</f>
        <v>Giuliano, 2011 (1); Goldstone, 2013 (2)</v>
      </c>
      <c r="D40" s="91"/>
      <c r="E40" s="91"/>
      <c r="F40" s="91"/>
      <c r="G40" s="91"/>
      <c r="H40" s="91"/>
      <c r="I40" s="91"/>
      <c r="J40" s="91"/>
      <c r="K40" s="91"/>
      <c r="L40" s="91"/>
      <c r="M40" s="91"/>
      <c r="N40" s="91"/>
      <c r="O40" s="91"/>
      <c r="P40" s="91"/>
      <c r="Q40" s="91"/>
    </row>
    <row r="41" spans="2:19" s="56" customFormat="1" x14ac:dyDescent="0.25">
      <c r="B41" s="55"/>
    </row>
    <row r="42" spans="2:19" s="56" customFormat="1" ht="21.75" thickBot="1" x14ac:dyDescent="0.3">
      <c r="B42" s="57" t="s">
        <v>41</v>
      </c>
      <c r="C42" s="58"/>
      <c r="D42" s="58"/>
      <c r="E42" s="58"/>
      <c r="F42" s="58"/>
      <c r="G42" s="58"/>
      <c r="H42" s="58"/>
      <c r="I42" s="58"/>
      <c r="J42" s="58"/>
      <c r="K42" s="58"/>
      <c r="L42" s="58"/>
      <c r="M42" s="58"/>
      <c r="N42" s="58"/>
      <c r="O42" s="58"/>
      <c r="P42" s="58"/>
    </row>
    <row r="43" spans="2:19" s="56" customFormat="1" x14ac:dyDescent="0.25">
      <c r="B43" s="55"/>
    </row>
    <row r="44" spans="2:19" s="55" customFormat="1" x14ac:dyDescent="0.25">
      <c r="B44" s="149" t="s">
        <v>46</v>
      </c>
      <c r="C44" s="150"/>
      <c r="D44" s="150"/>
      <c r="E44" s="157" t="s">
        <v>47</v>
      </c>
      <c r="F44" s="157"/>
      <c r="G44" s="157"/>
      <c r="H44" s="157"/>
      <c r="I44" s="157" t="s">
        <v>48</v>
      </c>
      <c r="J44" s="157"/>
      <c r="K44" s="157" t="s">
        <v>18</v>
      </c>
      <c r="L44" s="157"/>
      <c r="M44" s="167" t="s">
        <v>21</v>
      </c>
      <c r="N44" s="167"/>
      <c r="O44" s="157" t="s">
        <v>20</v>
      </c>
      <c r="P44" s="168"/>
      <c r="Q44" s="73"/>
      <c r="R44" s="73"/>
      <c r="S44" s="73"/>
    </row>
    <row r="45" spans="2:19" s="55" customFormat="1" ht="36" customHeight="1" thickBot="1" x14ac:dyDescent="0.3">
      <c r="B45" s="151"/>
      <c r="C45" s="152"/>
      <c r="D45" s="152"/>
      <c r="E45" s="161" t="str">
        <f>O12</f>
        <v>Control group (males 16–26 years – placebo)</v>
      </c>
      <c r="F45" s="161"/>
      <c r="G45" s="161" t="str">
        <f>P12</f>
        <v>Intervention group (males 16–23 years – 4vHPV)</v>
      </c>
      <c r="H45" s="161"/>
      <c r="I45" s="164" t="s">
        <v>17</v>
      </c>
      <c r="J45" s="164"/>
      <c r="K45" s="164" t="s">
        <v>19</v>
      </c>
      <c r="L45" s="164"/>
      <c r="M45" s="161"/>
      <c r="N45" s="161"/>
      <c r="O45" s="164"/>
      <c r="P45" s="169"/>
      <c r="Q45" s="73"/>
      <c r="R45" s="73"/>
      <c r="S45" s="73"/>
    </row>
    <row r="46" spans="2:19" s="56" customFormat="1" ht="30" customHeight="1" x14ac:dyDescent="0.25">
      <c r="B46" s="165" t="str">
        <f>B13</f>
        <v>Persistent infection ≥6 months</v>
      </c>
      <c r="C46" s="166"/>
      <c r="D46" s="166"/>
      <c r="E46" s="163" t="str">
        <f>IF(Q14="","",Q14)</f>
        <v>40.9 per 1 000 person-years</v>
      </c>
      <c r="F46" s="163"/>
      <c r="G46" s="162" t="s">
        <v>226</v>
      </c>
      <c r="H46" s="162"/>
      <c r="I46" s="156" t="str">
        <f>IF(S14="","",S14)</f>
        <v xml:space="preserve">RRR 85.6 (73.4–92.9)† </v>
      </c>
      <c r="J46" s="156"/>
      <c r="K46" s="156" t="str">
        <f>IF(B14="","",B14)</f>
        <v>2 790 (1RCT)</v>
      </c>
      <c r="L46" s="156"/>
      <c r="M46" s="98" t="str">
        <f>IF(T14="","",T14)</f>
        <v>High</v>
      </c>
      <c r="N46" s="94"/>
      <c r="O46" s="153"/>
      <c r="P46" s="154"/>
      <c r="Q46" s="73"/>
      <c r="R46" s="73"/>
      <c r="S46" s="73"/>
    </row>
    <row r="47" spans="2:19" s="56" customFormat="1" ht="30" customHeight="1" x14ac:dyDescent="0.25">
      <c r="B47" s="165" t="str">
        <f>B15</f>
        <v xml:space="preserve">External genital lesions g </v>
      </c>
      <c r="C47" s="166"/>
      <c r="D47" s="166"/>
      <c r="E47" s="160" t="str">
        <f>IF(Q16="","",Q16)</f>
        <v>11.0 per 1 000 person- years</v>
      </c>
      <c r="F47" s="160"/>
      <c r="G47" s="155" t="s">
        <v>221</v>
      </c>
      <c r="H47" s="155"/>
      <c r="I47" s="156" t="str">
        <f>IF(S16="","",S16)</f>
        <v>RRR 90.4 (69.2–98.1)</v>
      </c>
      <c r="J47" s="156"/>
      <c r="K47" s="156" t="str">
        <f>IF(B16="","",B16)</f>
        <v>2 805 (1RCT)</v>
      </c>
      <c r="L47" s="156"/>
      <c r="M47" s="98" t="str">
        <f>IF(T16="","",T16)</f>
        <v>High</v>
      </c>
      <c r="N47" s="94"/>
      <c r="O47" s="153"/>
      <c r="P47" s="154"/>
      <c r="Q47" s="73"/>
      <c r="R47" s="73"/>
      <c r="S47" s="73"/>
    </row>
    <row r="48" spans="2:19" s="56" customFormat="1" ht="30" customHeight="1" x14ac:dyDescent="0.25">
      <c r="B48" s="158" t="str">
        <f>B17</f>
        <v>Condyloma acuminatum</v>
      </c>
      <c r="C48" s="159"/>
      <c r="D48" s="159"/>
      <c r="E48" s="160" t="str">
        <f>IF(Q18="","",Q18)</f>
        <v>10.0 per 1 000 person-years</v>
      </c>
      <c r="F48" s="160"/>
      <c r="G48" s="155" t="s">
        <v>227</v>
      </c>
      <c r="H48" s="155"/>
      <c r="I48" s="156" t="str">
        <f>IF(S20="","",S20)</f>
        <v>RRR 100.0 (-141.2–100.0)</v>
      </c>
      <c r="J48" s="156"/>
      <c r="K48" s="156" t="str">
        <f>IF(B18="","",B18)</f>
        <v>2 805 (1RCT)</v>
      </c>
      <c r="L48" s="156"/>
      <c r="M48" s="98" t="str">
        <f>IF(T18="","",T18)</f>
        <v>High</v>
      </c>
      <c r="N48" s="94"/>
      <c r="O48" s="153"/>
      <c r="P48" s="154"/>
      <c r="Q48" s="73"/>
      <c r="R48" s="73"/>
      <c r="S48" s="73"/>
    </row>
    <row r="49" spans="2:23" s="56" customFormat="1" ht="30" customHeight="1" x14ac:dyDescent="0.25">
      <c r="B49" s="158" t="str">
        <f>B19</f>
        <v>All PeIN lesions</v>
      </c>
      <c r="C49" s="159"/>
      <c r="D49" s="159"/>
      <c r="E49" s="160" t="str">
        <f>IF(Q20="","",Q20)</f>
        <v>1.1 per 1 000 person-years</v>
      </c>
      <c r="F49" s="160"/>
      <c r="G49" s="155" t="s">
        <v>228</v>
      </c>
      <c r="H49" s="155"/>
      <c r="I49" s="156" t="str">
        <f>IF(S22="","",S22)</f>
        <v>RRR 100.0 (-431.1−100.0)</v>
      </c>
      <c r="J49" s="156"/>
      <c r="K49" s="156" t="str">
        <f>IF(B20="","",B20)</f>
        <v>2 805 (1RCT)</v>
      </c>
      <c r="L49" s="156"/>
      <c r="M49" s="98" t="str">
        <f>IF(T20="","",T20)</f>
        <v>Low</v>
      </c>
      <c r="N49" s="94" t="s">
        <v>125</v>
      </c>
      <c r="O49" s="153"/>
      <c r="P49" s="154"/>
      <c r="Q49" s="73"/>
      <c r="R49" s="73"/>
      <c r="S49" s="73"/>
    </row>
    <row r="50" spans="2:23" s="56" customFormat="1" ht="30" customHeight="1" x14ac:dyDescent="0.25">
      <c r="B50" s="158" t="str">
        <f>B21</f>
        <v>PeIN1</v>
      </c>
      <c r="C50" s="159"/>
      <c r="D50" s="159"/>
      <c r="E50" s="160" t="str">
        <f>IF(Q22="","",Q22)</f>
        <v>0.7 per 1 000 person-years</v>
      </c>
      <c r="F50" s="160"/>
      <c r="G50" s="155" t="s">
        <v>224</v>
      </c>
      <c r="H50" s="155"/>
      <c r="I50" s="156" t="str">
        <f>IF(S24="","",S24)</f>
        <v>RRR 100.0 (-3 788.2−100.0)</v>
      </c>
      <c r="J50" s="156"/>
      <c r="K50" s="156" t="str">
        <f>IF(B22="","",B22)</f>
        <v>2 805 (1RCT)</v>
      </c>
      <c r="L50" s="156"/>
      <c r="M50" s="98" t="str">
        <f>IF(T22="","",T22)</f>
        <v>Low</v>
      </c>
      <c r="N50" s="94" t="s">
        <v>125</v>
      </c>
      <c r="O50" s="153"/>
      <c r="P50" s="154"/>
      <c r="Q50" s="73"/>
      <c r="R50" s="73"/>
      <c r="S50" s="73"/>
    </row>
    <row r="51" spans="2:23" s="56" customFormat="1" ht="30" customHeight="1" x14ac:dyDescent="0.25">
      <c r="B51" s="158" t="str">
        <f>B25</f>
        <v>Penile, perianal or perineal cancer</v>
      </c>
      <c r="C51" s="159"/>
      <c r="D51" s="159"/>
      <c r="E51" s="160" t="str">
        <f>IF(Q26="","",Q26)</f>
        <v>0.0 per 1 000 person-years</v>
      </c>
      <c r="F51" s="160"/>
      <c r="G51" s="155" t="s">
        <v>224</v>
      </c>
      <c r="H51" s="155"/>
      <c r="I51" s="156" t="str">
        <f>IF(S26="","",S26)</f>
        <v>RRR (not estimable)</v>
      </c>
      <c r="J51" s="156"/>
      <c r="K51" s="156" t="str">
        <f>IF(B26="","",B26)</f>
        <v>2 805 (1RCT)</v>
      </c>
      <c r="L51" s="156"/>
      <c r="M51" s="98" t="str">
        <f>IF(T24="","",T24)</f>
        <v>Low</v>
      </c>
      <c r="N51" s="94" t="s">
        <v>125</v>
      </c>
      <c r="O51" s="153"/>
      <c r="P51" s="154"/>
      <c r="Q51" s="73"/>
      <c r="R51" s="73"/>
      <c r="S51" s="73"/>
    </row>
    <row r="52" spans="2:23" s="56" customFormat="1" ht="30" customHeight="1" x14ac:dyDescent="0.25">
      <c r="B52" s="158" t="str">
        <f>B27</f>
        <v>AIN (any grade) and anal cancer α</v>
      </c>
      <c r="C52" s="159"/>
      <c r="D52" s="159"/>
      <c r="E52" s="160" t="str">
        <f>IF(Q28="","",Q28)</f>
        <v>63.0 per 1 000 person-years</v>
      </c>
      <c r="F52" s="160"/>
      <c r="G52" s="155" t="s">
        <v>229</v>
      </c>
      <c r="H52" s="155"/>
      <c r="I52" s="156" t="str">
        <f>IF(S28="","",S28)</f>
        <v>RRR 89.6 (57.2−98.8)</v>
      </c>
      <c r="J52" s="156"/>
      <c r="K52" s="156" t="str">
        <f>IF(B28="","",B28)</f>
        <v>255 (1RCT)</v>
      </c>
      <c r="L52" s="156"/>
      <c r="M52" s="98" t="str">
        <f>IF(T26="","",T26)</f>
        <v>Low</v>
      </c>
      <c r="N52" s="94" t="s">
        <v>125</v>
      </c>
      <c r="O52" s="153"/>
      <c r="P52" s="154"/>
      <c r="Q52" s="73"/>
      <c r="R52" s="73"/>
      <c r="S52" s="73"/>
    </row>
    <row r="53" spans="2:23" s="56" customFormat="1" x14ac:dyDescent="0.25">
      <c r="B53" s="148" t="s">
        <v>255</v>
      </c>
      <c r="C53" s="148"/>
      <c r="D53" s="148"/>
      <c r="E53" s="148"/>
      <c r="F53" s="148"/>
      <c r="G53" s="148"/>
      <c r="H53" s="148"/>
      <c r="I53" s="148"/>
      <c r="J53" s="148"/>
      <c r="K53" s="148"/>
      <c r="L53" s="148"/>
      <c r="M53" s="148"/>
      <c r="N53" s="148"/>
      <c r="O53" s="148"/>
      <c r="P53" s="148"/>
      <c r="Q53" s="133"/>
      <c r="R53" s="83"/>
      <c r="S53" s="83"/>
      <c r="T53" s="90"/>
      <c r="U53" s="73"/>
      <c r="V53" s="73"/>
      <c r="W53" s="73"/>
    </row>
    <row r="54" spans="2:23" s="56" customFormat="1" ht="30.75" customHeight="1" x14ac:dyDescent="0.25">
      <c r="B54" s="133" t="s">
        <v>198</v>
      </c>
      <c r="C54" s="133"/>
      <c r="D54" s="133"/>
      <c r="E54" s="133"/>
      <c r="F54" s="133"/>
      <c r="G54" s="133"/>
      <c r="H54" s="133"/>
      <c r="I54" s="133"/>
      <c r="J54" s="133"/>
      <c r="K54" s="133"/>
      <c r="L54" s="133"/>
      <c r="M54" s="133"/>
      <c r="N54" s="133"/>
      <c r="O54" s="133"/>
      <c r="P54" s="133"/>
      <c r="Q54" s="133"/>
      <c r="R54" s="83"/>
      <c r="S54" s="83"/>
      <c r="T54" s="90"/>
    </row>
    <row r="55" spans="2:23" s="56" customFormat="1" x14ac:dyDescent="0.25">
      <c r="B55" s="133" t="s">
        <v>200</v>
      </c>
      <c r="C55" s="133"/>
      <c r="D55" s="133"/>
      <c r="E55" s="133"/>
      <c r="F55" s="133"/>
      <c r="G55" s="133"/>
      <c r="H55" s="133"/>
      <c r="I55" s="133"/>
      <c r="J55" s="133"/>
      <c r="K55" s="133"/>
      <c r="L55" s="133"/>
      <c r="M55" s="133"/>
      <c r="N55" s="133"/>
      <c r="O55" s="133"/>
      <c r="P55" s="133"/>
      <c r="Q55" s="133"/>
      <c r="R55" s="83"/>
      <c r="S55" s="83"/>
      <c r="T55" s="90"/>
    </row>
    <row r="56" spans="2:23" s="5" customFormat="1" x14ac:dyDescent="0.25">
      <c r="B56" s="133" t="s">
        <v>192</v>
      </c>
      <c r="C56" s="133"/>
      <c r="D56" s="133"/>
      <c r="E56" s="133"/>
      <c r="F56" s="133"/>
      <c r="G56" s="133"/>
      <c r="H56" s="133"/>
      <c r="I56" s="133"/>
      <c r="J56" s="133"/>
      <c r="K56" s="133"/>
      <c r="L56" s="133"/>
      <c r="M56" s="133"/>
      <c r="N56" s="133"/>
      <c r="O56" s="133"/>
      <c r="P56" s="133"/>
      <c r="Q56" s="133"/>
    </row>
    <row r="57" spans="2:23" s="56" customFormat="1" x14ac:dyDescent="0.25">
      <c r="B57" s="133" t="s">
        <v>193</v>
      </c>
      <c r="C57" s="133"/>
      <c r="D57" s="133"/>
      <c r="E57" s="133"/>
      <c r="F57" s="133"/>
      <c r="G57" s="133"/>
      <c r="H57" s="133"/>
      <c r="I57" s="133"/>
      <c r="J57" s="133"/>
      <c r="K57" s="133"/>
      <c r="L57" s="133"/>
      <c r="M57" s="133"/>
      <c r="N57" s="133"/>
      <c r="O57" s="133"/>
      <c r="P57" s="133"/>
      <c r="Q57" s="133"/>
    </row>
    <row r="58" spans="2:23" s="56" customFormat="1" x14ac:dyDescent="0.25">
      <c r="B58" s="133" t="s">
        <v>120</v>
      </c>
      <c r="C58" s="133"/>
      <c r="D58" s="133"/>
      <c r="E58" s="133"/>
      <c r="F58" s="133"/>
      <c r="G58" s="133"/>
      <c r="H58" s="133"/>
      <c r="I58" s="133"/>
      <c r="J58" s="133"/>
      <c r="K58" s="133"/>
      <c r="L58" s="133"/>
      <c r="M58" s="133"/>
      <c r="N58" s="133"/>
      <c r="O58" s="133"/>
      <c r="P58" s="133">
        <f>100*15/1390</f>
        <v>1.079136690647482</v>
      </c>
      <c r="Q58" s="133"/>
    </row>
    <row r="59" spans="2:23" s="56" customFormat="1" x14ac:dyDescent="0.25">
      <c r="B59" s="133" t="s">
        <v>195</v>
      </c>
      <c r="C59" s="133"/>
      <c r="D59" s="133"/>
      <c r="E59" s="133"/>
      <c r="F59" s="133"/>
      <c r="G59" s="133"/>
      <c r="H59" s="133"/>
      <c r="I59" s="133"/>
      <c r="J59" s="133"/>
      <c r="K59" s="133"/>
      <c r="L59" s="133"/>
      <c r="M59" s="133"/>
      <c r="N59" s="133"/>
      <c r="O59" s="133"/>
      <c r="P59" s="133"/>
      <c r="Q59" s="133"/>
    </row>
    <row r="60" spans="2:23" s="56" customFormat="1" x14ac:dyDescent="0.25">
      <c r="B60" s="133" t="s">
        <v>196</v>
      </c>
      <c r="C60" s="133"/>
      <c r="D60" s="133"/>
      <c r="E60" s="133"/>
      <c r="F60" s="133"/>
      <c r="G60" s="133"/>
      <c r="H60" s="133"/>
      <c r="I60" s="133"/>
      <c r="J60" s="133"/>
      <c r="K60" s="133"/>
      <c r="L60" s="133"/>
      <c r="M60" s="133"/>
      <c r="N60" s="133"/>
      <c r="O60" s="133"/>
      <c r="P60" s="133"/>
      <c r="Q60" s="91"/>
    </row>
    <row r="61" spans="2:23" s="56" customFormat="1" ht="15" customHeight="1" x14ac:dyDescent="0.25">
      <c r="B61" s="133" t="s">
        <v>244</v>
      </c>
      <c r="C61" s="133"/>
      <c r="D61" s="133"/>
      <c r="E61" s="133"/>
      <c r="F61" s="133"/>
      <c r="G61" s="133"/>
      <c r="H61" s="133"/>
      <c r="I61" s="133"/>
      <c r="J61" s="133"/>
      <c r="K61" s="133"/>
      <c r="L61" s="133"/>
      <c r="M61" s="133"/>
      <c r="N61" s="133"/>
      <c r="O61" s="133"/>
      <c r="P61" s="133"/>
      <c r="Q61" s="91"/>
    </row>
    <row r="62" spans="2:23" s="56" customFormat="1" ht="15" customHeight="1" x14ac:dyDescent="0.25">
      <c r="B62" s="133" t="s">
        <v>245</v>
      </c>
      <c r="C62" s="133"/>
      <c r="D62" s="133"/>
      <c r="E62" s="133"/>
      <c r="F62" s="133"/>
      <c r="G62" s="133"/>
      <c r="H62" s="133"/>
      <c r="I62" s="133"/>
      <c r="J62" s="133"/>
      <c r="K62" s="133"/>
      <c r="L62" s="133"/>
      <c r="M62" s="133"/>
      <c r="N62" s="133"/>
      <c r="O62" s="133"/>
      <c r="P62" s="133"/>
      <c r="Q62" s="91"/>
    </row>
    <row r="63" spans="2:23" s="56" customFormat="1" x14ac:dyDescent="0.25">
      <c r="B63" s="92" t="s">
        <v>121</v>
      </c>
      <c r="C63" s="93" t="str">
        <f>C40</f>
        <v>Giuliano, 2011 (1); Goldstone, 2013 (2)</v>
      </c>
      <c r="D63" s="91"/>
      <c r="E63" s="91"/>
      <c r="F63" s="91"/>
      <c r="G63" s="91"/>
      <c r="H63" s="91"/>
      <c r="I63" s="91"/>
      <c r="J63" s="91"/>
      <c r="K63" s="91"/>
      <c r="L63" s="91"/>
      <c r="M63" s="91"/>
      <c r="N63" s="91"/>
      <c r="O63" s="91"/>
      <c r="P63" s="91"/>
      <c r="Q63" s="91"/>
    </row>
    <row r="64" spans="2:23" x14ac:dyDescent="0.25">
      <c r="B64" s="8"/>
      <c r="P64" s="14"/>
      <c r="Q64" s="15"/>
      <c r="R64" s="15"/>
      <c r="S64" s="15"/>
    </row>
    <row r="65" spans="2:19" x14ac:dyDescent="0.25">
      <c r="B65" s="8"/>
      <c r="P65" s="14"/>
      <c r="Q65" s="15"/>
      <c r="R65" s="15"/>
      <c r="S65" s="15"/>
    </row>
    <row r="66" spans="2:19" x14ac:dyDescent="0.25">
      <c r="B66" s="8"/>
      <c r="P66" s="14"/>
      <c r="Q66" s="15"/>
      <c r="R66" s="15"/>
      <c r="S66" s="15"/>
    </row>
    <row r="67" spans="2:19" x14ac:dyDescent="0.25">
      <c r="B67" s="8"/>
      <c r="P67" s="14"/>
      <c r="Q67" s="15"/>
      <c r="R67" s="15"/>
      <c r="S67" s="15"/>
    </row>
    <row r="68" spans="2:19" x14ac:dyDescent="0.25">
      <c r="B68" s="8"/>
      <c r="P68" s="14"/>
      <c r="Q68" s="15"/>
      <c r="R68" s="15"/>
      <c r="S68" s="15"/>
    </row>
    <row r="69" spans="2:19" x14ac:dyDescent="0.25">
      <c r="B69" s="8"/>
      <c r="P69" s="14"/>
      <c r="Q69" s="15"/>
      <c r="R69" s="15"/>
      <c r="S69" s="15"/>
    </row>
    <row r="70" spans="2:19" x14ac:dyDescent="0.25">
      <c r="B70" s="8"/>
      <c r="P70" s="14"/>
      <c r="Q70" s="15"/>
      <c r="R70" s="15"/>
      <c r="S70" s="15"/>
    </row>
    <row r="71" spans="2:19" x14ac:dyDescent="0.25">
      <c r="B71" s="8"/>
      <c r="P71" s="14"/>
      <c r="Q71" s="15"/>
      <c r="R71" s="15"/>
      <c r="S71" s="15"/>
    </row>
    <row r="72" spans="2:19" x14ac:dyDescent="0.25">
      <c r="B72" s="8"/>
      <c r="P72" s="14"/>
      <c r="Q72" s="15"/>
      <c r="R72" s="15"/>
      <c r="S72" s="15"/>
    </row>
  </sheetData>
  <sheetProtection selectLockedCells="1"/>
  <mergeCells count="85">
    <mergeCell ref="B61:P61"/>
    <mergeCell ref="B62:P62"/>
    <mergeCell ref="B32:Q32"/>
    <mergeCell ref="B37:P37"/>
    <mergeCell ref="B59:Q59"/>
    <mergeCell ref="B60:P60"/>
    <mergeCell ref="B54:Q54"/>
    <mergeCell ref="B48:D48"/>
    <mergeCell ref="E48:F48"/>
    <mergeCell ref="G45:H45"/>
    <mergeCell ref="B46:D46"/>
    <mergeCell ref="M44:N45"/>
    <mergeCell ref="O44:P45"/>
    <mergeCell ref="K45:L45"/>
    <mergeCell ref="B47:D47"/>
    <mergeCell ref="I47:J47"/>
    <mergeCell ref="K47:L47"/>
    <mergeCell ref="B55:Q55"/>
    <mergeCell ref="B31:Q31"/>
    <mergeCell ref="O47:P47"/>
    <mergeCell ref="E47:F47"/>
    <mergeCell ref="O51:P51"/>
    <mergeCell ref="E44:H44"/>
    <mergeCell ref="K48:L48"/>
    <mergeCell ref="E45:F45"/>
    <mergeCell ref="O46:P46"/>
    <mergeCell ref="G46:H46"/>
    <mergeCell ref="E46:F46"/>
    <mergeCell ref="I46:J46"/>
    <mergeCell ref="K46:L46"/>
    <mergeCell ref="G47:H47"/>
    <mergeCell ref="I45:J45"/>
    <mergeCell ref="I44:J44"/>
    <mergeCell ref="B53:Q53"/>
    <mergeCell ref="K44:L44"/>
    <mergeCell ref="B52:D52"/>
    <mergeCell ref="I52:J52"/>
    <mergeCell ref="K52:L52"/>
    <mergeCell ref="O52:P52"/>
    <mergeCell ref="E52:F52"/>
    <mergeCell ref="K49:L49"/>
    <mergeCell ref="K50:L50"/>
    <mergeCell ref="B51:D51"/>
    <mergeCell ref="E51:F51"/>
    <mergeCell ref="B49:D49"/>
    <mergeCell ref="E49:F49"/>
    <mergeCell ref="B50:D50"/>
    <mergeCell ref="E50:F50"/>
    <mergeCell ref="B44:D45"/>
    <mergeCell ref="B57:Q57"/>
    <mergeCell ref="B58:Q58"/>
    <mergeCell ref="O48:P48"/>
    <mergeCell ref="O49:P49"/>
    <mergeCell ref="O50:P50"/>
    <mergeCell ref="G52:H52"/>
    <mergeCell ref="G51:H51"/>
    <mergeCell ref="G48:H48"/>
    <mergeCell ref="G49:H49"/>
    <mergeCell ref="G50:H50"/>
    <mergeCell ref="I51:J51"/>
    <mergeCell ref="I48:J48"/>
    <mergeCell ref="I49:J49"/>
    <mergeCell ref="I50:J50"/>
    <mergeCell ref="K51:L51"/>
    <mergeCell ref="B56:Q56"/>
    <mergeCell ref="O10:T10"/>
    <mergeCell ref="O11:P11"/>
    <mergeCell ref="T11:T12"/>
    <mergeCell ref="B10:N10"/>
    <mergeCell ref="B11:B12"/>
    <mergeCell ref="Q11:R11"/>
    <mergeCell ref="S11:S12"/>
    <mergeCell ref="B39:P39"/>
    <mergeCell ref="B29:Q29"/>
    <mergeCell ref="B33:Q33"/>
    <mergeCell ref="B30:Q30"/>
    <mergeCell ref="B34:Q34"/>
    <mergeCell ref="B38:P38"/>
    <mergeCell ref="B35:Q35"/>
    <mergeCell ref="B36:P36"/>
    <mergeCell ref="C2:P2"/>
    <mergeCell ref="C3:P3"/>
    <mergeCell ref="C4:P4"/>
    <mergeCell ref="C5:P5"/>
    <mergeCell ref="C6:P6"/>
  </mergeCells>
  <conditionalFormatting sqref="E14:E15">
    <cfRule type="cellIs" dxfId="241" priority="665" operator="equal">
      <formula>"Very serious"</formula>
    </cfRule>
    <cfRule type="cellIs" dxfId="240" priority="666" operator="equal">
      <formula>"Serious"</formula>
    </cfRule>
  </conditionalFormatting>
  <conditionalFormatting sqref="I14:I15">
    <cfRule type="cellIs" dxfId="239" priority="661" operator="equal">
      <formula>"Very serious"</formula>
    </cfRule>
    <cfRule type="cellIs" dxfId="238" priority="662" operator="equal">
      <formula>"Serious"</formula>
    </cfRule>
  </conditionalFormatting>
  <conditionalFormatting sqref="M14:M15">
    <cfRule type="cellIs" dxfId="237" priority="657" operator="equal">
      <formula>"Very large"</formula>
    </cfRule>
    <cfRule type="cellIs" dxfId="236" priority="658" operator="equal">
      <formula>"Large"</formula>
    </cfRule>
  </conditionalFormatting>
  <conditionalFormatting sqref="I16">
    <cfRule type="cellIs" dxfId="235" priority="641" operator="equal">
      <formula>"Very serious"</formula>
    </cfRule>
    <cfRule type="cellIs" dxfId="234" priority="642" operator="equal">
      <formula>"Serious"</formula>
    </cfRule>
  </conditionalFormatting>
  <conditionalFormatting sqref="M16">
    <cfRule type="cellIs" dxfId="233" priority="637" operator="equal">
      <formula>"Very large"</formula>
    </cfRule>
    <cfRule type="cellIs" dxfId="232" priority="638" operator="equal">
      <formula>"Large"</formula>
    </cfRule>
  </conditionalFormatting>
  <conditionalFormatting sqref="I17 I19 I21">
    <cfRule type="cellIs" dxfId="231" priority="229" operator="equal">
      <formula>"Very serious"</formula>
    </cfRule>
    <cfRule type="cellIs" dxfId="230" priority="230" operator="equal">
      <formula>"Serious"</formula>
    </cfRule>
  </conditionalFormatting>
  <conditionalFormatting sqref="G14:G15">
    <cfRule type="cellIs" dxfId="229" priority="285" operator="equal">
      <formula>"Very serious"</formula>
    </cfRule>
    <cfRule type="cellIs" dxfId="228" priority="286" operator="equal">
      <formula>"Serious"</formula>
    </cfRule>
  </conditionalFormatting>
  <conditionalFormatting sqref="G16">
    <cfRule type="cellIs" dxfId="227" priority="281" operator="equal">
      <formula>"Very serious"</formula>
    </cfRule>
    <cfRule type="cellIs" dxfId="226" priority="282" operator="equal">
      <formula>"Serious"</formula>
    </cfRule>
  </conditionalFormatting>
  <conditionalFormatting sqref="I20">
    <cfRule type="cellIs" dxfId="225" priority="179" operator="equal">
      <formula>"Very serious"</formula>
    </cfRule>
    <cfRule type="cellIs" dxfId="224" priority="180" operator="equal">
      <formula>"Serious"</formula>
    </cfRule>
  </conditionalFormatting>
  <conditionalFormatting sqref="I18">
    <cfRule type="cellIs" dxfId="223" priority="189" operator="equal">
      <formula>"Very serious"</formula>
    </cfRule>
    <cfRule type="cellIs" dxfId="222" priority="190" operator="equal">
      <formula>"Serious"</formula>
    </cfRule>
  </conditionalFormatting>
  <conditionalFormatting sqref="I22">
    <cfRule type="cellIs" dxfId="221" priority="169" operator="equal">
      <formula>"Very serious"</formula>
    </cfRule>
    <cfRule type="cellIs" dxfId="220" priority="170" operator="equal">
      <formula>"Serious"</formula>
    </cfRule>
  </conditionalFormatting>
  <conditionalFormatting sqref="G17 G21">
    <cfRule type="cellIs" dxfId="219" priority="215" operator="equal">
      <formula>"Very serious"</formula>
    </cfRule>
    <cfRule type="cellIs" dxfId="218" priority="216" operator="equal">
      <formula>"Serious"</formula>
    </cfRule>
  </conditionalFormatting>
  <conditionalFormatting sqref="E17 E21">
    <cfRule type="cellIs" dxfId="217" priority="231" operator="equal">
      <formula>"Very serious"</formula>
    </cfRule>
    <cfRule type="cellIs" dxfId="216" priority="232" operator="equal">
      <formula>"Serious"</formula>
    </cfRule>
  </conditionalFormatting>
  <conditionalFormatting sqref="M17 M21">
    <cfRule type="cellIs" dxfId="215" priority="225" operator="equal">
      <formula>"Very large"</formula>
    </cfRule>
    <cfRule type="cellIs" dxfId="214" priority="226" operator="equal">
      <formula>"Large"</formula>
    </cfRule>
  </conditionalFormatting>
  <conditionalFormatting sqref="I24">
    <cfRule type="cellIs" dxfId="213" priority="149" operator="equal">
      <formula>"Very serious"</formula>
    </cfRule>
    <cfRule type="cellIs" dxfId="212" priority="150" operator="equal">
      <formula>"Serious"</formula>
    </cfRule>
  </conditionalFormatting>
  <conditionalFormatting sqref="I23">
    <cfRule type="cellIs" dxfId="211" priority="159" operator="equal">
      <formula>"Very serious"</formula>
    </cfRule>
    <cfRule type="cellIs" dxfId="210" priority="160" operator="equal">
      <formula>"Serious"</formula>
    </cfRule>
  </conditionalFormatting>
  <conditionalFormatting sqref="M22:M23">
    <cfRule type="cellIs" dxfId="209" priority="131" operator="equal">
      <formula>"Very large"</formula>
    </cfRule>
    <cfRule type="cellIs" dxfId="208" priority="132" operator="equal">
      <formula>"Large"</formula>
    </cfRule>
  </conditionalFormatting>
  <conditionalFormatting sqref="I26">
    <cfRule type="cellIs" dxfId="207" priority="87" operator="equal">
      <formula>"Very serious"</formula>
    </cfRule>
    <cfRule type="cellIs" dxfId="206" priority="88" operator="equal">
      <formula>"Serious"</formula>
    </cfRule>
  </conditionalFormatting>
  <conditionalFormatting sqref="M18:M19">
    <cfRule type="cellIs" dxfId="205" priority="139" operator="equal">
      <formula>"Very large"</formula>
    </cfRule>
    <cfRule type="cellIs" dxfId="204" priority="140" operator="equal">
      <formula>"Large"</formula>
    </cfRule>
  </conditionalFormatting>
  <conditionalFormatting sqref="G24">
    <cfRule type="cellIs" dxfId="203" priority="111" operator="equal">
      <formula>"Very serious"</formula>
    </cfRule>
    <cfRule type="cellIs" dxfId="202" priority="112" operator="equal">
      <formula>"Serious"</formula>
    </cfRule>
  </conditionalFormatting>
  <conditionalFormatting sqref="M20">
    <cfRule type="cellIs" dxfId="201" priority="135" operator="equal">
      <formula>"Very large"</formula>
    </cfRule>
    <cfRule type="cellIs" dxfId="200" priority="136" operator="equal">
      <formula>"Large"</formula>
    </cfRule>
  </conditionalFormatting>
  <conditionalFormatting sqref="M24">
    <cfRule type="cellIs" dxfId="199" priority="127" operator="equal">
      <formula>"Very large"</formula>
    </cfRule>
    <cfRule type="cellIs" dxfId="198" priority="128" operator="equal">
      <formula>"Large"</formula>
    </cfRule>
  </conditionalFormatting>
  <conditionalFormatting sqref="E19">
    <cfRule type="cellIs" dxfId="197" priority="125" operator="equal">
      <formula>"Very serious"</formula>
    </cfRule>
    <cfRule type="cellIs" dxfId="196" priority="126" operator="equal">
      <formula>"Serious"</formula>
    </cfRule>
  </conditionalFormatting>
  <conditionalFormatting sqref="G18:G19">
    <cfRule type="cellIs" dxfId="195" priority="121" operator="equal">
      <formula>"Very serious"</formula>
    </cfRule>
    <cfRule type="cellIs" dxfId="194" priority="122" operator="equal">
      <formula>"Serious"</formula>
    </cfRule>
  </conditionalFormatting>
  <conditionalFormatting sqref="G20">
    <cfRule type="cellIs" dxfId="193" priority="119" operator="equal">
      <formula>"Very serious"</formula>
    </cfRule>
    <cfRule type="cellIs" dxfId="192" priority="120" operator="equal">
      <formula>"Serious"</formula>
    </cfRule>
  </conditionalFormatting>
  <conditionalFormatting sqref="E23">
    <cfRule type="cellIs" dxfId="191" priority="117" operator="equal">
      <formula>"Very serious"</formula>
    </cfRule>
    <cfRule type="cellIs" dxfId="190" priority="118" operator="equal">
      <formula>"Serious"</formula>
    </cfRule>
  </conditionalFormatting>
  <conditionalFormatting sqref="G22:G23">
    <cfRule type="cellIs" dxfId="189" priority="113" operator="equal">
      <formula>"Very serious"</formula>
    </cfRule>
    <cfRule type="cellIs" dxfId="188" priority="114" operator="equal">
      <formula>"Serious"</formula>
    </cfRule>
  </conditionalFormatting>
  <conditionalFormatting sqref="I25">
    <cfRule type="cellIs" dxfId="187" priority="89" operator="equal">
      <formula>"Very serious"</formula>
    </cfRule>
    <cfRule type="cellIs" dxfId="186" priority="90" operator="equal">
      <formula>"Serious"</formula>
    </cfRule>
  </conditionalFormatting>
  <conditionalFormatting sqref="M25">
    <cfRule type="cellIs" dxfId="185" priority="83" operator="equal">
      <formula>"Very large"</formula>
    </cfRule>
    <cfRule type="cellIs" dxfId="184" priority="84" operator="equal">
      <formula>"Large"</formula>
    </cfRule>
  </conditionalFormatting>
  <conditionalFormatting sqref="M26">
    <cfRule type="cellIs" dxfId="183" priority="79" operator="equal">
      <formula>"Very large"</formula>
    </cfRule>
    <cfRule type="cellIs" dxfId="182" priority="80" operator="equal">
      <formula>"Large"</formula>
    </cfRule>
  </conditionalFormatting>
  <conditionalFormatting sqref="E25">
    <cfRule type="cellIs" dxfId="181" priority="77" operator="equal">
      <formula>"Very serious"</formula>
    </cfRule>
    <cfRule type="cellIs" dxfId="180" priority="78" operator="equal">
      <formula>"Serious"</formula>
    </cfRule>
  </conditionalFormatting>
  <conditionalFormatting sqref="G25">
    <cfRule type="cellIs" dxfId="179" priority="73" operator="equal">
      <formula>"Very serious"</formula>
    </cfRule>
    <cfRule type="cellIs" dxfId="178" priority="74" operator="equal">
      <formula>"Serious"</formula>
    </cfRule>
  </conditionalFormatting>
  <conditionalFormatting sqref="G26">
    <cfRule type="cellIs" dxfId="177" priority="71" operator="equal">
      <formula>"Very serious"</formula>
    </cfRule>
    <cfRule type="cellIs" dxfId="176" priority="72" operator="equal">
      <formula>"Serious"</formula>
    </cfRule>
  </conditionalFormatting>
  <conditionalFormatting sqref="E27">
    <cfRule type="cellIs" dxfId="175" priority="57" operator="equal">
      <formula>"Very serious"</formula>
    </cfRule>
    <cfRule type="cellIs" dxfId="174" priority="58" operator="equal">
      <formula>"Serious"</formula>
    </cfRule>
  </conditionalFormatting>
  <conditionalFormatting sqref="I27">
    <cfRule type="cellIs" dxfId="173" priority="69" operator="equal">
      <formula>"Very serious"</formula>
    </cfRule>
    <cfRule type="cellIs" dxfId="172" priority="70" operator="equal">
      <formula>"Serious"</formula>
    </cfRule>
  </conditionalFormatting>
  <conditionalFormatting sqref="E16">
    <cfRule type="cellIs" dxfId="171" priority="39" operator="equal">
      <formula>"Very serious"</formula>
    </cfRule>
    <cfRule type="cellIs" dxfId="170" priority="40" operator="equal">
      <formula>"Serious"</formula>
    </cfRule>
  </conditionalFormatting>
  <conditionalFormatting sqref="M27">
    <cfRule type="cellIs" dxfId="169" priority="63" operator="equal">
      <formula>"Very large"</formula>
    </cfRule>
    <cfRule type="cellIs" dxfId="168" priority="64" operator="equal">
      <formula>"Large"</formula>
    </cfRule>
  </conditionalFormatting>
  <conditionalFormatting sqref="K23">
    <cfRule type="cellIs" dxfId="167" priority="19" operator="equal">
      <formula>"Very serious"</formula>
    </cfRule>
    <cfRule type="cellIs" dxfId="166" priority="20" operator="equal">
      <formula>"Serious"</formula>
    </cfRule>
  </conditionalFormatting>
  <conditionalFormatting sqref="G27">
    <cfRule type="cellIs" dxfId="165" priority="53" operator="equal">
      <formula>"Very serious"</formula>
    </cfRule>
    <cfRule type="cellIs" dxfId="164" priority="54" operator="equal">
      <formula>"Serious"</formula>
    </cfRule>
  </conditionalFormatting>
  <conditionalFormatting sqref="G28">
    <cfRule type="cellIs" dxfId="163" priority="41" operator="equal">
      <formula>"Very serious"</formula>
    </cfRule>
    <cfRule type="cellIs" dxfId="162" priority="42" operator="equal">
      <formula>"Serious"</formula>
    </cfRule>
  </conditionalFormatting>
  <conditionalFormatting sqref="K19">
    <cfRule type="cellIs" dxfId="161" priority="21" operator="equal">
      <formula>"Very serious"</formula>
    </cfRule>
    <cfRule type="cellIs" dxfId="160" priority="22" operator="equal">
      <formula>"Serious"</formula>
    </cfRule>
  </conditionalFormatting>
  <conditionalFormatting sqref="I28">
    <cfRule type="cellIs" dxfId="159" priority="47" operator="equal">
      <formula>"Very serious"</formula>
    </cfRule>
    <cfRule type="cellIs" dxfId="158" priority="48" operator="equal">
      <formula>"Serious"</formula>
    </cfRule>
  </conditionalFormatting>
  <conditionalFormatting sqref="M28">
    <cfRule type="cellIs" dxfId="157" priority="43" operator="equal">
      <formula>"Very large"</formula>
    </cfRule>
    <cfRule type="cellIs" dxfId="156" priority="44" operator="equal">
      <formula>"Large"</formula>
    </cfRule>
  </conditionalFormatting>
  <conditionalFormatting sqref="E18">
    <cfRule type="cellIs" dxfId="155" priority="37" operator="equal">
      <formula>"Very serious"</formula>
    </cfRule>
    <cfRule type="cellIs" dxfId="154" priority="38" operator="equal">
      <formula>"Serious"</formula>
    </cfRule>
  </conditionalFormatting>
  <conditionalFormatting sqref="E20">
    <cfRule type="cellIs" dxfId="153" priority="35" operator="equal">
      <formula>"Very serious"</formula>
    </cfRule>
    <cfRule type="cellIs" dxfId="152" priority="36" operator="equal">
      <formula>"Serious"</formula>
    </cfRule>
  </conditionalFormatting>
  <conditionalFormatting sqref="E22">
    <cfRule type="cellIs" dxfId="151" priority="33" operator="equal">
      <formula>"Very serious"</formula>
    </cfRule>
    <cfRule type="cellIs" dxfId="150" priority="34" operator="equal">
      <formula>"Serious"</formula>
    </cfRule>
  </conditionalFormatting>
  <conditionalFormatting sqref="E24">
    <cfRule type="cellIs" dxfId="149" priority="31" operator="equal">
      <formula>"Very serious"</formula>
    </cfRule>
    <cfRule type="cellIs" dxfId="148" priority="32" operator="equal">
      <formula>"Serious"</formula>
    </cfRule>
  </conditionalFormatting>
  <conditionalFormatting sqref="E26">
    <cfRule type="cellIs" dxfId="147" priority="29" operator="equal">
      <formula>"Very serious"</formula>
    </cfRule>
    <cfRule type="cellIs" dxfId="146" priority="30" operator="equal">
      <formula>"Serious"</formula>
    </cfRule>
  </conditionalFormatting>
  <conditionalFormatting sqref="E28">
    <cfRule type="cellIs" dxfId="145" priority="27" operator="equal">
      <formula>"Very serious"</formula>
    </cfRule>
    <cfRule type="cellIs" dxfId="144" priority="28" operator="equal">
      <formula>"Serious"</formula>
    </cfRule>
  </conditionalFormatting>
  <conditionalFormatting sqref="K14:K15">
    <cfRule type="cellIs" dxfId="143" priority="25" operator="equal">
      <formula>"Very serious"</formula>
    </cfRule>
    <cfRule type="cellIs" dxfId="142" priority="26" operator="equal">
      <formula>"Serious"</formula>
    </cfRule>
  </conditionalFormatting>
  <conditionalFormatting sqref="K17 K21">
    <cfRule type="cellIs" dxfId="141" priority="23" operator="equal">
      <formula>"Very serious"</formula>
    </cfRule>
    <cfRule type="cellIs" dxfId="140" priority="24" operator="equal">
      <formula>"Serious"</formula>
    </cfRule>
  </conditionalFormatting>
  <conditionalFormatting sqref="K25">
    <cfRule type="cellIs" dxfId="139" priority="17" operator="equal">
      <formula>"Very serious"</formula>
    </cfRule>
    <cfRule type="cellIs" dxfId="138" priority="18" operator="equal">
      <formula>"Serious"</formula>
    </cfRule>
  </conditionalFormatting>
  <conditionalFormatting sqref="K27">
    <cfRule type="cellIs" dxfId="137" priority="15" operator="equal">
      <formula>"Very serious"</formula>
    </cfRule>
    <cfRule type="cellIs" dxfId="136" priority="16" operator="equal">
      <formula>"Serious"</formula>
    </cfRule>
  </conditionalFormatting>
  <conditionalFormatting sqref="K16">
    <cfRule type="cellIs" dxfId="135" priority="13" operator="equal">
      <formula>"Very serious"</formula>
    </cfRule>
    <cfRule type="cellIs" dxfId="134" priority="14" operator="equal">
      <formula>"Serious"</formula>
    </cfRule>
  </conditionalFormatting>
  <conditionalFormatting sqref="K18">
    <cfRule type="cellIs" dxfId="133" priority="11" operator="equal">
      <formula>"Very serious"</formula>
    </cfRule>
    <cfRule type="cellIs" dxfId="132" priority="12" operator="equal">
      <formula>"Serious"</formula>
    </cfRule>
  </conditionalFormatting>
  <conditionalFormatting sqref="K20">
    <cfRule type="cellIs" dxfId="131" priority="9" operator="equal">
      <formula>"Very serious"</formula>
    </cfRule>
    <cfRule type="cellIs" dxfId="130" priority="10" operator="equal">
      <formula>"Serious"</formula>
    </cfRule>
  </conditionalFormatting>
  <conditionalFormatting sqref="K22">
    <cfRule type="cellIs" dxfId="129" priority="7" operator="equal">
      <formula>"Very serious"</formula>
    </cfRule>
    <cfRule type="cellIs" dxfId="128" priority="8" operator="equal">
      <formula>"Serious"</formula>
    </cfRule>
  </conditionalFormatting>
  <conditionalFormatting sqref="K24">
    <cfRule type="cellIs" dxfId="127" priority="5" operator="equal">
      <formula>"Very serious"</formula>
    </cfRule>
    <cfRule type="cellIs" dxfId="126" priority="6" operator="equal">
      <formula>"Serious"</formula>
    </cfRule>
  </conditionalFormatting>
  <conditionalFormatting sqref="K26">
    <cfRule type="cellIs" dxfId="125" priority="3" operator="equal">
      <formula>"Very serious"</formula>
    </cfRule>
    <cfRule type="cellIs" dxfId="124" priority="4" operator="equal">
      <formula>"Serious"</formula>
    </cfRule>
  </conditionalFormatting>
  <conditionalFormatting sqref="K28">
    <cfRule type="cellIs" dxfId="123" priority="1" operator="equal">
      <formula>"Very serious"</formula>
    </cfRule>
    <cfRule type="cellIs" dxfId="122" priority="2" operator="equal">
      <formula>"Serious"</formula>
    </cfRule>
  </conditionalFormatting>
  <dataValidations count="3">
    <dataValidation type="list" errorStyle="warning" allowBlank="1" showInputMessage="1" showErrorMessage="1" sqref="C15 E15 I15 C23 G15 E23 G23 C19 E19 G19 K15 K23 K19">
      <formula1>Grade_down</formula1>
    </dataValidation>
    <dataValidation type="list" errorStyle="warning" allowBlank="1" showInputMessage="1" showErrorMessage="1" sqref="E24:E28 C14 E14 I14 G14 G24:G28 I16:I28 C16:C18 C24:C28 G16:G18 G20:G22 C20:C22 E16:E18 E20:E22 K24:K28 K14 K16:K18 K20:K22">
      <formula1>DOWN_N</formula1>
    </dataValidation>
    <dataValidation type="list" allowBlank="1" showInputMessage="1" showErrorMessage="1" sqref="M14 M16:M18 M20:M22 M24:M28">
      <formula1>up</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x14:formula1>
            <xm:f>Hoja2!$G$1:$G$5</xm:f>
          </x14:formula1>
          <xm:sqref>T14 T53:T54 T16:T30</xm:sqref>
        </x14:dataValidation>
        <x14:dataValidation type="list" errorStyle="warning" allowBlank="1" showInputMessage="1" showErrorMessage="1">
          <x14:formula1>
            <xm:f>'http://dms.ecdcnet.europa.eu/Users/Bea/Documents/BeaSync/ICO/ECDC/GRADE/Plantilla GRADE/9vHPV vaccine/[Template_GRADE_ICO_9vHPV_efficacy_2018.04.25.xlsx]Hoja2'!#REF!</xm:f>
          </x14:formula1>
          <xm:sqref>T55 T31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68"/>
  <sheetViews>
    <sheetView topLeftCell="A21" workbookViewId="0">
      <selection activeCell="B27" sqref="B27:Q27"/>
    </sheetView>
  </sheetViews>
  <sheetFormatPr defaultColWidth="11.42578125" defaultRowHeight="15" x14ac:dyDescent="0.25"/>
  <cols>
    <col min="1" max="1" width="6.28515625" style="8" customWidth="1"/>
    <col min="2" max="2" width="23" style="7" customWidth="1"/>
    <col min="3" max="3" width="17" style="8" customWidth="1"/>
    <col min="4" max="4" width="3.85546875" style="8" customWidth="1"/>
    <col min="5" max="5" width="18" style="8" customWidth="1"/>
    <col min="6" max="6" width="4.5703125" style="8" customWidth="1"/>
    <col min="7" max="7" width="20.7109375" style="8" customWidth="1"/>
    <col min="8" max="8" width="5.28515625" style="8" customWidth="1"/>
    <col min="9" max="9" width="18.7109375" style="8" customWidth="1"/>
    <col min="10" max="10" width="4.5703125" style="8" customWidth="1"/>
    <col min="11" max="11" width="18" style="8" customWidth="1"/>
    <col min="12" max="12" width="4.7109375" style="8" customWidth="1"/>
    <col min="13" max="13" width="19.28515625" style="8" customWidth="1"/>
    <col min="14" max="14" width="4.85546875" style="8" customWidth="1"/>
    <col min="15" max="15" width="22.5703125" style="8" customWidth="1"/>
    <col min="16" max="16" width="24.28515625" style="8" customWidth="1"/>
    <col min="17" max="17" width="25.140625" style="8" customWidth="1"/>
    <col min="18" max="18" width="25.5703125" style="8" customWidth="1"/>
    <col min="19" max="19" width="23.85546875" style="8" customWidth="1"/>
    <col min="20" max="20" width="24.140625" style="8" customWidth="1"/>
    <col min="21" max="21" width="23.5703125" style="8" customWidth="1"/>
    <col min="22" max="22" width="11.42578125" style="8" customWidth="1"/>
    <col min="23" max="32" width="11.42578125" style="8"/>
    <col min="33" max="33" width="11.42578125" style="8" customWidth="1"/>
    <col min="34" max="16384" width="11.42578125" style="8"/>
  </cols>
  <sheetData>
    <row r="2" spans="1:23" s="6" customFormat="1" ht="16.5" thickBot="1" x14ac:dyDescent="0.3">
      <c r="A2" s="52"/>
      <c r="B2" s="51" t="str">
        <f>HOME!B10</f>
        <v>PICO2</v>
      </c>
      <c r="C2" s="129" t="str">
        <f>VLOOKUP(B2,HOME!B:G,6,0)</f>
        <v>Three doses of 4-valent HPV vaccine in 16–26-year-old MSM versus three doses of placebo in 16–26-year-old MSM – efficacy outcomes (for HPV 6, 11, 16, 18)</v>
      </c>
      <c r="D2" s="129"/>
      <c r="E2" s="129"/>
      <c r="F2" s="129"/>
      <c r="G2" s="129"/>
      <c r="H2" s="129"/>
      <c r="I2" s="129"/>
      <c r="J2" s="129"/>
      <c r="K2" s="129"/>
      <c r="L2" s="129"/>
      <c r="M2" s="129"/>
      <c r="N2" s="129"/>
      <c r="O2" s="129"/>
      <c r="P2" s="129"/>
      <c r="Q2" s="52"/>
      <c r="R2" s="52"/>
      <c r="S2" s="52"/>
      <c r="T2" s="52"/>
    </row>
    <row r="3" spans="1:23" s="6" customFormat="1" ht="15.75" x14ac:dyDescent="0.25">
      <c r="A3" s="52"/>
      <c r="B3" s="53" t="s">
        <v>3</v>
      </c>
      <c r="C3" s="130" t="str">
        <f>VLOOKUP(B2,HOME!B:G,2,0)</f>
        <v>MSM 16–26 years old (subgroup: PPE)</v>
      </c>
      <c r="D3" s="130"/>
      <c r="E3" s="130"/>
      <c r="F3" s="130"/>
      <c r="G3" s="130"/>
      <c r="H3" s="130"/>
      <c r="I3" s="130"/>
      <c r="J3" s="130"/>
      <c r="K3" s="130"/>
      <c r="L3" s="130"/>
      <c r="M3" s="130"/>
      <c r="N3" s="130"/>
      <c r="O3" s="130"/>
      <c r="P3" s="130"/>
      <c r="Q3" s="52"/>
      <c r="R3" s="52"/>
      <c r="S3" s="52"/>
      <c r="T3" s="52"/>
    </row>
    <row r="4" spans="1:23" s="6" customFormat="1" ht="15.75" x14ac:dyDescent="0.25">
      <c r="A4" s="52"/>
      <c r="B4" s="53" t="s">
        <v>16</v>
      </c>
      <c r="C4" s="131" t="str">
        <f>STUDIES!D4</f>
        <v>7 countries from Australia, Brazil, Canada, 
Croatia, Germany, Spain, and the United States</v>
      </c>
      <c r="D4" s="131"/>
      <c r="E4" s="131"/>
      <c r="F4" s="131"/>
      <c r="G4" s="131"/>
      <c r="H4" s="131"/>
      <c r="I4" s="131"/>
      <c r="J4" s="131"/>
      <c r="K4" s="131"/>
      <c r="L4" s="131"/>
      <c r="M4" s="131"/>
      <c r="N4" s="131"/>
      <c r="O4" s="131"/>
      <c r="P4" s="131"/>
      <c r="Q4" s="52"/>
      <c r="R4" s="52"/>
      <c r="S4" s="52"/>
      <c r="T4" s="52"/>
    </row>
    <row r="5" spans="1:23" s="6" customFormat="1" ht="15.75" x14ac:dyDescent="0.25">
      <c r="A5" s="52"/>
      <c r="B5" s="53" t="s">
        <v>4</v>
      </c>
      <c r="C5" s="130" t="str">
        <f>VLOOKUP(B2,HOME!B:G,3,0)</f>
        <v>4-valent HPV (3 doses)</v>
      </c>
      <c r="D5" s="130"/>
      <c r="E5" s="130"/>
      <c r="F5" s="130"/>
      <c r="G5" s="130"/>
      <c r="H5" s="130"/>
      <c r="I5" s="130"/>
      <c r="J5" s="130"/>
      <c r="K5" s="130"/>
      <c r="L5" s="130"/>
      <c r="M5" s="130"/>
      <c r="N5" s="130"/>
      <c r="O5" s="130"/>
      <c r="P5" s="130"/>
      <c r="Q5" s="52"/>
      <c r="R5" s="52"/>
      <c r="S5" s="52"/>
      <c r="T5" s="52"/>
    </row>
    <row r="6" spans="1:23" s="6" customFormat="1" ht="16.5" thickBot="1" x14ac:dyDescent="0.3">
      <c r="A6" s="52"/>
      <c r="B6" s="54" t="s">
        <v>5</v>
      </c>
      <c r="C6" s="132" t="str">
        <f>VLOOKUP(B2,HOME!B:G,4,0)</f>
        <v>Placebo (3 doses) in MSM 16–26 years old</v>
      </c>
      <c r="D6" s="132"/>
      <c r="E6" s="132"/>
      <c r="F6" s="132"/>
      <c r="G6" s="132"/>
      <c r="H6" s="132"/>
      <c r="I6" s="132"/>
      <c r="J6" s="132"/>
      <c r="K6" s="132"/>
      <c r="L6" s="132"/>
      <c r="M6" s="132"/>
      <c r="N6" s="132"/>
      <c r="O6" s="132"/>
      <c r="P6" s="132"/>
      <c r="Q6" s="52"/>
      <c r="R6" s="52"/>
      <c r="S6" s="52"/>
      <c r="T6" s="52"/>
    </row>
    <row r="7" spans="1:23" x14ac:dyDescent="0.25">
      <c r="A7" s="56"/>
      <c r="B7" s="55"/>
      <c r="C7" s="56"/>
      <c r="D7" s="56"/>
      <c r="E7" s="56"/>
      <c r="F7" s="56"/>
      <c r="G7" s="56"/>
      <c r="H7" s="56"/>
      <c r="I7" s="56"/>
      <c r="J7" s="56"/>
      <c r="K7" s="56"/>
      <c r="L7" s="56"/>
      <c r="M7" s="56"/>
      <c r="N7" s="56"/>
      <c r="O7" s="56"/>
      <c r="P7" s="56"/>
      <c r="Q7" s="56"/>
      <c r="R7" s="56"/>
      <c r="S7" s="56"/>
      <c r="T7" s="56"/>
    </row>
    <row r="8" spans="1:23" ht="21.75" thickBot="1" x14ac:dyDescent="0.3">
      <c r="A8" s="56"/>
      <c r="B8" s="57" t="s">
        <v>40</v>
      </c>
      <c r="C8" s="58"/>
      <c r="D8" s="58"/>
      <c r="E8" s="58"/>
      <c r="F8" s="58"/>
      <c r="G8" s="58"/>
      <c r="H8" s="58"/>
      <c r="I8" s="58"/>
      <c r="J8" s="58"/>
      <c r="K8" s="58"/>
      <c r="L8" s="58"/>
      <c r="M8" s="58"/>
      <c r="N8" s="58"/>
      <c r="O8" s="58"/>
      <c r="P8" s="58"/>
      <c r="Q8" s="58"/>
      <c r="R8" s="58"/>
      <c r="S8" s="58"/>
      <c r="T8" s="58"/>
    </row>
    <row r="9" spans="1:23" x14ac:dyDescent="0.25">
      <c r="A9" s="56"/>
      <c r="B9" s="55"/>
      <c r="C9" s="56"/>
      <c r="D9" s="56"/>
      <c r="E9" s="56"/>
      <c r="F9" s="56"/>
      <c r="G9" s="56"/>
      <c r="H9" s="56"/>
      <c r="I9" s="56"/>
      <c r="J9" s="56"/>
      <c r="K9" s="56"/>
      <c r="L9" s="56"/>
      <c r="M9" s="56"/>
      <c r="N9" s="56"/>
      <c r="O9" s="55"/>
      <c r="P9" s="56"/>
      <c r="Q9" s="56"/>
      <c r="R9" s="56"/>
      <c r="S9" s="56"/>
      <c r="T9" s="56"/>
    </row>
    <row r="10" spans="1:23" ht="15.75" x14ac:dyDescent="0.25">
      <c r="A10" s="56"/>
      <c r="B10" s="141" t="s">
        <v>44</v>
      </c>
      <c r="C10" s="142"/>
      <c r="D10" s="142"/>
      <c r="E10" s="142"/>
      <c r="F10" s="142"/>
      <c r="G10" s="142"/>
      <c r="H10" s="142"/>
      <c r="I10" s="142"/>
      <c r="J10" s="142"/>
      <c r="K10" s="142"/>
      <c r="L10" s="142"/>
      <c r="M10" s="142"/>
      <c r="N10" s="143"/>
      <c r="O10" s="134" t="s">
        <v>45</v>
      </c>
      <c r="P10" s="135"/>
      <c r="Q10" s="135"/>
      <c r="R10" s="135"/>
      <c r="S10" s="135"/>
      <c r="T10" s="136"/>
    </row>
    <row r="11" spans="1:23" ht="15.75" x14ac:dyDescent="0.25">
      <c r="A11" s="56"/>
      <c r="B11" s="144" t="s">
        <v>32</v>
      </c>
      <c r="C11" s="9"/>
      <c r="D11" s="9"/>
      <c r="E11" s="9"/>
      <c r="F11" s="9"/>
      <c r="G11" s="9"/>
      <c r="H11" s="9"/>
      <c r="I11" s="9"/>
      <c r="J11" s="9"/>
      <c r="K11" s="9"/>
      <c r="L11" s="9"/>
      <c r="M11" s="9"/>
      <c r="N11" s="10"/>
      <c r="O11" s="137" t="s">
        <v>53</v>
      </c>
      <c r="P11" s="138"/>
      <c r="Q11" s="146" t="s">
        <v>55</v>
      </c>
      <c r="R11" s="138"/>
      <c r="S11" s="138" t="s">
        <v>57</v>
      </c>
      <c r="T11" s="139" t="s">
        <v>123</v>
      </c>
    </row>
    <row r="12" spans="1:23" ht="45.75" thickBot="1" x14ac:dyDescent="0.3">
      <c r="A12" s="56"/>
      <c r="B12" s="145"/>
      <c r="C12" s="16" t="s">
        <v>33</v>
      </c>
      <c r="D12" s="22" t="s">
        <v>59</v>
      </c>
      <c r="E12" s="16" t="s">
        <v>27</v>
      </c>
      <c r="F12" s="22"/>
      <c r="G12" s="16" t="s">
        <v>28</v>
      </c>
      <c r="H12" s="22"/>
      <c r="I12" s="16" t="s">
        <v>160</v>
      </c>
      <c r="J12" s="22"/>
      <c r="K12" s="16" t="s">
        <v>30</v>
      </c>
      <c r="L12" s="22"/>
      <c r="M12" s="16" t="s">
        <v>31</v>
      </c>
      <c r="N12" s="22"/>
      <c r="O12" s="23" t="s">
        <v>161</v>
      </c>
      <c r="P12" s="13" t="s">
        <v>162</v>
      </c>
      <c r="Q12" s="21" t="s">
        <v>124</v>
      </c>
      <c r="R12" s="13" t="s">
        <v>56</v>
      </c>
      <c r="S12" s="147"/>
      <c r="T12" s="140"/>
      <c r="U12" s="14"/>
      <c r="V12" s="14"/>
      <c r="W12" s="14"/>
    </row>
    <row r="13" spans="1:23" x14ac:dyDescent="0.25">
      <c r="A13" s="56"/>
      <c r="B13" s="60" t="s">
        <v>54</v>
      </c>
      <c r="C13" s="61"/>
      <c r="D13" s="62"/>
      <c r="E13" s="62"/>
      <c r="F13" s="62"/>
      <c r="G13" s="62"/>
      <c r="H13" s="62"/>
      <c r="I13" s="62"/>
      <c r="J13" s="62"/>
      <c r="K13" s="62"/>
      <c r="L13" s="62"/>
      <c r="M13" s="62"/>
      <c r="N13" s="62"/>
      <c r="O13" s="62"/>
      <c r="P13" s="62"/>
      <c r="Q13" s="63"/>
      <c r="R13" s="63"/>
      <c r="S13" s="62"/>
      <c r="T13" s="64"/>
      <c r="U13" s="14"/>
      <c r="V13" s="14"/>
      <c r="W13" s="14"/>
    </row>
    <row r="14" spans="1:23" s="12" customFormat="1" ht="30" x14ac:dyDescent="0.25">
      <c r="A14" s="56"/>
      <c r="B14" s="79" t="s">
        <v>83</v>
      </c>
      <c r="C14" s="66" t="s">
        <v>35</v>
      </c>
      <c r="D14" s="67"/>
      <c r="E14" s="68" t="s">
        <v>34</v>
      </c>
      <c r="F14" s="67">
        <v>1</v>
      </c>
      <c r="G14" s="68" t="s">
        <v>35</v>
      </c>
      <c r="H14" s="67"/>
      <c r="I14" s="68" t="s">
        <v>35</v>
      </c>
      <c r="J14" s="67"/>
      <c r="K14" s="68" t="s">
        <v>34</v>
      </c>
      <c r="L14" s="67">
        <v>1</v>
      </c>
      <c r="M14" s="68" t="s">
        <v>34</v>
      </c>
      <c r="N14" s="67"/>
      <c r="O14" s="80" t="s">
        <v>81</v>
      </c>
      <c r="P14" s="81" t="s">
        <v>82</v>
      </c>
      <c r="Q14" s="82" t="s">
        <v>235</v>
      </c>
      <c r="R14" s="71" t="s">
        <v>201</v>
      </c>
      <c r="S14" s="83" t="s">
        <v>206</v>
      </c>
      <c r="T14" s="95" t="s">
        <v>189</v>
      </c>
      <c r="U14" s="18"/>
      <c r="V14" s="18"/>
      <c r="W14" s="18"/>
    </row>
    <row r="15" spans="1:23" x14ac:dyDescent="0.25">
      <c r="A15" s="56"/>
      <c r="B15" s="74" t="s">
        <v>93</v>
      </c>
      <c r="C15" s="75"/>
      <c r="D15" s="76"/>
      <c r="E15" s="76"/>
      <c r="F15" s="76"/>
      <c r="G15" s="76"/>
      <c r="H15" s="76"/>
      <c r="I15" s="76"/>
      <c r="J15" s="76"/>
      <c r="K15" s="76"/>
      <c r="L15" s="76"/>
      <c r="M15" s="76"/>
      <c r="N15" s="76"/>
      <c r="O15" s="77"/>
      <c r="P15" s="77"/>
      <c r="Q15" s="78"/>
      <c r="R15" s="78"/>
      <c r="S15" s="77"/>
      <c r="T15" s="96"/>
      <c r="U15" s="15"/>
      <c r="V15" s="15"/>
      <c r="W15" s="15"/>
    </row>
    <row r="16" spans="1:23" ht="30" x14ac:dyDescent="0.25">
      <c r="A16" s="56"/>
      <c r="B16" s="79" t="s">
        <v>115</v>
      </c>
      <c r="C16" s="66" t="s">
        <v>35</v>
      </c>
      <c r="D16" s="67"/>
      <c r="E16" s="68" t="s">
        <v>34</v>
      </c>
      <c r="F16" s="67">
        <v>1</v>
      </c>
      <c r="G16" s="68" t="s">
        <v>35</v>
      </c>
      <c r="H16" s="67"/>
      <c r="I16" s="68" t="s">
        <v>35</v>
      </c>
      <c r="J16" s="67"/>
      <c r="K16" s="68" t="s">
        <v>34</v>
      </c>
      <c r="L16" s="67">
        <v>1</v>
      </c>
      <c r="M16" s="68" t="s">
        <v>34</v>
      </c>
      <c r="N16" s="67"/>
      <c r="O16" s="80" t="s">
        <v>84</v>
      </c>
      <c r="P16" s="81" t="s">
        <v>85</v>
      </c>
      <c r="Q16" s="99" t="s">
        <v>236</v>
      </c>
      <c r="R16" s="71" t="s">
        <v>202</v>
      </c>
      <c r="S16" s="83" t="s">
        <v>207</v>
      </c>
      <c r="T16" s="95" t="s">
        <v>189</v>
      </c>
      <c r="U16" s="18"/>
      <c r="V16" s="18"/>
      <c r="W16" s="18"/>
    </row>
    <row r="17" spans="1:23" x14ac:dyDescent="0.25">
      <c r="A17" s="56"/>
      <c r="B17" s="84" t="s">
        <v>103</v>
      </c>
      <c r="C17" s="75"/>
      <c r="D17" s="76"/>
      <c r="E17" s="76"/>
      <c r="F17" s="76"/>
      <c r="G17" s="76"/>
      <c r="H17" s="76"/>
      <c r="I17" s="76"/>
      <c r="J17" s="76"/>
      <c r="K17" s="76"/>
      <c r="L17" s="76"/>
      <c r="M17" s="76"/>
      <c r="N17" s="76"/>
      <c r="O17" s="77"/>
      <c r="P17" s="77"/>
      <c r="Q17" s="78"/>
      <c r="R17" s="78"/>
      <c r="S17" s="77"/>
      <c r="T17" s="96"/>
      <c r="U17" s="15"/>
      <c r="V17" s="15"/>
      <c r="W17" s="15"/>
    </row>
    <row r="18" spans="1:23" ht="30" x14ac:dyDescent="0.25">
      <c r="A18" s="56"/>
      <c r="B18" s="79" t="s">
        <v>115</v>
      </c>
      <c r="C18" s="66" t="s">
        <v>35</v>
      </c>
      <c r="D18" s="67"/>
      <c r="E18" s="68" t="s">
        <v>34</v>
      </c>
      <c r="F18" s="67">
        <v>1</v>
      </c>
      <c r="G18" s="68" t="s">
        <v>35</v>
      </c>
      <c r="H18" s="67"/>
      <c r="I18" s="68" t="s">
        <v>35</v>
      </c>
      <c r="J18" s="67"/>
      <c r="K18" s="68" t="s">
        <v>34</v>
      </c>
      <c r="L18" s="67">
        <v>1</v>
      </c>
      <c r="M18" s="68" t="s">
        <v>34</v>
      </c>
      <c r="N18" s="67"/>
      <c r="O18" s="80" t="s">
        <v>107</v>
      </c>
      <c r="P18" s="81" t="s">
        <v>109</v>
      </c>
      <c r="Q18" s="99" t="s">
        <v>237</v>
      </c>
      <c r="R18" s="71" t="s">
        <v>203</v>
      </c>
      <c r="S18" s="83" t="s">
        <v>208</v>
      </c>
      <c r="T18" s="95" t="s">
        <v>189</v>
      </c>
      <c r="U18" s="18"/>
      <c r="V18" s="18"/>
      <c r="W18" s="18"/>
    </row>
    <row r="19" spans="1:23" x14ac:dyDescent="0.25">
      <c r="A19" s="56"/>
      <c r="B19" s="84" t="s">
        <v>126</v>
      </c>
      <c r="C19" s="75"/>
      <c r="D19" s="76"/>
      <c r="E19" s="76"/>
      <c r="F19" s="76"/>
      <c r="G19" s="76"/>
      <c r="H19" s="76"/>
      <c r="I19" s="76"/>
      <c r="J19" s="76"/>
      <c r="K19" s="76"/>
      <c r="L19" s="76"/>
      <c r="M19" s="76"/>
      <c r="N19" s="76"/>
      <c r="O19" s="77"/>
      <c r="P19" s="77"/>
      <c r="Q19" s="78"/>
      <c r="R19" s="78"/>
      <c r="S19" s="77"/>
      <c r="T19" s="96"/>
      <c r="U19" s="15"/>
      <c r="V19" s="15"/>
      <c r="W19" s="15"/>
    </row>
    <row r="20" spans="1:23" ht="30" x14ac:dyDescent="0.25">
      <c r="A20" s="56"/>
      <c r="B20" s="100" t="s">
        <v>115</v>
      </c>
      <c r="C20" s="66" t="s">
        <v>35</v>
      </c>
      <c r="D20" s="67"/>
      <c r="E20" s="68" t="s">
        <v>34</v>
      </c>
      <c r="F20" s="67">
        <v>1</v>
      </c>
      <c r="G20" s="68" t="s">
        <v>35</v>
      </c>
      <c r="H20" s="67"/>
      <c r="I20" s="68" t="s">
        <v>36</v>
      </c>
      <c r="J20" s="67">
        <v>2</v>
      </c>
      <c r="K20" s="68" t="s">
        <v>34</v>
      </c>
      <c r="L20" s="67">
        <v>1</v>
      </c>
      <c r="M20" s="68" t="s">
        <v>34</v>
      </c>
      <c r="N20" s="67"/>
      <c r="O20" s="101" t="s">
        <v>127</v>
      </c>
      <c r="P20" s="71" t="s">
        <v>128</v>
      </c>
      <c r="Q20" s="102" t="s">
        <v>238</v>
      </c>
      <c r="R20" s="71" t="s">
        <v>204</v>
      </c>
      <c r="S20" s="71" t="s">
        <v>209</v>
      </c>
      <c r="T20" s="95" t="s">
        <v>211</v>
      </c>
      <c r="U20" s="18"/>
      <c r="V20" s="18"/>
      <c r="W20" s="18"/>
    </row>
    <row r="21" spans="1:23" x14ac:dyDescent="0.25">
      <c r="A21" s="56"/>
      <c r="B21" s="84" t="s">
        <v>101</v>
      </c>
      <c r="C21" s="75"/>
      <c r="D21" s="76"/>
      <c r="E21" s="76"/>
      <c r="F21" s="76"/>
      <c r="G21" s="76"/>
      <c r="H21" s="76"/>
      <c r="I21" s="76"/>
      <c r="J21" s="76"/>
      <c r="K21" s="76"/>
      <c r="L21" s="76"/>
      <c r="M21" s="76"/>
      <c r="N21" s="76"/>
      <c r="O21" s="77"/>
      <c r="P21" s="77"/>
      <c r="Q21" s="78"/>
      <c r="R21" s="78"/>
      <c r="S21" s="77"/>
      <c r="T21" s="96"/>
      <c r="U21" s="18"/>
      <c r="V21" s="15"/>
      <c r="W21" s="15"/>
    </row>
    <row r="22" spans="1:23" ht="30" x14ac:dyDescent="0.25">
      <c r="A22" s="56"/>
      <c r="B22" s="79" t="s">
        <v>115</v>
      </c>
      <c r="C22" s="66" t="s">
        <v>35</v>
      </c>
      <c r="D22" s="67"/>
      <c r="E22" s="68" t="s">
        <v>34</v>
      </c>
      <c r="F22" s="67">
        <v>1</v>
      </c>
      <c r="G22" s="68" t="s">
        <v>35</v>
      </c>
      <c r="H22" s="67"/>
      <c r="I22" s="68" t="s">
        <v>35</v>
      </c>
      <c r="J22" s="67"/>
      <c r="K22" s="68" t="s">
        <v>34</v>
      </c>
      <c r="L22" s="67">
        <v>1</v>
      </c>
      <c r="M22" s="68" t="s">
        <v>34</v>
      </c>
      <c r="N22" s="67"/>
      <c r="O22" s="80" t="s">
        <v>108</v>
      </c>
      <c r="P22" s="81" t="s">
        <v>110</v>
      </c>
      <c r="Q22" s="99" t="s">
        <v>239</v>
      </c>
      <c r="R22" s="71" t="s">
        <v>205</v>
      </c>
      <c r="S22" s="83" t="s">
        <v>210</v>
      </c>
      <c r="T22" s="95" t="s">
        <v>189</v>
      </c>
      <c r="U22" s="18"/>
      <c r="V22" s="18"/>
      <c r="W22" s="18"/>
    </row>
    <row r="23" spans="1:23" x14ac:dyDescent="0.25">
      <c r="A23" s="56"/>
      <c r="B23" s="84" t="s">
        <v>102</v>
      </c>
      <c r="C23" s="75"/>
      <c r="D23" s="76"/>
      <c r="E23" s="76"/>
      <c r="F23" s="76"/>
      <c r="G23" s="76"/>
      <c r="H23" s="76"/>
      <c r="I23" s="76"/>
      <c r="J23" s="76"/>
      <c r="K23" s="76"/>
      <c r="L23" s="76"/>
      <c r="M23" s="76"/>
      <c r="N23" s="76"/>
      <c r="O23" s="77"/>
      <c r="P23" s="77"/>
      <c r="Q23" s="78"/>
      <c r="R23" s="78"/>
      <c r="S23" s="77"/>
      <c r="T23" s="96"/>
      <c r="U23" s="15"/>
      <c r="V23" s="15"/>
      <c r="W23" s="15"/>
    </row>
    <row r="24" spans="1:23" x14ac:dyDescent="0.25">
      <c r="A24" s="56"/>
      <c r="B24" s="103" t="s">
        <v>115</v>
      </c>
      <c r="C24" s="104" t="s">
        <v>35</v>
      </c>
      <c r="D24" s="86"/>
      <c r="E24" s="85" t="s">
        <v>34</v>
      </c>
      <c r="F24" s="86">
        <v>1</v>
      </c>
      <c r="G24" s="85" t="s">
        <v>35</v>
      </c>
      <c r="H24" s="86"/>
      <c r="I24" s="85" t="s">
        <v>37</v>
      </c>
      <c r="J24" s="86">
        <v>23</v>
      </c>
      <c r="K24" s="85" t="s">
        <v>34</v>
      </c>
      <c r="L24" s="86">
        <v>1</v>
      </c>
      <c r="M24" s="85" t="s">
        <v>34</v>
      </c>
      <c r="N24" s="67"/>
      <c r="O24" s="80" t="s">
        <v>105</v>
      </c>
      <c r="P24" s="81" t="s">
        <v>106</v>
      </c>
      <c r="Q24" s="87" t="s">
        <v>240</v>
      </c>
      <c r="R24" s="88" t="s">
        <v>104</v>
      </c>
      <c r="S24" s="89" t="s">
        <v>104</v>
      </c>
      <c r="T24" s="97" t="s">
        <v>190</v>
      </c>
      <c r="U24" s="18"/>
      <c r="V24" s="18"/>
      <c r="W24" s="18"/>
    </row>
    <row r="25" spans="1:23" x14ac:dyDescent="0.25">
      <c r="A25" s="56"/>
      <c r="B25" s="148" t="s">
        <v>257</v>
      </c>
      <c r="C25" s="148"/>
      <c r="D25" s="148"/>
      <c r="E25" s="148"/>
      <c r="F25" s="148"/>
      <c r="G25" s="148"/>
      <c r="H25" s="148"/>
      <c r="I25" s="148"/>
      <c r="J25" s="148"/>
      <c r="K25" s="148"/>
      <c r="L25" s="148"/>
      <c r="M25" s="148"/>
      <c r="N25" s="148"/>
      <c r="O25" s="148"/>
      <c r="P25" s="148"/>
      <c r="Q25" s="133"/>
      <c r="R25" s="83"/>
      <c r="S25" s="83"/>
      <c r="T25" s="90"/>
      <c r="U25" s="15"/>
      <c r="V25" s="15"/>
      <c r="W25" s="15"/>
    </row>
    <row r="26" spans="1:23" x14ac:dyDescent="0.25">
      <c r="A26" s="56"/>
      <c r="B26" s="133" t="s">
        <v>212</v>
      </c>
      <c r="C26" s="133"/>
      <c r="D26" s="133"/>
      <c r="E26" s="133"/>
      <c r="F26" s="133"/>
      <c r="G26" s="133"/>
      <c r="H26" s="133"/>
      <c r="I26" s="133"/>
      <c r="J26" s="133"/>
      <c r="K26" s="133"/>
      <c r="L26" s="133"/>
      <c r="M26" s="133"/>
      <c r="N26" s="133"/>
      <c r="O26" s="133"/>
      <c r="P26" s="133"/>
      <c r="Q26" s="133"/>
      <c r="R26" s="83"/>
      <c r="S26" s="83"/>
      <c r="T26" s="90"/>
    </row>
    <row r="27" spans="1:23" x14ac:dyDescent="0.25">
      <c r="A27" s="56"/>
      <c r="B27" s="133" t="s">
        <v>191</v>
      </c>
      <c r="C27" s="133"/>
      <c r="D27" s="133"/>
      <c r="E27" s="133"/>
      <c r="F27" s="133"/>
      <c r="G27" s="133"/>
      <c r="H27" s="133"/>
      <c r="I27" s="133"/>
      <c r="J27" s="133"/>
      <c r="K27" s="133"/>
      <c r="L27" s="133"/>
      <c r="M27" s="133"/>
      <c r="N27" s="133"/>
      <c r="O27" s="133"/>
      <c r="P27" s="133"/>
      <c r="Q27" s="133"/>
      <c r="R27" s="83"/>
      <c r="S27" s="83"/>
      <c r="T27" s="83"/>
    </row>
    <row r="28" spans="1:23" s="1" customFormat="1" x14ac:dyDescent="0.25">
      <c r="A28" s="5"/>
      <c r="B28" s="133" t="s">
        <v>192</v>
      </c>
      <c r="C28" s="133"/>
      <c r="D28" s="133"/>
      <c r="E28" s="133"/>
      <c r="F28" s="133"/>
      <c r="G28" s="133"/>
      <c r="H28" s="133"/>
      <c r="I28" s="133"/>
      <c r="J28" s="133"/>
      <c r="K28" s="133"/>
      <c r="L28" s="133"/>
      <c r="M28" s="133"/>
      <c r="N28" s="133"/>
      <c r="O28" s="133"/>
      <c r="P28" s="133"/>
      <c r="Q28" s="133"/>
      <c r="R28" s="5"/>
      <c r="S28" s="5"/>
      <c r="T28" s="5"/>
    </row>
    <row r="29" spans="1:23" x14ac:dyDescent="0.25">
      <c r="A29" s="56"/>
      <c r="B29" s="133" t="s">
        <v>196</v>
      </c>
      <c r="C29" s="133"/>
      <c r="D29" s="133"/>
      <c r="E29" s="133"/>
      <c r="F29" s="133"/>
      <c r="G29" s="133"/>
      <c r="H29" s="133"/>
      <c r="I29" s="133"/>
      <c r="J29" s="133"/>
      <c r="K29" s="133"/>
      <c r="L29" s="133"/>
      <c r="M29" s="133"/>
      <c r="N29" s="133"/>
      <c r="O29" s="133"/>
      <c r="P29" s="133"/>
      <c r="Q29" s="91"/>
      <c r="R29" s="56"/>
      <c r="S29" s="56"/>
      <c r="T29" s="56"/>
    </row>
    <row r="30" spans="1:23" ht="15" customHeight="1" x14ac:dyDescent="0.25">
      <c r="A30" s="56"/>
      <c r="B30" s="133" t="s">
        <v>197</v>
      </c>
      <c r="C30" s="133"/>
      <c r="D30" s="133"/>
      <c r="E30" s="133"/>
      <c r="F30" s="133"/>
      <c r="G30" s="133"/>
      <c r="H30" s="133"/>
      <c r="I30" s="133"/>
      <c r="J30" s="133"/>
      <c r="K30" s="133"/>
      <c r="L30" s="133"/>
      <c r="M30" s="133"/>
      <c r="N30" s="133"/>
      <c r="O30" s="133"/>
      <c r="P30" s="133"/>
      <c r="Q30" s="91"/>
      <c r="R30" s="56"/>
      <c r="S30" s="56"/>
      <c r="T30" s="56"/>
    </row>
    <row r="31" spans="1:23" ht="15" customHeight="1" x14ac:dyDescent="0.25">
      <c r="A31" s="56"/>
      <c r="B31" s="133" t="s">
        <v>244</v>
      </c>
      <c r="C31" s="133"/>
      <c r="D31" s="133"/>
      <c r="E31" s="133"/>
      <c r="F31" s="133"/>
      <c r="G31" s="133"/>
      <c r="H31" s="133"/>
      <c r="I31" s="133"/>
      <c r="J31" s="133"/>
      <c r="K31" s="133"/>
      <c r="L31" s="133"/>
      <c r="M31" s="133"/>
      <c r="N31" s="133"/>
      <c r="O31" s="133"/>
      <c r="P31" s="133"/>
      <c r="Q31" s="91"/>
      <c r="R31" s="56"/>
      <c r="S31" s="56"/>
      <c r="T31" s="56"/>
    </row>
    <row r="32" spans="1:23" ht="15" customHeight="1" x14ac:dyDescent="0.25">
      <c r="A32" s="56"/>
      <c r="B32" s="133" t="s">
        <v>245</v>
      </c>
      <c r="C32" s="133"/>
      <c r="D32" s="133"/>
      <c r="E32" s="133"/>
      <c r="F32" s="133"/>
      <c r="G32" s="133"/>
      <c r="H32" s="133"/>
      <c r="I32" s="133"/>
      <c r="J32" s="133"/>
      <c r="K32" s="133"/>
      <c r="L32" s="133"/>
      <c r="M32" s="133"/>
      <c r="N32" s="133"/>
      <c r="O32" s="133"/>
      <c r="P32" s="133"/>
      <c r="Q32" s="91"/>
      <c r="R32" s="56"/>
      <c r="S32" s="56"/>
      <c r="T32" s="56"/>
    </row>
    <row r="33" spans="1:23" x14ac:dyDescent="0.25">
      <c r="A33" s="56"/>
      <c r="B33" s="92" t="s">
        <v>121</v>
      </c>
      <c r="C33" s="93" t="str">
        <f>STUDIES!A4</f>
        <v>Palefsky, 2011 (3)</v>
      </c>
      <c r="D33" s="91"/>
      <c r="E33" s="91"/>
      <c r="F33" s="91"/>
      <c r="G33" s="91"/>
      <c r="H33" s="91"/>
      <c r="I33" s="91"/>
      <c r="J33" s="91"/>
      <c r="K33" s="91"/>
      <c r="L33" s="91"/>
      <c r="M33" s="91"/>
      <c r="N33" s="91"/>
      <c r="O33" s="91"/>
      <c r="P33" s="91"/>
      <c r="Q33" s="91"/>
      <c r="R33" s="56"/>
      <c r="S33" s="56"/>
      <c r="T33" s="56"/>
    </row>
    <row r="34" spans="1:23" x14ac:dyDescent="0.25">
      <c r="A34" s="56"/>
      <c r="B34" s="55"/>
      <c r="C34" s="56"/>
      <c r="D34" s="56"/>
      <c r="E34" s="56"/>
      <c r="F34" s="56"/>
      <c r="G34" s="56"/>
      <c r="H34" s="56"/>
      <c r="I34" s="56"/>
      <c r="J34" s="56"/>
      <c r="K34" s="56"/>
      <c r="L34" s="56"/>
      <c r="M34" s="56"/>
      <c r="N34" s="56"/>
      <c r="O34" s="56"/>
      <c r="P34" s="56"/>
      <c r="Q34" s="56"/>
      <c r="R34" s="56"/>
      <c r="S34" s="56"/>
      <c r="T34" s="56"/>
    </row>
    <row r="35" spans="1:23" ht="21.75" thickBot="1" x14ac:dyDescent="0.3">
      <c r="A35" s="56"/>
      <c r="B35" s="57" t="s">
        <v>41</v>
      </c>
      <c r="C35" s="58"/>
      <c r="D35" s="58"/>
      <c r="E35" s="58"/>
      <c r="F35" s="58"/>
      <c r="G35" s="58"/>
      <c r="H35" s="58"/>
      <c r="I35" s="58"/>
      <c r="J35" s="58"/>
      <c r="K35" s="58"/>
      <c r="L35" s="58"/>
      <c r="M35" s="58"/>
      <c r="N35" s="58"/>
      <c r="O35" s="58"/>
      <c r="P35" s="58"/>
      <c r="Q35" s="73"/>
      <c r="R35" s="73"/>
      <c r="S35" s="73"/>
      <c r="T35" s="55"/>
    </row>
    <row r="36" spans="1:23" x14ac:dyDescent="0.25">
      <c r="A36" s="56"/>
      <c r="B36" s="55"/>
      <c r="C36" s="56"/>
      <c r="D36" s="56"/>
      <c r="E36" s="56"/>
      <c r="F36" s="56"/>
      <c r="G36" s="56"/>
      <c r="H36" s="56"/>
      <c r="I36" s="56"/>
      <c r="J36" s="56"/>
      <c r="K36" s="56"/>
      <c r="L36" s="56"/>
      <c r="M36" s="56"/>
      <c r="N36" s="56"/>
      <c r="O36" s="56"/>
      <c r="P36" s="56"/>
      <c r="Q36" s="56"/>
      <c r="R36" s="56"/>
      <c r="S36" s="56"/>
      <c r="T36" s="56"/>
    </row>
    <row r="37" spans="1:23" s="7" customFormat="1" x14ac:dyDescent="0.25">
      <c r="A37" s="55"/>
      <c r="B37" s="149" t="s">
        <v>46</v>
      </c>
      <c r="C37" s="150"/>
      <c r="D37" s="150"/>
      <c r="E37" s="157" t="s">
        <v>47</v>
      </c>
      <c r="F37" s="157"/>
      <c r="G37" s="157"/>
      <c r="H37" s="157"/>
      <c r="I37" s="157" t="s">
        <v>48</v>
      </c>
      <c r="J37" s="157"/>
      <c r="K37" s="157" t="s">
        <v>18</v>
      </c>
      <c r="L37" s="157"/>
      <c r="M37" s="167" t="s">
        <v>21</v>
      </c>
      <c r="N37" s="167"/>
      <c r="O37" s="157" t="s">
        <v>20</v>
      </c>
      <c r="P37" s="168"/>
      <c r="Q37" s="73"/>
      <c r="R37" s="73"/>
      <c r="S37" s="73"/>
      <c r="T37" s="55"/>
      <c r="U37" s="11"/>
    </row>
    <row r="38" spans="1:23" s="7" customFormat="1" ht="36" customHeight="1" thickBot="1" x14ac:dyDescent="0.3">
      <c r="A38" s="55"/>
      <c r="B38" s="151"/>
      <c r="C38" s="152"/>
      <c r="D38" s="152"/>
      <c r="E38" s="161" t="str">
        <f>O12</f>
        <v>Control group (males 16–26 years – placebo)</v>
      </c>
      <c r="F38" s="161"/>
      <c r="G38" s="161" t="str">
        <f>P12</f>
        <v>Intervention group (males 16–23 years – 4vHPV)</v>
      </c>
      <c r="H38" s="161"/>
      <c r="I38" s="164" t="s">
        <v>17</v>
      </c>
      <c r="J38" s="164"/>
      <c r="K38" s="164" t="s">
        <v>19</v>
      </c>
      <c r="L38" s="164"/>
      <c r="M38" s="161"/>
      <c r="N38" s="161"/>
      <c r="O38" s="164"/>
      <c r="P38" s="169"/>
      <c r="Q38" s="73"/>
      <c r="R38" s="73"/>
      <c r="S38" s="73"/>
      <c r="T38" s="55"/>
    </row>
    <row r="39" spans="1:23" s="12" customFormat="1" ht="29.25" customHeight="1" x14ac:dyDescent="0.25">
      <c r="A39" s="56"/>
      <c r="B39" s="165" t="str">
        <f>B13</f>
        <v>Persistent infection ≥6 months</v>
      </c>
      <c r="C39" s="166"/>
      <c r="D39" s="166"/>
      <c r="E39" s="163" t="str">
        <f>IF(Q14="","",Q14)</f>
        <v>102 per 1 000 person-years</v>
      </c>
      <c r="F39" s="163"/>
      <c r="G39" s="163" t="s">
        <v>230</v>
      </c>
      <c r="H39" s="163"/>
      <c r="I39" s="156" t="str">
        <f>IF(S14="","",S14)</f>
        <v xml:space="preserve">RRR 94.9 (80.4–99.4) </v>
      </c>
      <c r="J39" s="156"/>
      <c r="K39" s="156" t="str">
        <f>IF(B14="","",B14)</f>
        <v>401 (1RCT)</v>
      </c>
      <c r="L39" s="156"/>
      <c r="M39" s="98" t="str">
        <f>IF(T14="","",T14)</f>
        <v>High</v>
      </c>
      <c r="N39" s="94"/>
      <c r="O39" s="153"/>
      <c r="P39" s="154"/>
      <c r="Q39" s="73"/>
      <c r="R39" s="73"/>
      <c r="S39" s="73"/>
      <c r="T39" s="56"/>
    </row>
    <row r="40" spans="1:23" s="12" customFormat="1" ht="29.25" customHeight="1" x14ac:dyDescent="0.25">
      <c r="A40" s="56"/>
      <c r="B40" s="165" t="str">
        <f>B15</f>
        <v>AIN (any grade)</v>
      </c>
      <c r="C40" s="166"/>
      <c r="D40" s="166"/>
      <c r="E40" s="160" t="str">
        <f>IF(Q16="","",Q16)</f>
        <v>58 per 1 000 person-years</v>
      </c>
      <c r="F40" s="160"/>
      <c r="G40" s="160" t="s">
        <v>231</v>
      </c>
      <c r="H40" s="160"/>
      <c r="I40" s="156" t="str">
        <f>IF(S16="","",S16)</f>
        <v>RRR 77.5 (39.6–93.3)</v>
      </c>
      <c r="J40" s="156"/>
      <c r="K40" s="156" t="str">
        <f>IF(B16="","",B16)</f>
        <v>402 (1RCT)</v>
      </c>
      <c r="L40" s="156"/>
      <c r="M40" s="98" t="str">
        <f>IF(T16="","",T16)</f>
        <v>High</v>
      </c>
      <c r="N40" s="94"/>
      <c r="O40" s="153"/>
      <c r="P40" s="154"/>
      <c r="Q40" s="73"/>
      <c r="R40" s="73"/>
      <c r="S40" s="73"/>
      <c r="T40" s="56"/>
    </row>
    <row r="41" spans="1:23" s="12" customFormat="1" ht="29.25" customHeight="1" x14ac:dyDescent="0.25">
      <c r="A41" s="56"/>
      <c r="B41" s="165" t="str">
        <f>B17</f>
        <v>AIN1</v>
      </c>
      <c r="C41" s="166"/>
      <c r="D41" s="166"/>
      <c r="E41" s="160" t="str">
        <f>IF(Q18="","",Q18)</f>
        <v>39 per 1 000 person-years</v>
      </c>
      <c r="F41" s="160"/>
      <c r="G41" s="160" t="s">
        <v>232</v>
      </c>
      <c r="H41" s="160"/>
      <c r="I41" s="156" t="str">
        <f>IF(S18="","",S18)</f>
        <v>RRR 73.0 (16.3–93.4)</v>
      </c>
      <c r="J41" s="156"/>
      <c r="K41" s="156" t="str">
        <f>IF(B18="","",B18)</f>
        <v>402 (1RCT)</v>
      </c>
      <c r="L41" s="156"/>
      <c r="M41" s="98" t="str">
        <f>IF(T18="","",T18)</f>
        <v>High</v>
      </c>
      <c r="N41" s="94"/>
      <c r="O41" s="153"/>
      <c r="P41" s="154"/>
      <c r="Q41" s="73"/>
      <c r="R41" s="73"/>
      <c r="S41" s="73"/>
      <c r="T41" s="56"/>
    </row>
    <row r="42" spans="1:23" s="12" customFormat="1" ht="29.25" customHeight="1" x14ac:dyDescent="0.25">
      <c r="A42" s="56"/>
      <c r="B42" s="165" t="str">
        <f>B19</f>
        <v>Condyloma acuminatum</v>
      </c>
      <c r="C42" s="166"/>
      <c r="D42" s="166"/>
      <c r="E42" s="173" t="str">
        <f>IF(Q20="","",Q20)</f>
        <v>14 per 1 000 person-years</v>
      </c>
      <c r="F42" s="173"/>
      <c r="G42" s="173" t="s">
        <v>233</v>
      </c>
      <c r="H42" s="173"/>
      <c r="I42" s="174" t="str">
        <f>IF(S20="","",S20)</f>
        <v>RRR 100.0 (8.2–100)</v>
      </c>
      <c r="J42" s="174"/>
      <c r="K42" s="174" t="str">
        <f>IF(B20="","",B20)</f>
        <v>402 (1RCT)</v>
      </c>
      <c r="L42" s="174"/>
      <c r="M42" s="98" t="str">
        <f>IF(T20="","",T20)</f>
        <v>Moderate</v>
      </c>
      <c r="N42" s="105">
        <v>2</v>
      </c>
      <c r="O42" s="106"/>
      <c r="P42" s="107"/>
      <c r="Q42" s="73"/>
      <c r="R42" s="73"/>
      <c r="S42" s="73"/>
      <c r="T42" s="56"/>
    </row>
    <row r="43" spans="1:23" s="12" customFormat="1" ht="29.25" customHeight="1" x14ac:dyDescent="0.25">
      <c r="A43" s="56"/>
      <c r="B43" s="165" t="str">
        <f>B21</f>
        <v>AIN2/3</v>
      </c>
      <c r="C43" s="166"/>
      <c r="D43" s="166"/>
      <c r="E43" s="160" t="str">
        <f>IF(Q22="","",Q22)</f>
        <v>31 per 1 000 person-years</v>
      </c>
      <c r="F43" s="160"/>
      <c r="G43" s="160" t="s">
        <v>234</v>
      </c>
      <c r="H43" s="160"/>
      <c r="I43" s="156" t="str">
        <f>IF(S22="","",S22)</f>
        <v>RRR 74.9 (8.8–95.4)</v>
      </c>
      <c r="J43" s="156"/>
      <c r="K43" s="156" t="str">
        <f>IF(B22="","",B22)</f>
        <v>402 (1RCT)</v>
      </c>
      <c r="L43" s="156"/>
      <c r="M43" s="98" t="str">
        <f>IF(T22="","",T22)</f>
        <v>High</v>
      </c>
      <c r="N43" s="105"/>
      <c r="O43" s="153"/>
      <c r="P43" s="154"/>
      <c r="Q43" s="73"/>
      <c r="R43" s="73"/>
      <c r="S43" s="73"/>
      <c r="T43" s="56"/>
    </row>
    <row r="44" spans="1:23" s="12" customFormat="1" ht="29.25" customHeight="1" x14ac:dyDescent="0.25">
      <c r="A44" s="56"/>
      <c r="B44" s="165" t="str">
        <f>B23</f>
        <v>Anal cancer</v>
      </c>
      <c r="C44" s="166"/>
      <c r="D44" s="166"/>
      <c r="E44" s="170" t="str">
        <f>IF(Q24="","",Q24)</f>
        <v>0 per 1000 person-years</v>
      </c>
      <c r="F44" s="170"/>
      <c r="G44" s="170" t="s">
        <v>233</v>
      </c>
      <c r="H44" s="170"/>
      <c r="I44" s="171" t="str">
        <f>IF(S24="","",S24)</f>
        <v>NA</v>
      </c>
      <c r="J44" s="171"/>
      <c r="K44" s="171" t="str">
        <f>IF(B24="","",B24)</f>
        <v>402 (1RCT)</v>
      </c>
      <c r="L44" s="171"/>
      <c r="M44" s="98" t="str">
        <f>IF(T24="","",T24)</f>
        <v>Low</v>
      </c>
      <c r="N44" s="105">
        <v>23</v>
      </c>
      <c r="O44" s="153"/>
      <c r="P44" s="154"/>
      <c r="Q44" s="73"/>
      <c r="R44" s="73"/>
      <c r="S44" s="73"/>
      <c r="T44" s="56"/>
    </row>
    <row r="45" spans="1:23" x14ac:dyDescent="0.25">
      <c r="A45" s="56"/>
      <c r="B45" s="148" t="s">
        <v>256</v>
      </c>
      <c r="C45" s="148"/>
      <c r="D45" s="148"/>
      <c r="E45" s="148"/>
      <c r="F45" s="148"/>
      <c r="G45" s="148"/>
      <c r="H45" s="148"/>
      <c r="I45" s="148"/>
      <c r="J45" s="148"/>
      <c r="K45" s="148"/>
      <c r="L45" s="148"/>
      <c r="M45" s="148"/>
      <c r="N45" s="148"/>
      <c r="O45" s="148"/>
      <c r="P45" s="148"/>
      <c r="Q45" s="133"/>
      <c r="R45" s="83"/>
      <c r="S45" s="83"/>
      <c r="T45" s="90"/>
      <c r="U45" s="15"/>
      <c r="V45" s="15"/>
      <c r="W45" s="15"/>
    </row>
    <row r="46" spans="1:23" x14ac:dyDescent="0.25">
      <c r="A46" s="56"/>
      <c r="B46" s="133" t="s">
        <v>243</v>
      </c>
      <c r="C46" s="133"/>
      <c r="D46" s="133"/>
      <c r="E46" s="133"/>
      <c r="F46" s="133"/>
      <c r="G46" s="133"/>
      <c r="H46" s="133"/>
      <c r="I46" s="133"/>
      <c r="J46" s="133"/>
      <c r="K46" s="133"/>
      <c r="L46" s="133"/>
      <c r="M46" s="133"/>
      <c r="N46" s="133"/>
      <c r="O46" s="133"/>
      <c r="P46" s="133"/>
      <c r="Q46" s="133"/>
      <c r="R46" s="83"/>
      <c r="S46" s="83"/>
      <c r="T46" s="90"/>
    </row>
    <row r="47" spans="1:23" x14ac:dyDescent="0.25">
      <c r="A47" s="56"/>
      <c r="B47" s="133" t="s">
        <v>242</v>
      </c>
      <c r="C47" s="133"/>
      <c r="D47" s="133"/>
      <c r="E47" s="133"/>
      <c r="F47" s="133"/>
      <c r="G47" s="133"/>
      <c r="H47" s="133"/>
      <c r="I47" s="133"/>
      <c r="J47" s="133"/>
      <c r="K47" s="133"/>
      <c r="L47" s="133"/>
      <c r="M47" s="133"/>
      <c r="N47" s="133"/>
      <c r="O47" s="133"/>
      <c r="P47" s="133"/>
      <c r="Q47" s="133"/>
      <c r="R47" s="83"/>
      <c r="S47" s="83"/>
      <c r="T47" s="90"/>
    </row>
    <row r="48" spans="1:23" x14ac:dyDescent="0.25">
      <c r="A48" s="56"/>
      <c r="B48" s="133" t="s">
        <v>196</v>
      </c>
      <c r="C48" s="133"/>
      <c r="D48" s="133"/>
      <c r="E48" s="133"/>
      <c r="F48" s="133"/>
      <c r="G48" s="133"/>
      <c r="H48" s="133"/>
      <c r="I48" s="133"/>
      <c r="J48" s="133"/>
      <c r="K48" s="133"/>
      <c r="L48" s="133"/>
      <c r="M48" s="133"/>
      <c r="N48" s="133"/>
      <c r="O48" s="133"/>
      <c r="P48" s="133"/>
      <c r="Q48" s="91"/>
      <c r="R48" s="56"/>
      <c r="S48" s="56"/>
      <c r="T48" s="56"/>
    </row>
    <row r="49" spans="1:20" ht="15" customHeight="1" x14ac:dyDescent="0.25">
      <c r="A49" s="56"/>
      <c r="B49" s="133" t="s">
        <v>244</v>
      </c>
      <c r="C49" s="133"/>
      <c r="D49" s="133"/>
      <c r="E49" s="133"/>
      <c r="F49" s="133"/>
      <c r="G49" s="133"/>
      <c r="H49" s="133"/>
      <c r="I49" s="133"/>
      <c r="J49" s="133"/>
      <c r="K49" s="133"/>
      <c r="L49" s="133"/>
      <c r="M49" s="133"/>
      <c r="N49" s="133"/>
      <c r="O49" s="133"/>
      <c r="P49" s="133"/>
      <c r="Q49" s="91"/>
      <c r="R49" s="56"/>
      <c r="S49" s="56"/>
      <c r="T49" s="56"/>
    </row>
    <row r="50" spans="1:20" ht="15" customHeight="1" x14ac:dyDescent="0.25">
      <c r="A50" s="56"/>
      <c r="B50" s="133" t="s">
        <v>245</v>
      </c>
      <c r="C50" s="133"/>
      <c r="D50" s="133"/>
      <c r="E50" s="133"/>
      <c r="F50" s="133"/>
      <c r="G50" s="133"/>
      <c r="H50" s="133"/>
      <c r="I50" s="133"/>
      <c r="J50" s="133"/>
      <c r="K50" s="133"/>
      <c r="L50" s="133"/>
      <c r="M50" s="133"/>
      <c r="N50" s="133"/>
      <c r="O50" s="133"/>
      <c r="P50" s="133"/>
      <c r="Q50" s="91"/>
      <c r="R50" s="56"/>
      <c r="S50" s="56"/>
      <c r="T50" s="56"/>
    </row>
    <row r="51" spans="1:20" x14ac:dyDescent="0.25">
      <c r="A51" s="56"/>
      <c r="B51" s="92" t="s">
        <v>121</v>
      </c>
      <c r="C51" s="93" t="str">
        <f>C33</f>
        <v>Palefsky, 2011 (3)</v>
      </c>
      <c r="D51" s="91"/>
      <c r="E51" s="91"/>
      <c r="F51" s="91"/>
      <c r="G51" s="91"/>
      <c r="H51" s="91"/>
      <c r="I51" s="91"/>
      <c r="J51" s="91"/>
      <c r="K51" s="91"/>
      <c r="L51" s="91"/>
      <c r="M51" s="91"/>
      <c r="N51" s="91"/>
      <c r="O51" s="91"/>
      <c r="P51" s="91"/>
      <c r="Q51" s="91"/>
      <c r="R51" s="56"/>
      <c r="S51" s="56"/>
      <c r="T51" s="56"/>
    </row>
    <row r="52" spans="1:20" x14ac:dyDescent="0.25">
      <c r="B52" s="172"/>
      <c r="C52" s="172"/>
      <c r="D52" s="172"/>
      <c r="E52" s="172"/>
      <c r="F52" s="172"/>
      <c r="G52" s="172"/>
      <c r="H52" s="172"/>
      <c r="I52" s="172"/>
      <c r="J52" s="172"/>
      <c r="K52" s="172"/>
      <c r="L52" s="172"/>
      <c r="M52" s="172"/>
      <c r="N52" s="172"/>
      <c r="O52" s="172"/>
      <c r="P52" s="172"/>
      <c r="Q52" s="172"/>
    </row>
    <row r="53" spans="1:20" x14ac:dyDescent="0.25">
      <c r="B53" s="172"/>
      <c r="C53" s="172"/>
      <c r="D53" s="172"/>
      <c r="E53" s="172"/>
      <c r="F53" s="172"/>
      <c r="G53" s="172"/>
      <c r="H53" s="172"/>
      <c r="I53" s="172"/>
      <c r="J53" s="172"/>
      <c r="K53" s="172"/>
      <c r="L53" s="172"/>
      <c r="M53" s="172"/>
      <c r="N53" s="172"/>
      <c r="O53" s="172"/>
      <c r="P53" s="172"/>
      <c r="Q53" s="172"/>
    </row>
    <row r="54" spans="1:20" x14ac:dyDescent="0.25">
      <c r="Q54" s="15"/>
      <c r="R54" s="15"/>
      <c r="S54" s="15"/>
    </row>
    <row r="55" spans="1:20" x14ac:dyDescent="0.25">
      <c r="B55" s="8"/>
      <c r="Q55" s="15"/>
      <c r="R55" s="15"/>
      <c r="S55" s="15"/>
    </row>
    <row r="56" spans="1:20" x14ac:dyDescent="0.25">
      <c r="Q56" s="15"/>
      <c r="R56" s="15"/>
      <c r="S56" s="15"/>
    </row>
    <row r="57" spans="1:20" x14ac:dyDescent="0.25">
      <c r="B57" s="8"/>
      <c r="Q57" s="15"/>
      <c r="R57" s="15"/>
      <c r="S57" s="15"/>
    </row>
    <row r="58" spans="1:20" x14ac:dyDescent="0.25">
      <c r="P58" s="14"/>
      <c r="Q58" s="15"/>
      <c r="R58" s="15"/>
      <c r="S58" s="15"/>
    </row>
    <row r="59" spans="1:20" x14ac:dyDescent="0.25">
      <c r="B59" s="8"/>
      <c r="P59" s="14"/>
      <c r="Q59" s="15"/>
      <c r="R59" s="15"/>
      <c r="S59" s="15"/>
    </row>
    <row r="60" spans="1:20" x14ac:dyDescent="0.25">
      <c r="B60" s="8"/>
      <c r="P60" s="14"/>
      <c r="Q60" s="15"/>
      <c r="R60" s="15"/>
      <c r="S60" s="15"/>
    </row>
    <row r="61" spans="1:20" x14ac:dyDescent="0.25">
      <c r="B61" s="8"/>
      <c r="P61" s="14"/>
      <c r="Q61" s="15"/>
      <c r="R61" s="15"/>
      <c r="S61" s="15"/>
    </row>
    <row r="62" spans="1:20" x14ac:dyDescent="0.25">
      <c r="B62" s="8"/>
      <c r="P62" s="14"/>
      <c r="Q62" s="15"/>
      <c r="R62" s="15"/>
      <c r="S62" s="15"/>
    </row>
    <row r="63" spans="1:20" x14ac:dyDescent="0.25">
      <c r="B63" s="8"/>
      <c r="P63" s="14"/>
      <c r="Q63" s="15"/>
      <c r="R63" s="15"/>
      <c r="S63" s="15"/>
    </row>
    <row r="64" spans="1:20" x14ac:dyDescent="0.25">
      <c r="B64" s="8"/>
      <c r="P64" s="14"/>
      <c r="Q64" s="15"/>
      <c r="R64" s="15"/>
      <c r="S64" s="15"/>
    </row>
    <row r="65" spans="2:19" x14ac:dyDescent="0.25">
      <c r="B65" s="8"/>
      <c r="P65" s="14"/>
      <c r="Q65" s="15"/>
      <c r="R65" s="15"/>
      <c r="S65" s="15"/>
    </row>
    <row r="66" spans="2:19" x14ac:dyDescent="0.25">
      <c r="B66" s="8"/>
      <c r="P66" s="14"/>
      <c r="Q66" s="15"/>
      <c r="R66" s="15"/>
      <c r="S66" s="15"/>
    </row>
    <row r="67" spans="2:19" x14ac:dyDescent="0.25">
      <c r="B67" s="8"/>
      <c r="P67" s="14"/>
      <c r="Q67" s="15"/>
      <c r="R67" s="15"/>
      <c r="S67" s="15"/>
    </row>
    <row r="68" spans="2:19" x14ac:dyDescent="0.25">
      <c r="B68" s="8"/>
      <c r="P68" s="14"/>
      <c r="Q68" s="15"/>
      <c r="R68" s="15"/>
      <c r="S68" s="15"/>
    </row>
  </sheetData>
  <mergeCells count="73">
    <mergeCell ref="B42:D42"/>
    <mergeCell ref="E42:F42"/>
    <mergeCell ref="G42:H42"/>
    <mergeCell ref="I42:J42"/>
    <mergeCell ref="K42:L42"/>
    <mergeCell ref="B27:Q27"/>
    <mergeCell ref="B47:Q47"/>
    <mergeCell ref="B49:P49"/>
    <mergeCell ref="B50:P50"/>
    <mergeCell ref="B28:Q28"/>
    <mergeCell ref="B29:P29"/>
    <mergeCell ref="B30:P30"/>
    <mergeCell ref="B31:P31"/>
    <mergeCell ref="B32:P32"/>
    <mergeCell ref="B39:D39"/>
    <mergeCell ref="E39:F39"/>
    <mergeCell ref="G39:H39"/>
    <mergeCell ref="I39:J39"/>
    <mergeCell ref="K39:L39"/>
    <mergeCell ref="O39:P39"/>
    <mergeCell ref="E38:F38"/>
    <mergeCell ref="G38:H38"/>
    <mergeCell ref="I38:J38"/>
    <mergeCell ref="B53:Q53"/>
    <mergeCell ref="B48:P48"/>
    <mergeCell ref="O40:P40"/>
    <mergeCell ref="B45:Q45"/>
    <mergeCell ref="B46:Q46"/>
    <mergeCell ref="B52:Q52"/>
    <mergeCell ref="B40:D40"/>
    <mergeCell ref="E40:F40"/>
    <mergeCell ref="G40:H40"/>
    <mergeCell ref="I40:J40"/>
    <mergeCell ref="K40:L40"/>
    <mergeCell ref="B41:D41"/>
    <mergeCell ref="E41:F41"/>
    <mergeCell ref="G41:H41"/>
    <mergeCell ref="B25:Q25"/>
    <mergeCell ref="B26:Q26"/>
    <mergeCell ref="B10:N10"/>
    <mergeCell ref="O10:T10"/>
    <mergeCell ref="T11:T12"/>
    <mergeCell ref="B11:B12"/>
    <mergeCell ref="O11:P11"/>
    <mergeCell ref="Q11:R11"/>
    <mergeCell ref="S11:S12"/>
    <mergeCell ref="C2:P2"/>
    <mergeCell ref="C3:P3"/>
    <mergeCell ref="C4:P4"/>
    <mergeCell ref="C5:P5"/>
    <mergeCell ref="C6:P6"/>
    <mergeCell ref="O44:P44"/>
    <mergeCell ref="B44:D44"/>
    <mergeCell ref="E44:F44"/>
    <mergeCell ref="G44:H44"/>
    <mergeCell ref="I44:J44"/>
    <mergeCell ref="K44:L44"/>
    <mergeCell ref="B37:D38"/>
    <mergeCell ref="O41:P41"/>
    <mergeCell ref="B43:D43"/>
    <mergeCell ref="E43:F43"/>
    <mergeCell ref="G43:H43"/>
    <mergeCell ref="I43:J43"/>
    <mergeCell ref="K43:L43"/>
    <mergeCell ref="O43:P43"/>
    <mergeCell ref="K38:L38"/>
    <mergeCell ref="E37:H37"/>
    <mergeCell ref="M37:N38"/>
    <mergeCell ref="O37:P38"/>
    <mergeCell ref="I37:J37"/>
    <mergeCell ref="K37:L37"/>
    <mergeCell ref="I41:J41"/>
    <mergeCell ref="K41:L41"/>
  </mergeCells>
  <conditionalFormatting sqref="G14">
    <cfRule type="cellIs" dxfId="121" priority="241" operator="equal">
      <formula>"Very serious"</formula>
    </cfRule>
    <cfRule type="cellIs" dxfId="120" priority="242" operator="equal">
      <formula>"Serious"</formula>
    </cfRule>
  </conditionalFormatting>
  <conditionalFormatting sqref="I14">
    <cfRule type="cellIs" dxfId="119" priority="255" operator="equal">
      <formula>"Very serious"</formula>
    </cfRule>
    <cfRule type="cellIs" dxfId="118" priority="256" operator="equal">
      <formula>"Serious"</formula>
    </cfRule>
  </conditionalFormatting>
  <conditionalFormatting sqref="M14">
    <cfRule type="cellIs" dxfId="117" priority="251" operator="equal">
      <formula>"Very large"</formula>
    </cfRule>
    <cfRule type="cellIs" dxfId="116" priority="252" operator="equal">
      <formula>"Large"</formula>
    </cfRule>
  </conditionalFormatting>
  <conditionalFormatting sqref="I15">
    <cfRule type="cellIs" dxfId="115" priority="165" operator="equal">
      <formula>"Very serious"</formula>
    </cfRule>
    <cfRule type="cellIs" dxfId="114" priority="166" operator="equal">
      <formula>"Serious"</formula>
    </cfRule>
  </conditionalFormatting>
  <conditionalFormatting sqref="I23">
    <cfRule type="cellIs" dxfId="113" priority="145" operator="equal">
      <formula>"Very serious"</formula>
    </cfRule>
    <cfRule type="cellIs" dxfId="112" priority="146" operator="equal">
      <formula>"Serious"</formula>
    </cfRule>
  </conditionalFormatting>
  <conditionalFormatting sqref="M15">
    <cfRule type="cellIs" dxfId="111" priority="161" operator="equal">
      <formula>"Very large"</formula>
    </cfRule>
    <cfRule type="cellIs" dxfId="110" priority="162" operator="equal">
      <formula>"Large"</formula>
    </cfRule>
  </conditionalFormatting>
  <conditionalFormatting sqref="G15">
    <cfRule type="cellIs" dxfId="109" priority="157" operator="equal">
      <formula>"Very serious"</formula>
    </cfRule>
    <cfRule type="cellIs" dxfId="108" priority="158" operator="equal">
      <formula>"Serious"</formula>
    </cfRule>
  </conditionalFormatting>
  <conditionalFormatting sqref="G16">
    <cfRule type="cellIs" dxfId="107" priority="147" operator="equal">
      <formula>"Very serious"</formula>
    </cfRule>
    <cfRule type="cellIs" dxfId="106" priority="148" operator="equal">
      <formula>"Serious"</formula>
    </cfRule>
  </conditionalFormatting>
  <conditionalFormatting sqref="I16">
    <cfRule type="cellIs" dxfId="105" priority="153" operator="equal">
      <formula>"Very serious"</formula>
    </cfRule>
    <cfRule type="cellIs" dxfId="104" priority="154" operator="equal">
      <formula>"Serious"</formula>
    </cfRule>
  </conditionalFormatting>
  <conditionalFormatting sqref="M16">
    <cfRule type="cellIs" dxfId="103" priority="149" operator="equal">
      <formula>"Very large"</formula>
    </cfRule>
    <cfRule type="cellIs" dxfId="102" priority="150" operator="equal">
      <formula>"Large"</formula>
    </cfRule>
  </conditionalFormatting>
  <conditionalFormatting sqref="I17">
    <cfRule type="cellIs" dxfId="101" priority="125" operator="equal">
      <formula>"Very serious"</formula>
    </cfRule>
    <cfRule type="cellIs" dxfId="100" priority="126" operator="equal">
      <formula>"Serious"</formula>
    </cfRule>
  </conditionalFormatting>
  <conditionalFormatting sqref="M23">
    <cfRule type="cellIs" dxfId="99" priority="141" operator="equal">
      <formula>"Very large"</formula>
    </cfRule>
    <cfRule type="cellIs" dxfId="98" priority="142" operator="equal">
      <formula>"Large"</formula>
    </cfRule>
  </conditionalFormatting>
  <conditionalFormatting sqref="G23">
    <cfRule type="cellIs" dxfId="97" priority="137" operator="equal">
      <formula>"Very serious"</formula>
    </cfRule>
    <cfRule type="cellIs" dxfId="96" priority="138" operator="equal">
      <formula>"Serious"</formula>
    </cfRule>
  </conditionalFormatting>
  <conditionalFormatting sqref="G17">
    <cfRule type="cellIs" dxfId="95" priority="117" operator="equal">
      <formula>"Very serious"</formula>
    </cfRule>
    <cfRule type="cellIs" dxfId="94" priority="118" operator="equal">
      <formula>"Serious"</formula>
    </cfRule>
  </conditionalFormatting>
  <conditionalFormatting sqref="I18">
    <cfRule type="cellIs" dxfId="93" priority="83" operator="equal">
      <formula>"Very serious"</formula>
    </cfRule>
    <cfRule type="cellIs" dxfId="92" priority="84" operator="equal">
      <formula>"Serious"</formula>
    </cfRule>
  </conditionalFormatting>
  <conditionalFormatting sqref="M17">
    <cfRule type="cellIs" dxfId="91" priority="121" operator="equal">
      <formula>"Very large"</formula>
    </cfRule>
    <cfRule type="cellIs" dxfId="90" priority="122" operator="equal">
      <formula>"Large"</formula>
    </cfRule>
  </conditionalFormatting>
  <conditionalFormatting sqref="I22">
    <cfRule type="cellIs" dxfId="89" priority="73" operator="equal">
      <formula>"Very serious"</formula>
    </cfRule>
    <cfRule type="cellIs" dxfId="88" priority="74" operator="equal">
      <formula>"Serious"</formula>
    </cfRule>
  </conditionalFormatting>
  <conditionalFormatting sqref="I21">
    <cfRule type="cellIs" dxfId="87" priority="115" operator="equal">
      <formula>"Very serious"</formula>
    </cfRule>
    <cfRule type="cellIs" dxfId="86" priority="116" operator="equal">
      <formula>"Serious"</formula>
    </cfRule>
  </conditionalFormatting>
  <conditionalFormatting sqref="M21">
    <cfRule type="cellIs" dxfId="85" priority="111" operator="equal">
      <formula>"Very large"</formula>
    </cfRule>
    <cfRule type="cellIs" dxfId="84" priority="112" operator="equal">
      <formula>"Large"</formula>
    </cfRule>
  </conditionalFormatting>
  <conditionalFormatting sqref="G21">
    <cfRule type="cellIs" dxfId="83" priority="107" operator="equal">
      <formula>"Very serious"</formula>
    </cfRule>
    <cfRule type="cellIs" dxfId="82" priority="108" operator="equal">
      <formula>"Serious"</formula>
    </cfRule>
  </conditionalFormatting>
  <conditionalFormatting sqref="E17">
    <cfRule type="cellIs" dxfId="81" priority="53" operator="equal">
      <formula>"Very serious"</formula>
    </cfRule>
    <cfRule type="cellIs" dxfId="80" priority="54" operator="equal">
      <formula>"Serious"</formula>
    </cfRule>
  </conditionalFormatting>
  <conditionalFormatting sqref="G22">
    <cfRule type="cellIs" dxfId="79" priority="67" operator="equal">
      <formula>"Very serious"</formula>
    </cfRule>
    <cfRule type="cellIs" dxfId="78" priority="68" operator="equal">
      <formula>"Serious"</formula>
    </cfRule>
  </conditionalFormatting>
  <conditionalFormatting sqref="E24">
    <cfRule type="cellIs" dxfId="77" priority="39" operator="equal">
      <formula>"Very serious"</formula>
    </cfRule>
    <cfRule type="cellIs" dxfId="76" priority="40" operator="equal">
      <formula>"Serious"</formula>
    </cfRule>
  </conditionalFormatting>
  <conditionalFormatting sqref="M22">
    <cfRule type="cellIs" dxfId="75" priority="69" operator="equal">
      <formula>"Very large"</formula>
    </cfRule>
    <cfRule type="cellIs" dxfId="74" priority="70" operator="equal">
      <formula>"Large"</formula>
    </cfRule>
  </conditionalFormatting>
  <conditionalFormatting sqref="I24">
    <cfRule type="cellIs" dxfId="73" priority="63" operator="equal">
      <formula>"Very serious"</formula>
    </cfRule>
    <cfRule type="cellIs" dxfId="72" priority="64" operator="equal">
      <formula>"Serious"</formula>
    </cfRule>
  </conditionalFormatting>
  <conditionalFormatting sqref="G18">
    <cfRule type="cellIs" dxfId="71" priority="77" operator="equal">
      <formula>"Very serious"</formula>
    </cfRule>
    <cfRule type="cellIs" dxfId="70" priority="78" operator="equal">
      <formula>"Serious"</formula>
    </cfRule>
  </conditionalFormatting>
  <conditionalFormatting sqref="E23">
    <cfRule type="cellIs" dxfId="69" priority="49" operator="equal">
      <formula>"Very serious"</formula>
    </cfRule>
    <cfRule type="cellIs" dxfId="68" priority="50" operator="equal">
      <formula>"Serious"</formula>
    </cfRule>
  </conditionalFormatting>
  <conditionalFormatting sqref="M18">
    <cfRule type="cellIs" dxfId="67" priority="79" operator="equal">
      <formula>"Very large"</formula>
    </cfRule>
    <cfRule type="cellIs" dxfId="66" priority="80" operator="equal">
      <formula>"Large"</formula>
    </cfRule>
  </conditionalFormatting>
  <conditionalFormatting sqref="E18">
    <cfRule type="cellIs" dxfId="65" priority="43" operator="equal">
      <formula>"Very serious"</formula>
    </cfRule>
    <cfRule type="cellIs" dxfId="64" priority="44" operator="equal">
      <formula>"Serious"</formula>
    </cfRule>
  </conditionalFormatting>
  <conditionalFormatting sqref="G24">
    <cfRule type="cellIs" dxfId="63" priority="57" operator="equal">
      <formula>"Very serious"</formula>
    </cfRule>
    <cfRule type="cellIs" dxfId="62" priority="58" operator="equal">
      <formula>"Serious"</formula>
    </cfRule>
  </conditionalFormatting>
  <conditionalFormatting sqref="K14">
    <cfRule type="cellIs" dxfId="61" priority="29" operator="equal">
      <formula>"Very serious"</formula>
    </cfRule>
    <cfRule type="cellIs" dxfId="60" priority="30" operator="equal">
      <formula>"Serious"</formula>
    </cfRule>
  </conditionalFormatting>
  <conditionalFormatting sqref="M24">
    <cfRule type="cellIs" dxfId="59" priority="59" operator="equal">
      <formula>"Very large"</formula>
    </cfRule>
    <cfRule type="cellIs" dxfId="58" priority="60" operator="equal">
      <formula>"Large"</formula>
    </cfRule>
  </conditionalFormatting>
  <conditionalFormatting sqref="E15">
    <cfRule type="cellIs" dxfId="57" priority="55" operator="equal">
      <formula>"Very serious"</formula>
    </cfRule>
    <cfRule type="cellIs" dxfId="56" priority="56" operator="equal">
      <formula>"Serious"</formula>
    </cfRule>
  </conditionalFormatting>
  <conditionalFormatting sqref="E21">
    <cfRule type="cellIs" dxfId="55" priority="51" operator="equal">
      <formula>"Very serious"</formula>
    </cfRule>
    <cfRule type="cellIs" dxfId="54" priority="52" operator="equal">
      <formula>"Serious"</formula>
    </cfRule>
  </conditionalFormatting>
  <conditionalFormatting sqref="E14">
    <cfRule type="cellIs" dxfId="53" priority="47" operator="equal">
      <formula>"Very serious"</formula>
    </cfRule>
    <cfRule type="cellIs" dxfId="52" priority="48" operator="equal">
      <formula>"Serious"</formula>
    </cfRule>
  </conditionalFormatting>
  <conditionalFormatting sqref="E16">
    <cfRule type="cellIs" dxfId="51" priority="45" operator="equal">
      <formula>"Very serious"</formula>
    </cfRule>
    <cfRule type="cellIs" dxfId="50" priority="46" operator="equal">
      <formula>"Serious"</formula>
    </cfRule>
  </conditionalFormatting>
  <conditionalFormatting sqref="E22">
    <cfRule type="cellIs" dxfId="49" priority="41" operator="equal">
      <formula>"Very serious"</formula>
    </cfRule>
    <cfRule type="cellIs" dxfId="48" priority="42" operator="equal">
      <formula>"Serious"</formula>
    </cfRule>
  </conditionalFormatting>
  <conditionalFormatting sqref="K15">
    <cfRule type="cellIs" dxfId="47" priority="37" operator="equal">
      <formula>"Very serious"</formula>
    </cfRule>
    <cfRule type="cellIs" dxfId="46" priority="38" operator="equal">
      <formula>"Serious"</formula>
    </cfRule>
  </conditionalFormatting>
  <conditionalFormatting sqref="K17">
    <cfRule type="cellIs" dxfId="45" priority="35" operator="equal">
      <formula>"Very serious"</formula>
    </cfRule>
    <cfRule type="cellIs" dxfId="44" priority="36" operator="equal">
      <formula>"Serious"</formula>
    </cfRule>
  </conditionalFormatting>
  <conditionalFormatting sqref="K21">
    <cfRule type="cellIs" dxfId="43" priority="33" operator="equal">
      <formula>"Very serious"</formula>
    </cfRule>
    <cfRule type="cellIs" dxfId="42" priority="34" operator="equal">
      <formula>"Serious"</formula>
    </cfRule>
  </conditionalFormatting>
  <conditionalFormatting sqref="K23">
    <cfRule type="cellIs" dxfId="41" priority="31" operator="equal">
      <formula>"Very serious"</formula>
    </cfRule>
    <cfRule type="cellIs" dxfId="40" priority="32" operator="equal">
      <formula>"Serious"</formula>
    </cfRule>
  </conditionalFormatting>
  <conditionalFormatting sqref="K16">
    <cfRule type="cellIs" dxfId="39" priority="27" operator="equal">
      <formula>"Very serious"</formula>
    </cfRule>
    <cfRule type="cellIs" dxfId="38" priority="28" operator="equal">
      <formula>"Serious"</formula>
    </cfRule>
  </conditionalFormatting>
  <conditionalFormatting sqref="K18">
    <cfRule type="cellIs" dxfId="37" priority="25" operator="equal">
      <formula>"Very serious"</formula>
    </cfRule>
    <cfRule type="cellIs" dxfId="36" priority="26" operator="equal">
      <formula>"Serious"</formula>
    </cfRule>
  </conditionalFormatting>
  <conditionalFormatting sqref="K22">
    <cfRule type="cellIs" dxfId="35" priority="23" operator="equal">
      <formula>"Very serious"</formula>
    </cfRule>
    <cfRule type="cellIs" dxfId="34" priority="24" operator="equal">
      <formula>"Serious"</formula>
    </cfRule>
  </conditionalFormatting>
  <conditionalFormatting sqref="K24">
    <cfRule type="cellIs" dxfId="33" priority="21" operator="equal">
      <formula>"Very serious"</formula>
    </cfRule>
    <cfRule type="cellIs" dxfId="32" priority="22" operator="equal">
      <formula>"Serious"</formula>
    </cfRule>
  </conditionalFormatting>
  <conditionalFormatting sqref="I19">
    <cfRule type="cellIs" dxfId="31" priority="19" operator="equal">
      <formula>"Very serious"</formula>
    </cfRule>
    <cfRule type="cellIs" dxfId="30" priority="20" operator="equal">
      <formula>"Serious"</formula>
    </cfRule>
  </conditionalFormatting>
  <conditionalFormatting sqref="G19">
    <cfRule type="cellIs" dxfId="29" priority="15" operator="equal">
      <formula>"Very serious"</formula>
    </cfRule>
    <cfRule type="cellIs" dxfId="28" priority="16" operator="equal">
      <formula>"Serious"</formula>
    </cfRule>
  </conditionalFormatting>
  <conditionalFormatting sqref="M19">
    <cfRule type="cellIs" dxfId="27" priority="17" operator="equal">
      <formula>"Very large"</formula>
    </cfRule>
    <cfRule type="cellIs" dxfId="26" priority="18" operator="equal">
      <formula>"Large"</formula>
    </cfRule>
  </conditionalFormatting>
  <conditionalFormatting sqref="E19">
    <cfRule type="cellIs" dxfId="25" priority="13" operator="equal">
      <formula>"Very serious"</formula>
    </cfRule>
    <cfRule type="cellIs" dxfId="24" priority="14" operator="equal">
      <formula>"Serious"</formula>
    </cfRule>
  </conditionalFormatting>
  <conditionalFormatting sqref="K19">
    <cfRule type="cellIs" dxfId="23" priority="11" operator="equal">
      <formula>"Very serious"</formula>
    </cfRule>
    <cfRule type="cellIs" dxfId="22" priority="12" operator="equal">
      <formula>"Serious"</formula>
    </cfRule>
  </conditionalFormatting>
  <conditionalFormatting sqref="I20">
    <cfRule type="cellIs" dxfId="21" priority="9" operator="equal">
      <formula>"Very serious"</formula>
    </cfRule>
    <cfRule type="cellIs" dxfId="20" priority="10" operator="equal">
      <formula>"Serious"</formula>
    </cfRule>
  </conditionalFormatting>
  <conditionalFormatting sqref="G20">
    <cfRule type="cellIs" dxfId="19" priority="5" operator="equal">
      <formula>"Very serious"</formula>
    </cfRule>
    <cfRule type="cellIs" dxfId="18" priority="6" operator="equal">
      <formula>"Serious"</formula>
    </cfRule>
  </conditionalFormatting>
  <conditionalFormatting sqref="M20">
    <cfRule type="cellIs" dxfId="17" priority="7" operator="equal">
      <formula>"Very large"</formula>
    </cfRule>
    <cfRule type="cellIs" dxfId="16" priority="8" operator="equal">
      <formula>"Large"</formula>
    </cfRule>
  </conditionalFormatting>
  <conditionalFormatting sqref="E20">
    <cfRule type="cellIs" dxfId="15" priority="3" operator="equal">
      <formula>"Very serious"</formula>
    </cfRule>
    <cfRule type="cellIs" dxfId="14" priority="4" operator="equal">
      <formula>"Serious"</formula>
    </cfRule>
  </conditionalFormatting>
  <conditionalFormatting sqref="K20">
    <cfRule type="cellIs" dxfId="13" priority="1" operator="equal">
      <formula>"Very serious"</formula>
    </cfRule>
    <cfRule type="cellIs" dxfId="12" priority="2" operator="equal">
      <formula>"Serious"</formula>
    </cfRule>
  </conditionalFormatting>
  <dataValidations count="4">
    <dataValidation type="list" allowBlank="1" showInputMessage="1" showErrorMessage="1" sqref="M14:M24">
      <formula1>up</formula1>
    </dataValidation>
    <dataValidation type="list" errorStyle="warning" allowBlank="1" showInputMessage="1" showErrorMessage="1" sqref="I14:I24 C14:C24 G14:G24">
      <formula1>Down</formula1>
    </dataValidation>
    <dataValidation type="list" errorStyle="warning" allowBlank="1" showInputMessage="1" showErrorMessage="1" sqref="E14:E16 K14:K16 E18:E24 K18:K24">
      <formula1>DOWN_N</formula1>
    </dataValidation>
    <dataValidation type="list" errorStyle="warning" allowBlank="1" showInputMessage="1" showErrorMessage="1" sqref="E17 K17">
      <formula1>Grade_down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errorStyle="warning" allowBlank="1" showInputMessage="1" showErrorMessage="1">
          <x14:formula1>
            <xm:f>Hoja2!$G$1:$G$5</xm:f>
          </x14:formula1>
          <xm:sqref>T45:T46 T14:T26</xm:sqref>
        </x14:dataValidation>
        <x14:dataValidation type="list" errorStyle="warning" allowBlank="1" showInputMessage="1" showErrorMessage="1">
          <x14:formula1>
            <xm:f>'http://dms.ecdcnet.europa.eu/Users/Bea/Documents/BeaSync/ICO/ECDC/GRADE/Plantilla GRADE/9vHPV vaccine/[Template_GRADE_ICO_9vHPV_efficacy_2018.04.25.xlsx]Hoja2'!#REF!</xm:f>
          </x14:formula1>
          <xm:sqref>T47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49"/>
  <sheetViews>
    <sheetView topLeftCell="A7" workbookViewId="0">
      <selection activeCell="B28" sqref="B28:Q28"/>
    </sheetView>
  </sheetViews>
  <sheetFormatPr defaultColWidth="11.42578125" defaultRowHeight="15" x14ac:dyDescent="0.25"/>
  <cols>
    <col min="1" max="1" width="6.28515625" style="8" customWidth="1"/>
    <col min="2" max="2" width="23" style="7" customWidth="1"/>
    <col min="3" max="3" width="17" style="8" customWidth="1"/>
    <col min="4" max="4" width="3.85546875" style="8" customWidth="1"/>
    <col min="5" max="5" width="18" style="8" customWidth="1"/>
    <col min="6" max="6" width="4.5703125" style="8" customWidth="1"/>
    <col min="7" max="7" width="20.7109375" style="8" customWidth="1"/>
    <col min="8" max="8" width="5.28515625" style="8" customWidth="1"/>
    <col min="9" max="9" width="18.7109375" style="8" customWidth="1"/>
    <col min="10" max="10" width="4.5703125" style="8" customWidth="1"/>
    <col min="11" max="11" width="18" style="8" customWidth="1"/>
    <col min="12" max="12" width="4.7109375" style="8" customWidth="1"/>
    <col min="13" max="13" width="19.28515625" style="8" customWidth="1"/>
    <col min="14" max="14" width="4.85546875" style="8" customWidth="1"/>
    <col min="15" max="15" width="24.42578125" style="8" customWidth="1"/>
    <col min="16" max="16" width="24.28515625" style="8" customWidth="1"/>
    <col min="17" max="17" width="25.140625" style="8" customWidth="1"/>
    <col min="18" max="18" width="23.85546875" style="8" customWidth="1"/>
    <col min="19" max="19" width="24.140625" style="8" customWidth="1"/>
    <col min="20" max="20" width="23.5703125" style="8" customWidth="1"/>
    <col min="21" max="21" width="11.42578125" style="8" customWidth="1"/>
    <col min="22" max="31" width="11.42578125" style="8"/>
    <col min="32" max="32" width="11.42578125" style="8" customWidth="1"/>
    <col min="33" max="16384" width="11.42578125" style="8"/>
  </cols>
  <sheetData>
    <row r="2" spans="2:22" s="52" customFormat="1" ht="16.5" thickBot="1" x14ac:dyDescent="0.3">
      <c r="B2" s="51" t="str">
        <f>HOME!B11</f>
        <v>PICO3</v>
      </c>
      <c r="C2" s="129" t="str">
        <f>VLOOKUP(B2,HOME!B:G,6,0)</f>
        <v>Three doses of 4-valent HPV vaccine in &gt;=27-year-old HIV-negative MSM versus no treatment in &gt;=27-year-old HIV-negative MSM – efficacy outcomes (any HPV)</v>
      </c>
      <c r="D2" s="129"/>
      <c r="E2" s="129"/>
      <c r="F2" s="129"/>
      <c r="G2" s="129"/>
      <c r="H2" s="129"/>
      <c r="I2" s="129"/>
      <c r="J2" s="129"/>
      <c r="K2" s="129"/>
      <c r="L2" s="129"/>
      <c r="M2" s="129"/>
      <c r="N2" s="129"/>
      <c r="O2" s="129"/>
      <c r="P2" s="129"/>
    </row>
    <row r="3" spans="2:22" s="52" customFormat="1" ht="15.75" x14ac:dyDescent="0.25">
      <c r="B3" s="53" t="s">
        <v>3</v>
      </c>
      <c r="C3" s="130" t="str">
        <f>VLOOKUP(B2,HOME!B:G,2,0)</f>
        <v>HIV-negative MSM &gt;=27 years</v>
      </c>
      <c r="D3" s="130"/>
      <c r="E3" s="130"/>
      <c r="F3" s="130"/>
      <c r="G3" s="130"/>
      <c r="H3" s="130"/>
      <c r="I3" s="130"/>
      <c r="J3" s="130"/>
      <c r="K3" s="130"/>
      <c r="L3" s="130"/>
      <c r="M3" s="130"/>
      <c r="N3" s="130"/>
      <c r="O3" s="130"/>
      <c r="P3" s="130"/>
    </row>
    <row r="4" spans="2:22" s="52" customFormat="1" ht="15.75" x14ac:dyDescent="0.25">
      <c r="B4" s="53" t="s">
        <v>16</v>
      </c>
      <c r="C4" s="131" t="str">
        <f>STUDIES!D5</f>
        <v>1 site, New York City</v>
      </c>
      <c r="D4" s="131"/>
      <c r="E4" s="131"/>
      <c r="F4" s="131"/>
      <c r="G4" s="131"/>
      <c r="H4" s="131"/>
      <c r="I4" s="131"/>
      <c r="J4" s="131"/>
      <c r="K4" s="131"/>
      <c r="L4" s="131"/>
      <c r="M4" s="131"/>
      <c r="N4" s="131"/>
      <c r="O4" s="131"/>
      <c r="P4" s="131"/>
    </row>
    <row r="5" spans="2:22" s="52" customFormat="1" ht="15.75" x14ac:dyDescent="0.25">
      <c r="B5" s="53" t="s">
        <v>4</v>
      </c>
      <c r="C5" s="130" t="str">
        <f>VLOOKUP(B2,HOME!B:G,3,0)</f>
        <v>4-valent HPV (3 doses)</v>
      </c>
      <c r="D5" s="130"/>
      <c r="E5" s="130"/>
      <c r="F5" s="130"/>
      <c r="G5" s="130"/>
      <c r="H5" s="130"/>
      <c r="I5" s="130"/>
      <c r="J5" s="130"/>
      <c r="K5" s="130"/>
      <c r="L5" s="130"/>
      <c r="M5" s="130"/>
      <c r="N5" s="130"/>
      <c r="O5" s="130"/>
      <c r="P5" s="130"/>
    </row>
    <row r="6" spans="2:22" s="52" customFormat="1" ht="16.5" thickBot="1" x14ac:dyDescent="0.3">
      <c r="B6" s="54" t="s">
        <v>5</v>
      </c>
      <c r="C6" s="132" t="str">
        <f>VLOOKUP(B2,HOME!B:G,4,0)</f>
        <v>HIV-negative MSM &gt;=27 years old unvaccinated</v>
      </c>
      <c r="D6" s="132"/>
      <c r="E6" s="132"/>
      <c r="F6" s="132"/>
      <c r="G6" s="132"/>
      <c r="H6" s="132"/>
      <c r="I6" s="132"/>
      <c r="J6" s="132"/>
      <c r="K6" s="132"/>
      <c r="L6" s="132"/>
      <c r="M6" s="132"/>
      <c r="N6" s="132"/>
      <c r="O6" s="132"/>
      <c r="P6" s="132"/>
    </row>
    <row r="7" spans="2:22" s="56" customFormat="1" x14ac:dyDescent="0.25">
      <c r="B7" s="55"/>
    </row>
    <row r="8" spans="2:22" s="56" customFormat="1" ht="21.75" thickBot="1" x14ac:dyDescent="0.3">
      <c r="B8" s="57" t="s">
        <v>40</v>
      </c>
      <c r="C8" s="58"/>
      <c r="D8" s="58"/>
      <c r="E8" s="58"/>
      <c r="F8" s="58"/>
      <c r="G8" s="58"/>
      <c r="H8" s="58"/>
      <c r="I8" s="58"/>
      <c r="J8" s="58"/>
      <c r="K8" s="58"/>
      <c r="L8" s="58"/>
      <c r="M8" s="58"/>
      <c r="N8" s="58"/>
      <c r="O8" s="58"/>
      <c r="P8" s="58"/>
      <c r="Q8" s="58"/>
      <c r="R8" s="58"/>
      <c r="S8" s="58"/>
    </row>
    <row r="9" spans="2:22" s="56" customFormat="1" x14ac:dyDescent="0.25">
      <c r="B9" s="55"/>
      <c r="O9" s="55"/>
    </row>
    <row r="10" spans="2:22" s="56" customFormat="1" ht="15.75" x14ac:dyDescent="0.25">
      <c r="B10" s="141" t="s">
        <v>44</v>
      </c>
      <c r="C10" s="142"/>
      <c r="D10" s="142"/>
      <c r="E10" s="142"/>
      <c r="F10" s="142"/>
      <c r="G10" s="142"/>
      <c r="H10" s="142"/>
      <c r="I10" s="142"/>
      <c r="J10" s="142"/>
      <c r="K10" s="142"/>
      <c r="L10" s="142"/>
      <c r="M10" s="142"/>
      <c r="N10" s="143"/>
      <c r="O10" s="134" t="s">
        <v>45</v>
      </c>
      <c r="P10" s="135"/>
      <c r="Q10" s="135"/>
      <c r="R10" s="135"/>
      <c r="S10" s="136"/>
    </row>
    <row r="11" spans="2:22" s="56" customFormat="1" ht="15.75" x14ac:dyDescent="0.25">
      <c r="B11" s="144" t="s">
        <v>32</v>
      </c>
      <c r="C11" s="9"/>
      <c r="D11" s="9"/>
      <c r="E11" s="9"/>
      <c r="F11" s="9"/>
      <c r="G11" s="9"/>
      <c r="H11" s="9"/>
      <c r="I11" s="9"/>
      <c r="J11" s="9"/>
      <c r="K11" s="9"/>
      <c r="L11" s="9"/>
      <c r="M11" s="9"/>
      <c r="N11" s="10"/>
      <c r="O11" s="137" t="s">
        <v>53</v>
      </c>
      <c r="P11" s="138"/>
      <c r="Q11" s="24" t="s">
        <v>55</v>
      </c>
      <c r="R11" s="138" t="s">
        <v>57</v>
      </c>
      <c r="S11" s="139" t="s">
        <v>123</v>
      </c>
    </row>
    <row r="12" spans="2:22" s="56" customFormat="1" ht="45.75" thickBot="1" x14ac:dyDescent="0.3">
      <c r="B12" s="145"/>
      <c r="C12" s="16" t="s">
        <v>33</v>
      </c>
      <c r="D12" s="22" t="s">
        <v>59</v>
      </c>
      <c r="E12" s="16" t="s">
        <v>27</v>
      </c>
      <c r="F12" s="22"/>
      <c r="G12" s="16" t="s">
        <v>28</v>
      </c>
      <c r="H12" s="22"/>
      <c r="I12" s="16" t="s">
        <v>29</v>
      </c>
      <c r="J12" s="22"/>
      <c r="K12" s="16" t="s">
        <v>30</v>
      </c>
      <c r="L12" s="22"/>
      <c r="M12" s="16" t="s">
        <v>31</v>
      </c>
      <c r="N12" s="22"/>
      <c r="O12" s="23" t="s">
        <v>213</v>
      </c>
      <c r="P12" s="13" t="s">
        <v>162</v>
      </c>
      <c r="Q12" s="21" t="s">
        <v>124</v>
      </c>
      <c r="R12" s="147"/>
      <c r="S12" s="140"/>
      <c r="T12" s="59"/>
      <c r="U12" s="59"/>
      <c r="V12" s="59"/>
    </row>
    <row r="13" spans="2:22" s="56" customFormat="1" x14ac:dyDescent="0.25">
      <c r="B13" s="60" t="s">
        <v>89</v>
      </c>
      <c r="C13" s="61"/>
      <c r="D13" s="62"/>
      <c r="E13" s="62"/>
      <c r="F13" s="62"/>
      <c r="G13" s="62"/>
      <c r="H13" s="62"/>
      <c r="I13" s="62"/>
      <c r="J13" s="62"/>
      <c r="K13" s="62"/>
      <c r="L13" s="62"/>
      <c r="M13" s="62"/>
      <c r="N13" s="62"/>
      <c r="O13" s="62"/>
      <c r="P13" s="62"/>
      <c r="Q13" s="63"/>
      <c r="R13" s="62"/>
      <c r="S13" s="64"/>
      <c r="T13" s="59"/>
      <c r="U13" s="59"/>
      <c r="V13" s="59"/>
    </row>
    <row r="14" spans="2:22" s="56" customFormat="1" x14ac:dyDescent="0.25">
      <c r="B14" s="79" t="s">
        <v>90</v>
      </c>
      <c r="C14" s="68" t="s">
        <v>36</v>
      </c>
      <c r="D14" s="67">
        <v>2</v>
      </c>
      <c r="E14" s="85" t="s">
        <v>34</v>
      </c>
      <c r="F14" s="86">
        <v>1</v>
      </c>
      <c r="G14" s="68" t="s">
        <v>35</v>
      </c>
      <c r="H14" s="67"/>
      <c r="I14" s="68" t="s">
        <v>35</v>
      </c>
      <c r="J14" s="67"/>
      <c r="K14" s="85" t="s">
        <v>34</v>
      </c>
      <c r="L14" s="86">
        <v>1</v>
      </c>
      <c r="M14" s="68" t="s">
        <v>34</v>
      </c>
      <c r="N14" s="67"/>
      <c r="O14" s="80" t="s">
        <v>91</v>
      </c>
      <c r="P14" s="81" t="s">
        <v>92</v>
      </c>
      <c r="Q14" s="87" t="s">
        <v>215</v>
      </c>
      <c r="R14" s="89" t="s">
        <v>119</v>
      </c>
      <c r="S14" s="97" t="s">
        <v>214</v>
      </c>
      <c r="T14" s="73"/>
      <c r="U14" s="73"/>
      <c r="V14" s="73"/>
    </row>
    <row r="15" spans="2:22" s="56" customFormat="1" x14ac:dyDescent="0.25">
      <c r="B15" s="148" t="s">
        <v>253</v>
      </c>
      <c r="C15" s="148"/>
      <c r="D15" s="148"/>
      <c r="E15" s="148"/>
      <c r="F15" s="148"/>
      <c r="G15" s="148"/>
      <c r="H15" s="148"/>
      <c r="I15" s="148"/>
      <c r="J15" s="148"/>
      <c r="K15" s="148"/>
      <c r="L15" s="148"/>
      <c r="M15" s="148"/>
      <c r="N15" s="148"/>
      <c r="O15" s="148"/>
      <c r="P15" s="148"/>
      <c r="Q15" s="133"/>
      <c r="R15" s="83"/>
      <c r="S15" s="90"/>
      <c r="T15" s="73"/>
      <c r="U15" s="73"/>
      <c r="V15" s="73"/>
    </row>
    <row r="16" spans="2:22" s="56" customFormat="1" ht="30.75" customHeight="1" x14ac:dyDescent="0.25">
      <c r="B16" s="133" t="s">
        <v>118</v>
      </c>
      <c r="C16" s="133"/>
      <c r="D16" s="133"/>
      <c r="E16" s="133"/>
      <c r="F16" s="133"/>
      <c r="G16" s="133"/>
      <c r="H16" s="133"/>
      <c r="I16" s="133"/>
      <c r="J16" s="133"/>
      <c r="K16" s="133"/>
      <c r="L16" s="133"/>
      <c r="M16" s="133"/>
      <c r="N16" s="133"/>
      <c r="O16" s="133"/>
      <c r="P16" s="133"/>
      <c r="Q16" s="133"/>
      <c r="R16" s="83"/>
      <c r="S16" s="90"/>
    </row>
    <row r="17" spans="2:22" s="56" customFormat="1" x14ac:dyDescent="0.25">
      <c r="B17" s="133" t="s">
        <v>216</v>
      </c>
      <c r="C17" s="133"/>
      <c r="D17" s="133"/>
      <c r="E17" s="133"/>
      <c r="F17" s="133"/>
      <c r="G17" s="133"/>
      <c r="H17" s="133"/>
      <c r="I17" s="133"/>
      <c r="J17" s="133"/>
      <c r="K17" s="133"/>
      <c r="L17" s="133"/>
      <c r="M17" s="133"/>
      <c r="N17" s="133"/>
      <c r="O17" s="133"/>
      <c r="P17" s="133"/>
      <c r="Q17" s="133"/>
      <c r="R17" s="83"/>
      <c r="S17" s="90"/>
    </row>
    <row r="18" spans="2:22" s="56" customFormat="1" x14ac:dyDescent="0.25">
      <c r="B18" s="133" t="s">
        <v>196</v>
      </c>
      <c r="C18" s="133"/>
      <c r="D18" s="133"/>
      <c r="E18" s="133"/>
      <c r="F18" s="133"/>
      <c r="G18" s="133"/>
      <c r="H18" s="133"/>
      <c r="I18" s="133"/>
      <c r="J18" s="133"/>
      <c r="K18" s="133"/>
      <c r="L18" s="133"/>
      <c r="M18" s="133"/>
      <c r="N18" s="133"/>
      <c r="O18" s="133"/>
      <c r="P18" s="133"/>
      <c r="Q18" s="91"/>
    </row>
    <row r="19" spans="2:22" s="56" customFormat="1" x14ac:dyDescent="0.25">
      <c r="B19" s="133" t="s">
        <v>197</v>
      </c>
      <c r="C19" s="133"/>
      <c r="D19" s="133"/>
      <c r="E19" s="133"/>
      <c r="F19" s="133"/>
      <c r="G19" s="133"/>
      <c r="H19" s="133"/>
      <c r="I19" s="133"/>
      <c r="J19" s="133"/>
      <c r="K19" s="133"/>
      <c r="L19" s="133"/>
      <c r="M19" s="133"/>
      <c r="N19" s="133"/>
      <c r="O19" s="133"/>
      <c r="P19" s="133"/>
      <c r="Q19" s="91"/>
    </row>
    <row r="20" spans="2:22" s="56" customFormat="1" ht="15" customHeight="1" x14ac:dyDescent="0.25">
      <c r="B20" s="133" t="s">
        <v>241</v>
      </c>
      <c r="C20" s="133"/>
      <c r="D20" s="133"/>
      <c r="E20" s="133"/>
      <c r="F20" s="133"/>
      <c r="G20" s="133"/>
      <c r="H20" s="133"/>
      <c r="I20" s="133"/>
      <c r="J20" s="133"/>
      <c r="K20" s="133"/>
      <c r="L20" s="133"/>
      <c r="M20" s="133"/>
      <c r="N20" s="133"/>
      <c r="O20" s="133"/>
      <c r="P20" s="133"/>
      <c r="Q20" s="91"/>
    </row>
    <row r="21" spans="2:22" s="56" customFormat="1" x14ac:dyDescent="0.25">
      <c r="B21" s="92" t="s">
        <v>121</v>
      </c>
      <c r="C21" s="91" t="str">
        <f>STUDIES!A5</f>
        <v>Swedish, 2014 (4)</v>
      </c>
      <c r="D21" s="91"/>
      <c r="E21" s="91"/>
      <c r="F21" s="91"/>
      <c r="G21" s="91"/>
      <c r="H21" s="91"/>
      <c r="I21" s="91"/>
      <c r="J21" s="91"/>
      <c r="K21" s="91"/>
      <c r="L21" s="91"/>
      <c r="M21" s="91"/>
      <c r="N21" s="91"/>
      <c r="O21" s="91"/>
      <c r="P21" s="91"/>
      <c r="Q21" s="91"/>
    </row>
    <row r="22" spans="2:22" s="56" customFormat="1" x14ac:dyDescent="0.25">
      <c r="B22" s="55"/>
    </row>
    <row r="23" spans="2:22" s="56" customFormat="1" ht="21.75" thickBot="1" x14ac:dyDescent="0.3">
      <c r="B23" s="57" t="s">
        <v>41</v>
      </c>
      <c r="C23" s="58"/>
      <c r="D23" s="58"/>
      <c r="E23" s="58"/>
      <c r="F23" s="58"/>
      <c r="G23" s="58"/>
      <c r="H23" s="58"/>
      <c r="I23" s="58"/>
      <c r="J23" s="58"/>
      <c r="K23" s="58"/>
      <c r="L23" s="58"/>
      <c r="M23" s="58"/>
      <c r="N23" s="58"/>
      <c r="O23" s="58"/>
      <c r="P23" s="58"/>
      <c r="Q23" s="58"/>
      <c r="R23" s="58"/>
      <c r="S23" s="58"/>
    </row>
    <row r="24" spans="2:22" s="56" customFormat="1" x14ac:dyDescent="0.25">
      <c r="B24" s="55"/>
    </row>
    <row r="25" spans="2:22" s="55" customFormat="1" x14ac:dyDescent="0.25">
      <c r="B25" s="149" t="s">
        <v>46</v>
      </c>
      <c r="C25" s="150"/>
      <c r="D25" s="150"/>
      <c r="E25" s="157" t="s">
        <v>47</v>
      </c>
      <c r="F25" s="157"/>
      <c r="G25" s="157"/>
      <c r="H25" s="157"/>
      <c r="I25" s="157" t="s">
        <v>48</v>
      </c>
      <c r="J25" s="157"/>
      <c r="K25" s="157" t="s">
        <v>18</v>
      </c>
      <c r="L25" s="157"/>
      <c r="M25" s="167" t="s">
        <v>21</v>
      </c>
      <c r="N25" s="167"/>
      <c r="O25" s="157" t="s">
        <v>20</v>
      </c>
      <c r="P25" s="168"/>
      <c r="Q25" s="73"/>
      <c r="R25" s="73"/>
    </row>
    <row r="26" spans="2:22" s="55" customFormat="1" ht="36" customHeight="1" thickBot="1" x14ac:dyDescent="0.3">
      <c r="B26" s="151"/>
      <c r="C26" s="152"/>
      <c r="D26" s="152"/>
      <c r="E26" s="161" t="str">
        <f>O12</f>
        <v>Control group (males 16–26 years – unvaccinated)</v>
      </c>
      <c r="F26" s="161"/>
      <c r="G26" s="161" t="str">
        <f>P12</f>
        <v>Intervention group (males 16–23 years – 4vHPV)</v>
      </c>
      <c r="H26" s="161"/>
      <c r="I26" s="164" t="s">
        <v>17</v>
      </c>
      <c r="J26" s="164"/>
      <c r="K26" s="164" t="s">
        <v>19</v>
      </c>
      <c r="L26" s="164"/>
      <c r="M26" s="161"/>
      <c r="N26" s="161"/>
      <c r="O26" s="164"/>
      <c r="P26" s="169"/>
      <c r="Q26" s="73"/>
      <c r="R26" s="73"/>
    </row>
    <row r="27" spans="2:22" s="56" customFormat="1" ht="265.5" customHeight="1" x14ac:dyDescent="0.25">
      <c r="B27" s="165" t="str">
        <f>B13</f>
        <v>Anal condyloma</v>
      </c>
      <c r="C27" s="166"/>
      <c r="D27" s="166"/>
      <c r="E27" s="163" t="str">
        <f>IF(Q14="","",Q14)</f>
        <v>73 per 1 000 persons year</v>
      </c>
      <c r="F27" s="163"/>
      <c r="G27" s="163" t="s">
        <v>254</v>
      </c>
      <c r="H27" s="163"/>
      <c r="I27" s="156" t="str">
        <f>IF(R14="","",R14)</f>
        <v>HR 0.49 (0.24–0.98)</v>
      </c>
      <c r="J27" s="156"/>
      <c r="K27" s="156" t="str">
        <f>IF(B14="","",B14)</f>
        <v>303 (1OBS)</v>
      </c>
      <c r="L27" s="156"/>
      <c r="M27" s="98" t="str">
        <f>S14</f>
        <v>Very low</v>
      </c>
      <c r="N27" s="94">
        <v>2</v>
      </c>
      <c r="O27" s="153" t="s">
        <v>217</v>
      </c>
      <c r="P27" s="154"/>
      <c r="Q27" s="73"/>
      <c r="R27" s="73"/>
    </row>
    <row r="28" spans="2:22" s="56" customFormat="1" ht="15" customHeight="1" x14ac:dyDescent="0.25">
      <c r="B28" s="148" t="s">
        <v>253</v>
      </c>
      <c r="C28" s="148"/>
      <c r="D28" s="148"/>
      <c r="E28" s="148"/>
      <c r="F28" s="148"/>
      <c r="G28" s="148"/>
      <c r="H28" s="148"/>
      <c r="I28" s="148"/>
      <c r="J28" s="148"/>
      <c r="K28" s="148"/>
      <c r="L28" s="148"/>
      <c r="M28" s="148"/>
      <c r="N28" s="148"/>
      <c r="O28" s="148"/>
      <c r="P28" s="148"/>
      <c r="Q28" s="133"/>
      <c r="R28" s="83"/>
      <c r="S28" s="90"/>
      <c r="T28" s="73"/>
      <c r="U28" s="73"/>
      <c r="V28" s="73"/>
    </row>
    <row r="29" spans="2:22" s="56" customFormat="1" ht="30.75" customHeight="1" x14ac:dyDescent="0.25">
      <c r="B29" s="133" t="s">
        <v>118</v>
      </c>
      <c r="C29" s="133"/>
      <c r="D29" s="133"/>
      <c r="E29" s="133"/>
      <c r="F29" s="133"/>
      <c r="G29" s="133"/>
      <c r="H29" s="133"/>
      <c r="I29" s="133"/>
      <c r="J29" s="133"/>
      <c r="K29" s="133"/>
      <c r="L29" s="133"/>
      <c r="M29" s="133"/>
      <c r="N29" s="133"/>
      <c r="O29" s="133"/>
      <c r="P29" s="133"/>
      <c r="Q29" s="133"/>
      <c r="R29" s="83"/>
      <c r="S29" s="90"/>
    </row>
    <row r="30" spans="2:22" s="56" customFormat="1" x14ac:dyDescent="0.25">
      <c r="B30" s="133" t="s">
        <v>216</v>
      </c>
      <c r="C30" s="133"/>
      <c r="D30" s="133"/>
      <c r="E30" s="133"/>
      <c r="F30" s="133"/>
      <c r="G30" s="133"/>
      <c r="H30" s="133"/>
      <c r="I30" s="133"/>
      <c r="J30" s="133"/>
      <c r="K30" s="133"/>
      <c r="L30" s="133"/>
      <c r="M30" s="133"/>
      <c r="N30" s="133"/>
      <c r="O30" s="133"/>
      <c r="P30" s="133"/>
      <c r="Q30" s="133"/>
      <c r="R30" s="83"/>
      <c r="S30" s="90"/>
    </row>
    <row r="31" spans="2:22" s="56" customFormat="1" ht="15" customHeight="1" x14ac:dyDescent="0.25">
      <c r="B31" s="133" t="s">
        <v>241</v>
      </c>
      <c r="C31" s="133"/>
      <c r="D31" s="133"/>
      <c r="E31" s="133"/>
      <c r="F31" s="133"/>
      <c r="G31" s="133"/>
      <c r="H31" s="133"/>
      <c r="I31" s="133"/>
      <c r="J31" s="133"/>
      <c r="K31" s="133"/>
      <c r="L31" s="133"/>
      <c r="M31" s="133"/>
      <c r="N31" s="133"/>
      <c r="O31" s="133"/>
      <c r="P31" s="133"/>
      <c r="Q31" s="91"/>
    </row>
    <row r="32" spans="2:22" s="56" customFormat="1" x14ac:dyDescent="0.25">
      <c r="B32" s="92" t="s">
        <v>121</v>
      </c>
      <c r="C32" s="91" t="str">
        <f>C21</f>
        <v>Swedish, 2014 (4)</v>
      </c>
      <c r="D32" s="91"/>
      <c r="E32" s="91"/>
      <c r="F32" s="91"/>
      <c r="G32" s="91"/>
      <c r="H32" s="91"/>
      <c r="I32" s="91"/>
      <c r="J32" s="91"/>
      <c r="K32" s="91"/>
      <c r="L32" s="91"/>
      <c r="M32" s="91"/>
      <c r="N32" s="91"/>
      <c r="O32" s="91"/>
      <c r="P32" s="91"/>
      <c r="Q32" s="91"/>
    </row>
    <row r="33" spans="2:18" x14ac:dyDescent="0.25">
      <c r="B33" s="172"/>
      <c r="C33" s="172"/>
      <c r="D33" s="172"/>
      <c r="E33" s="172"/>
      <c r="F33" s="172"/>
      <c r="G33" s="172"/>
      <c r="H33" s="172"/>
      <c r="I33" s="172"/>
      <c r="J33" s="172"/>
      <c r="K33" s="172"/>
      <c r="L33" s="172"/>
      <c r="M33" s="172"/>
      <c r="N33" s="172"/>
      <c r="O33" s="172"/>
      <c r="P33" s="172"/>
      <c r="Q33" s="172"/>
    </row>
    <row r="34" spans="2:18" x14ac:dyDescent="0.25">
      <c r="B34" s="172"/>
      <c r="C34" s="172"/>
      <c r="D34" s="172"/>
      <c r="E34" s="172"/>
      <c r="F34" s="172"/>
      <c r="G34" s="172"/>
      <c r="H34" s="172"/>
      <c r="I34" s="172"/>
      <c r="J34" s="172"/>
      <c r="K34" s="172"/>
      <c r="L34" s="172"/>
      <c r="M34" s="172"/>
      <c r="N34" s="172"/>
      <c r="O34" s="172"/>
      <c r="P34" s="172"/>
      <c r="Q34" s="172"/>
    </row>
    <row r="35" spans="2:18" x14ac:dyDescent="0.25">
      <c r="Q35" s="15"/>
      <c r="R35" s="15"/>
    </row>
    <row r="36" spans="2:18" x14ac:dyDescent="0.25">
      <c r="B36" s="8"/>
      <c r="Q36" s="15"/>
      <c r="R36" s="15"/>
    </row>
    <row r="37" spans="2:18" x14ac:dyDescent="0.25">
      <c r="Q37" s="15"/>
      <c r="R37" s="15"/>
    </row>
    <row r="38" spans="2:18" x14ac:dyDescent="0.25">
      <c r="B38" s="8"/>
      <c r="Q38" s="15"/>
      <c r="R38" s="15"/>
    </row>
    <row r="39" spans="2:18" x14ac:dyDescent="0.25">
      <c r="P39" s="14"/>
      <c r="Q39" s="15"/>
      <c r="R39" s="15"/>
    </row>
    <row r="40" spans="2:18" x14ac:dyDescent="0.25">
      <c r="B40" s="8"/>
      <c r="P40" s="14"/>
      <c r="Q40" s="15"/>
      <c r="R40" s="15"/>
    </row>
    <row r="41" spans="2:18" x14ac:dyDescent="0.25">
      <c r="B41" s="8"/>
      <c r="P41" s="14"/>
      <c r="Q41" s="15"/>
      <c r="R41" s="15"/>
    </row>
    <row r="42" spans="2:18" x14ac:dyDescent="0.25">
      <c r="B42" s="8"/>
      <c r="P42" s="14"/>
      <c r="Q42" s="15"/>
      <c r="R42" s="15"/>
    </row>
    <row r="43" spans="2:18" x14ac:dyDescent="0.25">
      <c r="B43" s="8"/>
      <c r="P43" s="14"/>
      <c r="Q43" s="15"/>
      <c r="R43" s="15"/>
    </row>
    <row r="44" spans="2:18" x14ac:dyDescent="0.25">
      <c r="B44" s="8"/>
      <c r="P44" s="14"/>
      <c r="Q44" s="15"/>
      <c r="R44" s="15"/>
    </row>
    <row r="45" spans="2:18" x14ac:dyDescent="0.25">
      <c r="B45" s="8"/>
      <c r="P45" s="14"/>
      <c r="Q45" s="15"/>
      <c r="R45" s="15"/>
    </row>
    <row r="46" spans="2:18" x14ac:dyDescent="0.25">
      <c r="B46" s="8"/>
      <c r="P46" s="14"/>
      <c r="Q46" s="15"/>
      <c r="R46" s="15"/>
    </row>
    <row r="47" spans="2:18" x14ac:dyDescent="0.25">
      <c r="B47" s="8"/>
      <c r="P47" s="14"/>
      <c r="Q47" s="15"/>
      <c r="R47" s="15"/>
    </row>
    <row r="48" spans="2:18" x14ac:dyDescent="0.25">
      <c r="B48" s="8"/>
      <c r="P48" s="14"/>
      <c r="Q48" s="15"/>
      <c r="R48" s="15"/>
    </row>
    <row r="49" spans="2:18" x14ac:dyDescent="0.25">
      <c r="B49" s="8"/>
      <c r="P49" s="14"/>
      <c r="Q49" s="15"/>
      <c r="R49" s="15"/>
    </row>
  </sheetData>
  <mergeCells count="39">
    <mergeCell ref="B28:Q28"/>
    <mergeCell ref="B29:Q29"/>
    <mergeCell ref="B33:Q33"/>
    <mergeCell ref="B34:Q34"/>
    <mergeCell ref="O27:P27"/>
    <mergeCell ref="B31:P31"/>
    <mergeCell ref="B27:D27"/>
    <mergeCell ref="E27:F27"/>
    <mergeCell ref="G27:H27"/>
    <mergeCell ref="I27:J27"/>
    <mergeCell ref="K27:L27"/>
    <mergeCell ref="B30:Q30"/>
    <mergeCell ref="B16:Q16"/>
    <mergeCell ref="B18:P18"/>
    <mergeCell ref="B25:D26"/>
    <mergeCell ref="E25:H25"/>
    <mergeCell ref="I25:J25"/>
    <mergeCell ref="K25:L25"/>
    <mergeCell ref="M25:N26"/>
    <mergeCell ref="O25:P26"/>
    <mergeCell ref="E26:F26"/>
    <mergeCell ref="G26:H26"/>
    <mergeCell ref="I26:J26"/>
    <mergeCell ref="K26:L26"/>
    <mergeCell ref="B19:P19"/>
    <mergeCell ref="B20:P20"/>
    <mergeCell ref="B17:Q17"/>
    <mergeCell ref="B15:Q15"/>
    <mergeCell ref="C2:P2"/>
    <mergeCell ref="C3:P3"/>
    <mergeCell ref="C4:P4"/>
    <mergeCell ref="C5:P5"/>
    <mergeCell ref="C6:P6"/>
    <mergeCell ref="B10:N10"/>
    <mergeCell ref="O10:S10"/>
    <mergeCell ref="B11:B12"/>
    <mergeCell ref="O11:P11"/>
    <mergeCell ref="R11:R12"/>
    <mergeCell ref="S11:S12"/>
  </mergeCells>
  <conditionalFormatting sqref="G14">
    <cfRule type="cellIs" dxfId="11" priority="27" operator="equal">
      <formula>"Very serious"</formula>
    </cfRule>
    <cfRule type="cellIs" dxfId="10" priority="28" operator="equal">
      <formula>"Serious"</formula>
    </cfRule>
  </conditionalFormatting>
  <conditionalFormatting sqref="I14">
    <cfRule type="cellIs" dxfId="9" priority="33" operator="equal">
      <formula>"Very serious"</formula>
    </cfRule>
    <cfRule type="cellIs" dxfId="8" priority="34" operator="equal">
      <formula>"Serious"</formula>
    </cfRule>
  </conditionalFormatting>
  <conditionalFormatting sqref="M14">
    <cfRule type="cellIs" dxfId="7" priority="29" operator="equal">
      <formula>"Very large"</formula>
    </cfRule>
    <cfRule type="cellIs" dxfId="6" priority="30" operator="equal">
      <formula>"Large"</formula>
    </cfRule>
  </conditionalFormatting>
  <conditionalFormatting sqref="C14">
    <cfRule type="cellIs" dxfId="5" priority="5" operator="equal">
      <formula>"Very serious"</formula>
    </cfRule>
    <cfRule type="cellIs" dxfId="4" priority="6" operator="equal">
      <formula>"Serious"</formula>
    </cfRule>
  </conditionalFormatting>
  <conditionalFormatting sqref="E14">
    <cfRule type="cellIs" dxfId="3" priority="3" operator="equal">
      <formula>"Very serious"</formula>
    </cfRule>
    <cfRule type="cellIs" dxfId="2" priority="4" operator="equal">
      <formula>"Serious"</formula>
    </cfRule>
  </conditionalFormatting>
  <conditionalFormatting sqref="K14">
    <cfRule type="cellIs" dxfId="1" priority="1" operator="equal">
      <formula>"Very serious"</formula>
    </cfRule>
    <cfRule type="cellIs" dxfId="0" priority="2" operator="equal">
      <formula>"Serious"</formula>
    </cfRule>
  </conditionalFormatting>
  <dataValidations count="3">
    <dataValidation type="list" errorStyle="warning" allowBlank="1" showInputMessage="1" showErrorMessage="1" sqref="C14 I14 G14">
      <formula1>Down</formula1>
    </dataValidation>
    <dataValidation type="list" allowBlank="1" showInputMessage="1" showErrorMessage="1" sqref="M14">
      <formula1>up</formula1>
    </dataValidation>
    <dataValidation type="list" errorStyle="warning" allowBlank="1" showInputMessage="1" showErrorMessage="1" sqref="E14 K14">
      <formula1>DOWN_N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S14:S17 S28:S30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16" sqref="C16"/>
    </sheetView>
  </sheetViews>
  <sheetFormatPr defaultColWidth="11.42578125" defaultRowHeight="15" x14ac:dyDescent="0.25"/>
  <cols>
    <col min="1" max="1" width="9.140625" style="39" customWidth="1"/>
    <col min="2" max="2" width="21.85546875" style="39" customWidth="1"/>
    <col min="3" max="3" width="162.42578125" style="5" customWidth="1"/>
    <col min="4" max="16384" width="11.42578125" style="5"/>
  </cols>
  <sheetData>
    <row r="1" spans="1:3" ht="15.75" thickBot="1" x14ac:dyDescent="0.3">
      <c r="A1" s="108" t="s">
        <v>24</v>
      </c>
      <c r="B1" s="109" t="s">
        <v>22</v>
      </c>
      <c r="C1" s="110" t="s">
        <v>23</v>
      </c>
    </row>
    <row r="2" spans="1:3" ht="32.25" customHeight="1" x14ac:dyDescent="0.25">
      <c r="A2" s="111">
        <v>1</v>
      </c>
      <c r="B2" s="39" t="s">
        <v>246</v>
      </c>
      <c r="C2" s="25" t="s">
        <v>100</v>
      </c>
    </row>
    <row r="3" spans="1:3" ht="32.25" customHeight="1" x14ac:dyDescent="0.25">
      <c r="A3" s="111">
        <v>2</v>
      </c>
      <c r="B3" s="39" t="s">
        <v>247</v>
      </c>
      <c r="C3" s="25" t="s">
        <v>99</v>
      </c>
    </row>
    <row r="4" spans="1:3" ht="30" x14ac:dyDescent="0.25">
      <c r="A4" s="111">
        <v>3</v>
      </c>
      <c r="B4" s="39" t="s">
        <v>248</v>
      </c>
      <c r="C4" s="25" t="s">
        <v>98</v>
      </c>
    </row>
    <row r="5" spans="1:3" x14ac:dyDescent="0.25">
      <c r="A5" s="111">
        <v>4</v>
      </c>
      <c r="B5" s="39" t="s">
        <v>249</v>
      </c>
      <c r="C5" s="25"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
  <sheetViews>
    <sheetView workbookViewId="0">
      <selection sqref="A1:A5"/>
    </sheetView>
  </sheetViews>
  <sheetFormatPr defaultColWidth="11.42578125" defaultRowHeight="15" x14ac:dyDescent="0.25"/>
  <cols>
    <col min="1" max="1" width="12" bestFit="1" customWidth="1"/>
    <col min="4" max="4" width="13.85546875" bestFit="1" customWidth="1"/>
    <col min="7" max="7" width="16.7109375" customWidth="1"/>
  </cols>
  <sheetData>
    <row r="2" spans="1:7" x14ac:dyDescent="0.25">
      <c r="A2" t="s">
        <v>34</v>
      </c>
      <c r="B2">
        <v>0</v>
      </c>
      <c r="D2" t="s">
        <v>34</v>
      </c>
      <c r="E2">
        <v>0</v>
      </c>
      <c r="G2" s="5" t="s">
        <v>49</v>
      </c>
    </row>
    <row r="3" spans="1:7" x14ac:dyDescent="0.25">
      <c r="A3" t="s">
        <v>35</v>
      </c>
      <c r="B3">
        <v>0</v>
      </c>
      <c r="D3" t="s">
        <v>6</v>
      </c>
      <c r="E3">
        <v>0</v>
      </c>
      <c r="G3" s="4" t="s">
        <v>50</v>
      </c>
    </row>
    <row r="4" spans="1:7" x14ac:dyDescent="0.25">
      <c r="A4" t="s">
        <v>36</v>
      </c>
      <c r="B4">
        <v>-1</v>
      </c>
      <c r="D4" t="s">
        <v>38</v>
      </c>
      <c r="E4">
        <v>-1</v>
      </c>
      <c r="G4" t="s">
        <v>51</v>
      </c>
    </row>
    <row r="5" spans="1:7" x14ac:dyDescent="0.25">
      <c r="A5" t="s">
        <v>37</v>
      </c>
      <c r="B5">
        <v>-2</v>
      </c>
      <c r="D5" t="s">
        <v>39</v>
      </c>
      <c r="E5">
        <v>-2</v>
      </c>
      <c r="G5"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CDC_SARMS_Sync xmlns="B023F832-6B08-46A5-9C00-D48C4BE1B8FA">false</ECDC_SARMS_Sync>
    <ECDC_SARMS_Identifier xmlns="B023F832-6B08-46A5-9C00-D48C4BE1B8FA" xsi:nil="true"/>
    <ECDC_SARMS_Publisher xmlns="B023F832-6B08-46A5-9C00-D48C4BE1B8FA">ECDC</ECDC_SARMS_Publisher>
    <ECDC_SARMS_Effective_Date xmlns="B023F832-6B08-46A5-9C00-D48C4BE1B8FA">2018-04-16T10:48:11+00:00</ECDC_SARMS_Effective_Date>
    <ECDC_SARMS_Doc_Contributor xmlns="B023F832-6B08-46A5-9C00-D48C4BE1B8FA" xsi:nil="true"/>
    <ECDC_SARMS_Rights xmlns="B023F832-6B08-46A5-9C00-D48C4BE1B8FA" xsi:nil="true"/>
    <ECDC_SARMS_Relation xmlns="B023F832-6B08-46A5-9C00-D48C4BE1B8FA" xsi:nil="true"/>
    <ECDC_SARMS_Format xmlns="B023F832-6B08-46A5-9C00-D48C4BE1B8FA">Supporting Document</ECDC_SARMS_Format>
    <ECDC_SARMS_Description_Doc xmlns="B023F832-6B08-46A5-9C00-D48C4BE1B8FA" xsi:nil="true"/>
    <ECDC_SARMS_Clearance xmlns="B023F832-6B08-46A5-9C00-D48C4BE1B8FA" xsi:nil="true"/>
    <ECDC_SARMS_Coverage xmlns="B023F832-6B08-46A5-9C00-D48C4BE1B8FA">None</ECDC_SARMS_Coverag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cientific Output Document" ma:contentTypeID="0x01010033C6D12616634881B00942D2FCD0A93B00E44FF68AA2AB4E9DA1C9CE14CB96806400D74377E944699149A26D84D03429E547" ma:contentTypeVersion="0" ma:contentTypeDescription="Sicientific Output Document Content Type" ma:contentTypeScope="" ma:versionID="6f1e5a044cf0377404e443092c6d8c03">
  <xsd:schema xmlns:xsd="http://www.w3.org/2001/XMLSchema" xmlns:xs="http://www.w3.org/2001/XMLSchema" xmlns:p="http://schemas.microsoft.com/office/2006/metadata/properties" xmlns:ns2="B023F832-6B08-46A5-9C00-D48C4BE1B8FA" targetNamespace="http://schemas.microsoft.com/office/2006/metadata/properties" ma:root="true" ma:fieldsID="69762e2df7a82522207cbec42bb8f2d1" ns2:_="">
    <xsd:import namespace="B023F832-6B08-46A5-9C00-D48C4BE1B8FA"/>
    <xsd:element name="properties">
      <xsd:complexType>
        <xsd:sequence>
          <xsd:element name="documentManagement">
            <xsd:complexType>
              <xsd:all>
                <xsd:element ref="ns2:ECDC_SARMS_Identifier" minOccurs="0"/>
                <xsd:element ref="ns2:ECDC_SARMS_Description_Doc" minOccurs="0"/>
                <xsd:element ref="ns2:ECDC_SARMS_Doc_Contributor" minOccurs="0"/>
                <xsd:element ref="ns2:ECDC_SARMS_Format"/>
                <xsd:element ref="ns2:ECDC_SARMS_Publisher"/>
                <xsd:element ref="ns2:ECDC_SARMS_Relation" minOccurs="0"/>
                <xsd:element ref="ns2:ECDC_SARMS_Clearance" minOccurs="0"/>
                <xsd:element ref="ns2:ECDC_SARMS_Rights" minOccurs="0"/>
                <xsd:element ref="ns2:ECDC_SARMS_Effective_Date"/>
                <xsd:element ref="ns2:ECDC_SARMS_Coverage"/>
                <xsd:element ref="ns2:ECDC_SARMS_Syn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3F832-6B08-46A5-9C00-D48C4BE1B8FA" elementFormDefault="qualified">
    <xsd:import namespace="http://schemas.microsoft.com/office/2006/documentManagement/types"/>
    <xsd:import namespace="http://schemas.microsoft.com/office/infopath/2007/PartnerControls"/>
    <xsd:element name="ECDC_SARMS_Identifier" ma:index="8" nillable="true" ma:displayName="Identifier" ma:internalName="ECDC_SARMS_Identifier">
      <xsd:simpleType>
        <xsd:restriction base="dms:Text"/>
      </xsd:simpleType>
    </xsd:element>
    <xsd:element name="ECDC_SARMS_Description_Doc" ma:index="9" nillable="true" ma:displayName="Description" ma:internalName="ECDC_SARMS_Description_Doc">
      <xsd:simpleType>
        <xsd:restriction base="dms:Text"/>
      </xsd:simpleType>
    </xsd:element>
    <xsd:element name="ECDC_SARMS_Doc_Contributor" ma:index="16" nillable="true" ma:displayName="Contributors" ma:internalName="ECDC_SARMS_Doc_Contributor">
      <xsd:simpleType>
        <xsd:restriction base="dms:Note">
          <xsd:maxLength value="255"/>
        </xsd:restriction>
      </xsd:simpleType>
    </xsd:element>
    <xsd:element name="ECDC_SARMS_Format" ma:index="17" ma:displayName="Format" ma:default="Supporting Document" ma:format="Dropdown" ma:internalName="ECDC_SARMS_Format">
      <xsd:simpleType>
        <xsd:restriction base="dms:Choice">
          <xsd:enumeration value="Main Output"/>
          <xsd:enumeration value="Supporting Document"/>
          <xsd:enumeration value="Publication"/>
        </xsd:restriction>
      </xsd:simpleType>
    </xsd:element>
    <xsd:element name="ECDC_SARMS_Publisher" ma:index="18" ma:displayName="Publisher" ma:default="ECDC" ma:internalName="ECDC_SARMS_Publisher">
      <xsd:simpleType>
        <xsd:restriction base="dms:Text"/>
      </xsd:simpleType>
    </xsd:element>
    <xsd:element name="ECDC_SARMS_Relation" ma:index="19" nillable="true" ma:displayName="Relation" ma:internalName="ECDC_SARMS_Relation">
      <xsd:simpleType>
        <xsd:restriction base="dms:Text"/>
      </xsd:simpleType>
    </xsd:element>
    <xsd:element name="ECDC_SARMS_Clearance" ma:index="20" nillable="true" ma:displayName="Clearance" ma:format="Dropdown" ma:internalName="ECDC_SARMS_Clearance">
      <xsd:simpleType>
        <xsd:restriction base="dms:Choice">
          <xsd:enumeration value="Internal Access Only: Not disseminated externally"/>
          <xsd:enumeration value="Restricted External Access: Restricted external dissemination only"/>
          <xsd:enumeration value="Public Access: Disseminate to all"/>
        </xsd:restriction>
      </xsd:simpleType>
    </xsd:element>
    <xsd:element name="ECDC_SARMS_Rights" ma:index="21" nillable="true" ma:displayName="Rights" ma:internalName="ECDC_SARMS_Rights">
      <xsd:simpleType>
        <xsd:restriction base="dms:Text"/>
      </xsd:simpleType>
    </xsd:element>
    <xsd:element name="ECDC_SARMS_Effective_Date" ma:index="22" ma:displayName="Effective Date" ma:default="2018-04-16T00:00:00Z" ma:format="DateOnly" ma:internalName="ECDC_SARMS_Effective_Date">
      <xsd:simpleType>
        <xsd:restriction base="dms:DateTime"/>
      </xsd:simpleType>
    </xsd:element>
    <xsd:element name="ECDC_SARMS_Coverage" ma:index="23" ma:displayName="Coverage" ma:default="None" ma:internalName="ECDC_SARMS_Coverage">
      <xsd:simpleType>
        <xsd:restriction base="dms:Text"/>
      </xsd:simpleType>
    </xsd:element>
    <xsd:element name="ECDC_SARMS_Sync" ma:index="24" nillable="true" ma:displayName="Sync" ma:default="0" ma:internalName="ECDC_SARMS_Syn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458655-2BD6-427E-A94F-675804986E2E}">
  <ds:schemaRefs>
    <ds:schemaRef ds:uri="http://purl.org/dc/terms/"/>
    <ds:schemaRef ds:uri="http://schemas.openxmlformats.org/package/2006/metadata/core-properties"/>
    <ds:schemaRef ds:uri="http://schemas.microsoft.com/office/2006/documentManagement/types"/>
    <ds:schemaRef ds:uri="B023F832-6B08-46A5-9C00-D48C4BE1B8FA"/>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46BB0CC-0F77-42FF-940F-186D48272A7C}">
  <ds:schemaRefs>
    <ds:schemaRef ds:uri="http://schemas.microsoft.com/sharepoint/v3/contenttype/forms"/>
  </ds:schemaRefs>
</ds:datastoreItem>
</file>

<file path=customXml/itemProps3.xml><?xml version="1.0" encoding="utf-8"?>
<ds:datastoreItem xmlns:ds="http://schemas.openxmlformats.org/officeDocument/2006/customXml" ds:itemID="{85AAA6D7-FAB8-411F-8976-5AEE9D9DA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3F832-6B08-46A5-9C00-D48C4BE1B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HOME</vt:lpstr>
      <vt:lpstr>STUDIES</vt:lpstr>
      <vt:lpstr>PICO1</vt:lpstr>
      <vt:lpstr>PICO2</vt:lpstr>
      <vt:lpstr>PICO3</vt:lpstr>
      <vt:lpstr>REFERENCES</vt:lpstr>
      <vt:lpstr>Hoja1</vt:lpstr>
      <vt:lpstr>Hoja2</vt:lpstr>
      <vt:lpstr>Down</vt:lpstr>
      <vt:lpstr>DOWN_N</vt:lpstr>
      <vt:lpstr>up</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Efficacy/effectiveness, immunogenicity, safety and tolerability of HPV vaccines in males</dc:title>
  <dc:creator>ECDC</dc:creator>
  <cp:lastModifiedBy>Harry Gosling</cp:lastModifiedBy>
  <dcterms:created xsi:type="dcterms:W3CDTF">2018-01-29T14:11:55Z</dcterms:created>
  <dcterms:modified xsi:type="dcterms:W3CDTF">2020-03-30T08:27:15Z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0x01010033C6D12616634881B00942D2FCD0A93B00E44FF68AA2AB4E9DA1C9CE14CB96806400D74377E944699149A26D84D03429E547</vt:lpwstr>
  </property>
</Properties>
</file>