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colzani\Desktop\HPV guidance excel files\"/>
    </mc:Choice>
  </mc:AlternateContent>
  <bookViews>
    <workbookView xWindow="120" yWindow="80" windowWidth="18920" windowHeight="10310"/>
  </bookViews>
  <sheets>
    <sheet name="HOME" sheetId="1" r:id="rId1"/>
    <sheet name="STUDIES" sheetId="3" r:id="rId2"/>
    <sheet name="PICO1" sheetId="4" r:id="rId3"/>
    <sheet name="PICO1b" sheetId="11" state="hidden" r:id="rId4"/>
    <sheet name="PICO2" sheetId="15" r:id="rId5"/>
    <sheet name="REFERENCES" sheetId="6" r:id="rId6"/>
    <sheet name="Hoja1" sheetId="8" state="hidden" r:id="rId7"/>
    <sheet name="Hoja2" sheetId="9" state="hidden" r:id="rId8"/>
  </sheets>
  <definedNames>
    <definedName name="Down">Hoja2!$A$2:$A$4</definedName>
    <definedName name="DOWN_2">Hoja2!$H$1:$I$5</definedName>
    <definedName name="DOWN_N">Hoja2!$A$1:$A$5</definedName>
    <definedName name="Grade_down">Hoja2!#REF!</definedName>
    <definedName name="GRADE_M">Hoja2!$A$2:$B$5</definedName>
    <definedName name="up">Hoja2!$D$1:$D$5</definedName>
  </definedNames>
  <calcPr calcId="162913"/>
</workbook>
</file>

<file path=xl/calcChain.xml><?xml version="1.0" encoding="utf-8"?>
<calcChain xmlns="http://schemas.openxmlformats.org/spreadsheetml/2006/main">
  <c r="E78" i="4" l="1"/>
  <c r="B2" i="11" l="1"/>
  <c r="M65" i="15" l="1"/>
  <c r="M64" i="15"/>
  <c r="M63" i="15"/>
  <c r="M62" i="15"/>
  <c r="M59" i="15"/>
  <c r="M60" i="15"/>
  <c r="M53" i="15"/>
  <c r="O101" i="4" l="1"/>
  <c r="O99" i="4"/>
  <c r="O95" i="4"/>
  <c r="O85" i="4"/>
  <c r="O82" i="4"/>
  <c r="O79" i="4"/>
  <c r="O78" i="4"/>
  <c r="M101" i="4"/>
  <c r="M100" i="4"/>
  <c r="M99" i="4"/>
  <c r="M98" i="4"/>
  <c r="M97" i="4"/>
  <c r="M96" i="4"/>
  <c r="M95" i="4"/>
  <c r="M93" i="4"/>
  <c r="M92" i="4"/>
  <c r="M89" i="4"/>
  <c r="M87" i="4"/>
  <c r="M86" i="4"/>
  <c r="M79" i="4"/>
  <c r="M78" i="4"/>
  <c r="C47" i="15" l="1"/>
  <c r="C73" i="15" s="1"/>
  <c r="C29" i="11"/>
  <c r="C44" i="11" s="1"/>
  <c r="C72" i="4"/>
  <c r="C111" i="4" s="1"/>
  <c r="G52" i="15" l="1"/>
  <c r="E52" i="15"/>
  <c r="G77" i="4"/>
  <c r="E77" i="4"/>
  <c r="B2" i="15" l="1"/>
  <c r="C3" i="15" s="1"/>
  <c r="K65" i="15"/>
  <c r="I65" i="15"/>
  <c r="E65" i="15"/>
  <c r="B65" i="15"/>
  <c r="K64" i="15"/>
  <c r="I64" i="15"/>
  <c r="E64" i="15"/>
  <c r="B64" i="15"/>
  <c r="K63" i="15"/>
  <c r="I63" i="15"/>
  <c r="E63" i="15"/>
  <c r="B63" i="15"/>
  <c r="K62" i="15"/>
  <c r="I62" i="15"/>
  <c r="E62" i="15"/>
  <c r="B62" i="15"/>
  <c r="M61" i="15"/>
  <c r="K61" i="15"/>
  <c r="I61" i="15"/>
  <c r="E61" i="15"/>
  <c r="B61" i="15"/>
  <c r="K60" i="15"/>
  <c r="I60" i="15"/>
  <c r="E60" i="15"/>
  <c r="B60" i="15"/>
  <c r="K59" i="15"/>
  <c r="I59" i="15"/>
  <c r="E59" i="15"/>
  <c r="B59" i="15"/>
  <c r="M58" i="15"/>
  <c r="K58" i="15"/>
  <c r="I58" i="15"/>
  <c r="E58" i="15"/>
  <c r="B58" i="15"/>
  <c r="M57" i="15"/>
  <c r="K57" i="15"/>
  <c r="I57" i="15"/>
  <c r="E57" i="15"/>
  <c r="B57" i="15"/>
  <c r="M56" i="15"/>
  <c r="K56" i="15"/>
  <c r="I56" i="15"/>
  <c r="E56" i="15"/>
  <c r="B56" i="15"/>
  <c r="M55" i="15"/>
  <c r="K55" i="15"/>
  <c r="I55" i="15"/>
  <c r="E55" i="15"/>
  <c r="B55" i="15"/>
  <c r="M54" i="15"/>
  <c r="K54" i="15"/>
  <c r="I54" i="15"/>
  <c r="E54" i="15"/>
  <c r="B54" i="15"/>
  <c r="K53" i="15"/>
  <c r="I53" i="15"/>
  <c r="E53" i="15"/>
  <c r="B53" i="15"/>
  <c r="C4" i="15"/>
  <c r="C5" i="15" l="1"/>
  <c r="C2" i="15"/>
  <c r="C6" i="15"/>
  <c r="K98" i="4"/>
  <c r="K97" i="4"/>
  <c r="K96" i="4"/>
  <c r="I98" i="4"/>
  <c r="I97" i="4"/>
  <c r="I96" i="4"/>
  <c r="E98" i="4"/>
  <c r="E97" i="4"/>
  <c r="E96" i="4"/>
  <c r="B98" i="4"/>
  <c r="B97" i="4"/>
  <c r="B96" i="4"/>
  <c r="I40" i="11" l="1"/>
  <c r="I39" i="11"/>
  <c r="I38" i="11"/>
  <c r="K101" i="4"/>
  <c r="K100" i="4"/>
  <c r="K99" i="4"/>
  <c r="K95" i="4"/>
  <c r="K93" i="4"/>
  <c r="K92" i="4"/>
  <c r="K89" i="4"/>
  <c r="K87" i="4"/>
  <c r="K86" i="4"/>
  <c r="I101" i="4"/>
  <c r="I100" i="4"/>
  <c r="I99" i="4"/>
  <c r="I95" i="4"/>
  <c r="I93" i="4"/>
  <c r="I92" i="4"/>
  <c r="I89" i="4"/>
  <c r="I87" i="4"/>
  <c r="I86" i="4"/>
  <c r="E101" i="4"/>
  <c r="E100" i="4"/>
  <c r="E99" i="4"/>
  <c r="E95" i="4"/>
  <c r="E94" i="4"/>
  <c r="E93" i="4"/>
  <c r="E92" i="4"/>
  <c r="E89" i="4"/>
  <c r="E87" i="4"/>
  <c r="E86" i="4"/>
  <c r="B101" i="4"/>
  <c r="B100" i="4"/>
  <c r="B99" i="4"/>
  <c r="B95" i="4"/>
  <c r="B93" i="4"/>
  <c r="B92" i="4"/>
  <c r="B89" i="4"/>
  <c r="B87" i="4"/>
  <c r="B86" i="4"/>
  <c r="C3" i="11" l="1"/>
  <c r="M41" i="11"/>
  <c r="K41" i="11"/>
  <c r="I41" i="11"/>
  <c r="E41" i="11"/>
  <c r="B41" i="11"/>
  <c r="M40" i="11"/>
  <c r="K40" i="11"/>
  <c r="E40" i="11"/>
  <c r="B40" i="11"/>
  <c r="M39" i="11"/>
  <c r="K39" i="11"/>
  <c r="E39" i="11"/>
  <c r="B39" i="11"/>
  <c r="M38" i="11"/>
  <c r="K38" i="11"/>
  <c r="E38" i="11"/>
  <c r="B38" i="11"/>
  <c r="M37" i="11"/>
  <c r="K37" i="11"/>
  <c r="I37" i="11"/>
  <c r="E37" i="11"/>
  <c r="B37" i="11"/>
  <c r="M36" i="11"/>
  <c r="K36" i="11"/>
  <c r="I36" i="11"/>
  <c r="E36" i="11"/>
  <c r="B36" i="11"/>
  <c r="M35" i="11"/>
  <c r="K35" i="11"/>
  <c r="I35" i="11"/>
  <c r="E35" i="11"/>
  <c r="B35" i="11"/>
  <c r="C4" i="11"/>
  <c r="I82" i="4"/>
  <c r="B2" i="4"/>
  <c r="C6" i="11" l="1"/>
  <c r="C5" i="11"/>
  <c r="C2" i="11"/>
  <c r="E91" i="4"/>
  <c r="E90" i="4"/>
  <c r="E88" i="4"/>
  <c r="E85" i="4"/>
  <c r="E84" i="4"/>
  <c r="E83" i="4"/>
  <c r="E82" i="4"/>
  <c r="E81" i="4"/>
  <c r="E80" i="4"/>
  <c r="E79" i="4"/>
  <c r="C4" i="4" l="1"/>
  <c r="I94" i="4" l="1"/>
  <c r="I91" i="4"/>
  <c r="I90" i="4"/>
  <c r="I88" i="4"/>
  <c r="I85" i="4"/>
  <c r="I84" i="4"/>
  <c r="I83" i="4"/>
  <c r="I81" i="4"/>
  <c r="I80" i="4"/>
  <c r="I79" i="4"/>
  <c r="I78" i="4"/>
  <c r="K94" i="4"/>
  <c r="K91" i="4"/>
  <c r="K90" i="4"/>
  <c r="K88" i="4"/>
  <c r="K85" i="4"/>
  <c r="K84" i="4"/>
  <c r="K83" i="4"/>
  <c r="K82" i="4"/>
  <c r="K81" i="4"/>
  <c r="K80" i="4"/>
  <c r="K79" i="4"/>
  <c r="K78" i="4"/>
  <c r="M94" i="4"/>
  <c r="M91" i="4"/>
  <c r="M90" i="4"/>
  <c r="M88" i="4"/>
  <c r="M85" i="4"/>
  <c r="M84" i="4"/>
  <c r="M83" i="4"/>
  <c r="M82" i="4"/>
  <c r="M81" i="4"/>
  <c r="M80" i="4"/>
  <c r="B94" i="4"/>
  <c r="B91" i="4"/>
  <c r="B90" i="4"/>
  <c r="B88" i="4"/>
  <c r="B85" i="4"/>
  <c r="B84" i="4"/>
  <c r="B83" i="4"/>
  <c r="B82" i="4"/>
  <c r="B81" i="4"/>
  <c r="B80" i="4"/>
  <c r="B79" i="4"/>
  <c r="B78" i="4"/>
  <c r="C5" i="4"/>
  <c r="C2" i="4" l="1"/>
  <c r="C6" i="4"/>
  <c r="C3" i="4"/>
</calcChain>
</file>

<file path=xl/sharedStrings.xml><?xml version="1.0" encoding="utf-8"?>
<sst xmlns="http://schemas.openxmlformats.org/spreadsheetml/2006/main" count="936" uniqueCount="440">
  <si>
    <t>Research question</t>
  </si>
  <si>
    <t>Version Date</t>
  </si>
  <si>
    <t>PICO1</t>
  </si>
  <si>
    <t>Population</t>
  </si>
  <si>
    <t>Intervention</t>
  </si>
  <si>
    <t>Comparison</t>
  </si>
  <si>
    <t>No</t>
  </si>
  <si>
    <t>Analysis</t>
  </si>
  <si>
    <t xml:space="preserve">Reference </t>
  </si>
  <si>
    <t>(first author, year)</t>
  </si>
  <si>
    <t>Study population</t>
  </si>
  <si>
    <t>Site</t>
  </si>
  <si>
    <t>Period</t>
  </si>
  <si>
    <t>Outcomes</t>
  </si>
  <si>
    <t>Outcome meassures</t>
  </si>
  <si>
    <t>NCT00543543
EUCTR2007-003528-39-DK/SE/DE/AT</t>
  </si>
  <si>
    <t xml:space="preserve">Follow-up </t>
  </si>
  <si>
    <t>TOPIC</t>
  </si>
  <si>
    <t>Setting</t>
  </si>
  <si>
    <t>95%CI</t>
  </si>
  <si>
    <t>N participants</t>
  </si>
  <si>
    <t>(studies)</t>
  </si>
  <si>
    <t>Comments</t>
  </si>
  <si>
    <t>Quality of the evidence (GRADE)</t>
  </si>
  <si>
    <t>Short reference</t>
  </si>
  <si>
    <t>Full reference</t>
  </si>
  <si>
    <t>Number</t>
  </si>
  <si>
    <t>Study characteristics</t>
  </si>
  <si>
    <t>Design</t>
  </si>
  <si>
    <t>Intervention group (9vHPV)</t>
  </si>
  <si>
    <t>Control group (4vHPV)</t>
  </si>
  <si>
    <t>Inconsistency</t>
  </si>
  <si>
    <t>Indirectness</t>
  </si>
  <si>
    <t>Imprecission</t>
  </si>
  <si>
    <t>Publication bias</t>
  </si>
  <si>
    <t>Quality</t>
  </si>
  <si>
    <t>Other considerations</t>
  </si>
  <si>
    <t>Nº of participants (studies)</t>
  </si>
  <si>
    <t>Risk of bias</t>
  </si>
  <si>
    <t>Not applicable</t>
  </si>
  <si>
    <t>Not serious</t>
  </si>
  <si>
    <t>Serious</t>
  </si>
  <si>
    <t>Very serious</t>
  </si>
  <si>
    <t>Large</t>
  </si>
  <si>
    <t>Very large</t>
  </si>
  <si>
    <t>EVIDENCE PROFILE (EV) TABLE</t>
  </si>
  <si>
    <t>SUMMARY OF FINDINGS (SoF) TABLE</t>
  </si>
  <si>
    <t>9-valent HPV (3 doses)</t>
  </si>
  <si>
    <t>Gender and age</t>
  </si>
  <si>
    <t xml:space="preserve">9-valent HPV
(3 doses; 0, 2, 6 months)
</t>
  </si>
  <si>
    <t>QUALITY ASSESSMENT</t>
  </si>
  <si>
    <t>SUMMARY OF FINDINGS</t>
  </si>
  <si>
    <t>OUTCOMES</t>
  </si>
  <si>
    <t>ABSOLUTE EFFECT</t>
  </si>
  <si>
    <t>RELATIVE EFFECT</t>
  </si>
  <si>
    <t>HIGH</t>
  </si>
  <si>
    <t>MODERATE</t>
  </si>
  <si>
    <t>LOW</t>
  </si>
  <si>
    <t>VERY LOW</t>
  </si>
  <si>
    <r>
      <rPr>
        <sz val="12"/>
        <color theme="1"/>
        <rFont val="Calibri"/>
        <family val="2"/>
        <scheme val="minor"/>
      </rPr>
      <t>What is the evidence on the</t>
    </r>
    <r>
      <rPr>
        <b/>
        <sz val="12"/>
        <color rgb="FFC00000"/>
        <rFont val="Calibri"/>
        <family val="2"/>
        <scheme val="minor"/>
      </rPr>
      <t xml:space="preserve"> </t>
    </r>
    <r>
      <rPr>
        <b/>
        <u/>
        <sz val="12"/>
        <color theme="1"/>
        <rFont val="Calibri"/>
        <family val="2"/>
        <scheme val="minor"/>
      </rPr>
      <t>efficacy</t>
    </r>
    <r>
      <rPr>
        <sz val="12"/>
        <color theme="1"/>
        <rFont val="Calibri"/>
        <family val="2"/>
        <scheme val="minor"/>
      </rPr>
      <t xml:space="preserve"> of the </t>
    </r>
    <r>
      <rPr>
        <b/>
        <u/>
        <sz val="12"/>
        <color theme="1"/>
        <rFont val="Calibri"/>
        <family val="2"/>
        <scheme val="minor"/>
      </rPr>
      <t>9vHPV vaccine</t>
    </r>
    <r>
      <rPr>
        <sz val="12"/>
        <color theme="1"/>
        <rFont val="Calibri"/>
        <family val="2"/>
        <scheme val="minor"/>
      </rPr>
      <t>?</t>
    </r>
  </si>
  <si>
    <t xml:space="preserve">Study event rates (%) </t>
  </si>
  <si>
    <t>Persistent infection ≥6 months</t>
  </si>
  <si>
    <t>Persistent infection ≥12 months</t>
  </si>
  <si>
    <t>Risk control group</t>
  </si>
  <si>
    <t xml:space="preserve"> Absolute effect</t>
  </si>
  <si>
    <t>Risk difference with intervention</t>
  </si>
  <si>
    <t>Relative effect</t>
  </si>
  <si>
    <t>Persistent infection ≥6m
Persistent infection ≥12m
Cervical, vulvar and vaginal disease (any disease) Low-grade cervical, vulvar and vaginal disease.
High-grade cervical, vulvar and vaginal disease.
Cervical disease (any grade) 
CIN1
CIN2/3+
Vulvar and vaginal disease (any disease)
Condyloma
Vin 1 or VaIN 1
Vin 2/3+ or VaIN 2/3+</t>
  </si>
  <si>
    <t>Efficacy outcomes</t>
  </si>
  <si>
    <t>Huh, 2017 (1)</t>
  </si>
  <si>
    <t>Huh, 2017</t>
  </si>
  <si>
    <t>72 months</t>
  </si>
  <si>
    <t>Cervical, vulvar, and vaginal disease (any grade)</t>
  </si>
  <si>
    <t>High-grade cervical, vulvar, and vaginal disease</t>
  </si>
  <si>
    <t>Cervical disease (any grade)</t>
  </si>
  <si>
    <t>Vulvar and vaginal disease (any grade)</t>
  </si>
  <si>
    <t>Low-grade cervical, vulvar, and vaginal disease‡</t>
  </si>
  <si>
    <t>RRR NA</t>
  </si>
  <si>
    <t>NA</t>
  </si>
  <si>
    <t xml:space="preserve"> The PPE population consisted of participants who received all three doses of vaccine within 1 year, were seronegative at day 1 and PCR-negative from day 1 to month 7 for the vaccine HPV type being analysed, and had no protocol violations that could affect the evaluation of vaccine prophylactic efficacy.</t>
  </si>
  <si>
    <t xml:space="preserve"> The MITT population consisted of participants who received at least one dose of a study vaccine for whom there was at least one follow-up visit with evaluable efficacy data. The HPV-uninfected subgroup consisted of participants who had the following characteristics on day 1: a negative finding for squamous intraepithelial lesions, a seronegative finding for the nine vaccine HPV types, and negative results on PCR assays for all HPV types tested during the study (types 6/11/16/18/31/33/35/39/45/51/52/56/58/59).</t>
  </si>
  <si>
    <t>RRR 95.9 (77.7-99.8)</t>
  </si>
  <si>
    <t xml:space="preserve">21.7 per 10000 persons year </t>
  </si>
  <si>
    <t>High-grade cervical disease</t>
  </si>
  <si>
    <t>Cervical cytology abnormalities (ASC-US positive for high-risk HPV types or worse)</t>
  </si>
  <si>
    <t>Cervical biopsy</t>
  </si>
  <si>
    <t>Cervical definitive therapy</t>
  </si>
  <si>
    <t>"HPV": Human papillomavirus; "MITT": modified intention to treat population; "RRR": Relative risk reduction; "RCT": Randomized clinical trial; "NA": Not available (i.e. not calculable)</t>
  </si>
  <si>
    <t xml:space="preserve">489.4 per 10000 persons year </t>
  </si>
  <si>
    <t xml:space="preserve">908.2 per 10000 persons year </t>
  </si>
  <si>
    <t xml:space="preserve">20.2 per 10000 persons year </t>
  </si>
  <si>
    <t xml:space="preserve">264.3 per 10000 persons year </t>
  </si>
  <si>
    <t xml:space="preserve">143.2 per 10000 persons year </t>
  </si>
  <si>
    <t xml:space="preserve">17.5 per 10000 persons year </t>
  </si>
  <si>
    <t>RRR 95.0 (92.7-96.7)</t>
  </si>
  <si>
    <t>RRR 46.1 (40.4-51.4)</t>
  </si>
  <si>
    <t>RRR 95.6 (76.0-99.8)</t>
  </si>
  <si>
    <t>RRR 91.1 (86.8-94.1)</t>
  </si>
  <si>
    <t>RRR 96.9 (93.0-98.8)</t>
  </si>
  <si>
    <t>RRR 94.9 (71.7-99.8)</t>
  </si>
  <si>
    <t>504/3002 (16.8%)</t>
  </si>
  <si>
    <t>25/3076 (0.8%)</t>
  </si>
  <si>
    <t>23/3009 (0.8%)</t>
  </si>
  <si>
    <t>286/3002 (9.5%)</t>
  </si>
  <si>
    <t>161/3009 (5.4%)</t>
  </si>
  <si>
    <t>20/3009 (0.7%)</t>
  </si>
  <si>
    <t>1/2976 (0.0%)</t>
  </si>
  <si>
    <t>5/2976 (0.2%)</t>
  </si>
  <si>
    <t>26/2965 (0.9%)</t>
  </si>
  <si>
    <t>1/3032 (0.0%)</t>
  </si>
  <si>
    <t>601/3835 (15.7%)</t>
  </si>
  <si>
    <t>27/2965 (0.9%)</t>
  </si>
  <si>
    <t>5967 (1RCT)</t>
  </si>
  <si>
    <t>7652 (1RCT)</t>
  </si>
  <si>
    <t>6108 (1RCT)</t>
  </si>
  <si>
    <t>5985 (1RCT)</t>
  </si>
  <si>
    <t>Low grade vulvar and vaginal disease</t>
  </si>
  <si>
    <t>High grade vulvar and vaginal disease</t>
  </si>
  <si>
    <t>External genital procedures</t>
  </si>
  <si>
    <t>464.9 fewer (from 453.7 fewer to 473.2 fewer)</t>
  </si>
  <si>
    <t>418.7 fewer (from 366.9 fewer to 466.8 fewer)</t>
  </si>
  <si>
    <t>20.8 fewer (from 16.9 fewer to 21.7 fewer)</t>
  </si>
  <si>
    <t>19.3 fewer (from 15.4 fewer to 20.2 fewer)</t>
  </si>
  <si>
    <t>240.8 fewer (from 229.4 fewer to 248.7 fewer)</t>
  </si>
  <si>
    <t>138.8 fewer (from 133.2 fewer to 141.5 fewer)</t>
  </si>
  <si>
    <t>16.6 fewer (from 12.5 fewer to 17.5 fewer)</t>
  </si>
  <si>
    <t>489.5 per 10000 persons year (441.4-541.3)</t>
  </si>
  <si>
    <t>0.9 per 10000 persons year (0.04-4.8)</t>
  </si>
  <si>
    <t>23.5 per 10000 persons year (15.5-34.9)</t>
  </si>
  <si>
    <t>4.4 per 10000 persons year (1.7-10.0)</t>
  </si>
  <si>
    <t>0.9 per 10000 persons year (0.0-4.9)</t>
  </si>
  <si>
    <t>24.5 per 10000 persons year (16.2-35.7)</t>
  </si>
  <si>
    <t>Cervical cytological abnormalities (Low-grade squamous intraepithelial lesion)</t>
  </si>
  <si>
    <t>Cervical cytological abnormalities (High-grade squamous intraepithelial lesion or worse)§</t>
  </si>
  <si>
    <t>*</t>
  </si>
  <si>
    <t>PICO1b</t>
  </si>
  <si>
    <t>CIN1</t>
  </si>
  <si>
    <r>
      <t>CIN2/3 or worse</t>
    </r>
    <r>
      <rPr>
        <b/>
        <sz val="11"/>
        <rFont val="Symbol"/>
        <family val="1"/>
        <charset val="2"/>
      </rPr>
      <t>g</t>
    </r>
  </si>
  <si>
    <t>CIN2</t>
  </si>
  <si>
    <t>CIN3, adenocarcinoma in situ, and cervical cancer</t>
  </si>
  <si>
    <t>Vulvar and vaginal disease condyloma</t>
  </si>
  <si>
    <t>VIN1 or VaIN1</t>
  </si>
  <si>
    <t>VIN2/3 or worse</t>
  </si>
  <si>
    <t>VaIN2/3 or worse</t>
  </si>
  <si>
    <t>Persistent infection ≥6m
Persistent infection ≥12m
Cervical, vulvar and vaginal disease (any disease) Low-grade cervical, vulvar and vaginal disease.
High-grade cervical, vulvar and vaginal disease.
Cervical disease (any grade) 
CIN1
CIN2/3 or worse
CIN2
CIN3, adenocarcinoma in situ, and cervical cancer
Vulvar and vaginal disease (any disease)
Low grade vulvar and vaginal disease
Vulvar and vaginal disease condyloma
VIN1 or VaIN1
High grade vulvar and vaginal disease
VIN2/3 or worse
VaIN2/3 or worse
Cervical cytological abnormalities (ASC-US positive for high-risk HPV types or worse)
Cervical cytological abnormalities (ASC-US positive for high-risk HPV)
Cervical cytological abnormalities (Low-grade squamous intraepithelial lesion)
Cervical cytological abnormalities (High-grade squamous intraepithelial lesion or worse)
Cervical biopsy
Cervical definitive therapy
External genital procedures</t>
  </si>
  <si>
    <t>EFFICACY</t>
  </si>
  <si>
    <t>PICO2</t>
  </si>
  <si>
    <t>4-valent HPV (3 doses)</t>
  </si>
  <si>
    <t xml:space="preserve">Kjaer SK, Sigurdsson K, Iversen OE, Hernandez-Avila M, Wheeler CM, Perez G, Brown DR, Koutsky LA, Tay EH, García P, Ault KA, Garland SM, Leodolter S, Olsson SE, Tang GW, Ferris DG, Paavonen J, Lehtinen M, Steben M, Bosch FX, Dillner J, Joura EA, Majewski S, Muñoz N, Myers ER, Villa LL, Taddeo FJ, Roberts C, Tadesse A, Bryan J, Maansson R, Lu S, Vuocolo S, Hesley TM, Saah A, Barr E, Haupt RM. A pooled analysis of continued prophylactic efficacy of quadrivalent human papillomavirus (Types 6/11/16/18) vaccine against high-grade cervical and external genital lesions. Cancer Prev Res (Phila). 2009;2(10):868-78. </t>
  </si>
  <si>
    <t>Kjaer, 2009</t>
  </si>
  <si>
    <t>Huh WK, Joura EA, Giuliano AR, Iversen OE, de Andrade RP, Ault KA, Bartholomew D, Cestero RM, Fedrizzi EN, Hirschberg AL, Mayrand MH, Ruiz-Sternberg AM, Stapleton JT, Wiley DJ, Ferenczy A, Kurman R, Ronnett BM, Stoler MH, Cuzick J, Garland SM, Kjaer SK, Bautista OM, Haupt R, Moeller E, Ritter M, Roberts  CC, Shields C, Luxembourg A. Final efficacy, immunogenicity, and safety analyses of a nine-valent human papillomavirus vaccine in women aged 16-26 years: a randomised, double-blind trial. Lancet. 2017;390(10108):2143-2159.</t>
  </si>
  <si>
    <t>Kjaer, 2009 (2)</t>
  </si>
  <si>
    <t>Pregnancy or prior abnormal Pap smears</t>
  </si>
  <si>
    <t>Inclusion criteria</t>
  </si>
  <si>
    <t>Exclusion criteria</t>
  </si>
  <si>
    <t xml:space="preserve">4-valent HPV
(3 doses; 0, 2, 6 months)
</t>
  </si>
  <si>
    <t>Total sample size = 14204</t>
  </si>
  <si>
    <t xml:space="preserve">Pregnancy, known allergy to any vaccine component,  with history of certain medical conditions or has taken certain medications, or previous receipt of an HPV vaccine. </t>
  </si>
  <si>
    <t>Mean follow-up time in the present analysis was 42 months</t>
  </si>
  <si>
    <t>High-grade cervical lesions (CIN2/3 or worse)</t>
  </si>
  <si>
    <t>CIN3</t>
  </si>
  <si>
    <t>AIS</t>
  </si>
  <si>
    <t>CIN3 or worse</t>
  </si>
  <si>
    <t>High-grade vulvar and vaginal (VIN2/3, VaIN2/3 or worse)</t>
  </si>
  <si>
    <t>VIN2/3</t>
  </si>
  <si>
    <t>VaIN2/3</t>
  </si>
  <si>
    <t>CIN2/3+
CIN2
CIN3+
CIN3 
AIS
VIN2/3+ or VaIN2/3+
VIN2/3
VaIN2/3</t>
  </si>
  <si>
    <t>FUTURE I/II Study Group, Dillner J, Kjaer SK, Wheeler CM, Sigurdsson K, Iversen OE, Hernandez-Avila M, Perez G, Brown DR, Koutsky LA, Tay EH, García P, Ault KA, Garland SM, Leodolter S, Olsson SE, Tang GW, Ferris DG, Paavonen J, Lehtinen M, Steben M, Bosch FX, Joura EA, Majewski S, Muñoz N, Myers ER, Villa LL, Taddeo FJ, Roberts C, Tadesse A, Bryan JT, Maansson R, Lu S, Vuocolo S, Hesley TM, Barr E, Haupt R.  Four year efficacy of prophylactic human papillomavirus quadrivalent vaccine against low grade cervical, vulvar, and vaginal intraepithelial neoplasia and anogenital warts: randomised controlled trial. BMJ. 2010;341:c3493. doi: 10.1136/bmj.c3493.</t>
  </si>
  <si>
    <t>Dillner, 2010</t>
  </si>
  <si>
    <t>Dillner, 2010 (3)</t>
  </si>
  <si>
    <t>Low-grade cervical lesions (CIN1)</t>
  </si>
  <si>
    <t>Low-grade vulvar lesions (VIN1)</t>
  </si>
  <si>
    <t>Low-grade vaginal lesions (VaIN1)</t>
  </si>
  <si>
    <t>Condyloma</t>
  </si>
  <si>
    <t>16/7669 (0.21%)</t>
  </si>
  <si>
    <t>12/7669 (0.16%)</t>
  </si>
  <si>
    <t>190/7669 (2.48%)</t>
  </si>
  <si>
    <t>0/7665 (0.00%)</t>
  </si>
  <si>
    <t>2/7665 (0.03%)</t>
  </si>
  <si>
    <t>15729 (3RCT)</t>
  </si>
  <si>
    <t>15802 (3RCT)</t>
  </si>
  <si>
    <t>15261 (2RCT)</t>
  </si>
  <si>
    <t>15334 (2RCT)</t>
  </si>
  <si>
    <t>CIN1
VIN1
VaIN1
Condyloma</t>
  </si>
  <si>
    <t>CIN2/3+
CIN2
CIN3+
CIN3 
AIS
VIN2/3+ or VaIN2/3+
VIN2/3
VaIN2/3
CIN1
VIN1
VaIN1
Condyloma</t>
  </si>
  <si>
    <t>Villa LL, Costa RL, Petta CA, Andrade RP, Ault KA, Giuliano AR, Wheeler CM, Koutsky LA, Malm C, Lehtinen M, Skjeldestad FE, Olsson SE, Steinwall M, Brown DR, Kurman RJ, Ronnett BM, Stoler MH, Ferenczy A, Harper DM, Tamms GM, Yu J, Lupinacci L, Railkar R, Taddeo FJ, Jansen KU, Esser MT, Sings HL, Saah AJ, Barr E. Prophylactic quadrivalent human papillomavirus (types 6, 11, 16, and 18) L1 virus-like particle vaccine in young women: a randomised double-blind placebo-controlled multicentre phase II efficacy trial. Lancet Oncol. 2005;6(5):271-8.</t>
  </si>
  <si>
    <t>Villa, 2005</t>
  </si>
  <si>
    <t>Villa, 2005 (4)</t>
  </si>
  <si>
    <t>36 months</t>
  </si>
  <si>
    <t>Healthy women who reported a lifetime history of four or fewer male sex partners. Enrolment of virgins
was restricted to women who were 18 years or older and who were seeking contraception. The study did not
exclude women with previous HPV infection. Participants were required to use effective contraception
during the trial.</t>
  </si>
  <si>
    <t>Sample size #</t>
  </si>
  <si>
    <t>Persistent infection
Persistent infection or disease
Disease
External genital lesión
CIN</t>
  </si>
  <si>
    <t>551 (1RCT)</t>
  </si>
  <si>
    <t>35/275 (12.72%)</t>
  </si>
  <si>
    <t>4/276 (1.44%)</t>
  </si>
  <si>
    <t>1029/3817 (27.0%)</t>
  </si>
  <si>
    <t>Data source:</t>
  </si>
  <si>
    <t>Data sources:</t>
  </si>
  <si>
    <t xml:space="preserve"> To infer 9-valent HPV vaccine efficacy for HPV 6/11/16/18-related outcomes, evidence from RCT of 4-valent HPV vaccine was used.</t>
  </si>
  <si>
    <t>Combined final end of-study data from NCT00365716, NCT00365378, NCT00092521 and NCT00092534</t>
  </si>
  <si>
    <t>Combined final end of-study data from NCT00092521 and NCT00092534</t>
  </si>
  <si>
    <t>NCT00365716 and NCT00365378</t>
  </si>
  <si>
    <t>PICO questions - Full text</t>
  </si>
  <si>
    <t>Control group risk</t>
  </si>
  <si>
    <t>2,3</t>
  </si>
  <si>
    <t>Quality (GRADE)</t>
  </si>
  <si>
    <t>Females 16–26-year old (subgroup: PPE)</t>
  </si>
  <si>
    <t xml:space="preserve">4-valent HPV (3 doses)  in females 16–26-year old </t>
  </si>
  <si>
    <t>Females 16–26-year old (subgroup: MITT-uninfected on day 1)</t>
  </si>
  <si>
    <t xml:space="preserve">Placebo (3 doses) in females 16–26-year old </t>
  </si>
  <si>
    <t>HPV: human papillomavirus; PPE: per protocol efficacy population; CIN: cervical intraepithelial neoplasia; VIN: vulvar intraepithelial neoplasia; VaIN: vaginal intraephitelial neoplasia; ASC-US: atypical squamous cells of undetermined significance.</t>
  </si>
  <si>
    <t>Three doses of 9-valent HPV vaccine versus three doses of 4-valent HPV vaccine in 16–26-year-old females - Efficacy outcomes (for HPVs 31, 33, 45, 52, 58)</t>
  </si>
  <si>
    <t>Three doses of 9-valent HPV vaccine versus three doses of placebo in 16–26-year-old females - efficacy outcomes (for HPVs 6, 11, 16, 18)</t>
  </si>
  <si>
    <t>Three doses of 9-valent HPV vaccine versus three doses of 4-valent HPV vaccine in 16–26-year-old females - efficacy outcomes (for HPVs 31, 33, 45, 52, 58)</t>
  </si>
  <si>
    <t>North America, Latin America, Europe and Asia-Pacific</t>
  </si>
  <si>
    <t>Brazil, Europe and the US</t>
  </si>
  <si>
    <t>Females 16–26 years old</t>
  </si>
  <si>
    <t>Females 16–23 years old</t>
  </si>
  <si>
    <t>HPV: human papillomavirus; PPI: per protocol immunogenicity; ITT: intention to treat.</t>
  </si>
  <si>
    <t>Data highlighted in brown extracted or completed by ICO group.</t>
  </si>
  <si>
    <t>#: subjects who underwent randomisation.</t>
  </si>
  <si>
    <t>September 2007–March 2014 (last study visit); January 2015 (last study visit extension study)</t>
  </si>
  <si>
    <t>December 2001–May 2003 (enrolment)</t>
  </si>
  <si>
    <t>Female adolescents and young adults 16–26 years old. All subjects 18 years or older were–have a lifetime history of four or fewer lifetime sex partners. Subjects with prior confirmed HPV disease were excluded from enrolling; however, those with prior or current subclinical HPV infection (through serology and PCR testing, respectively) were not excluded. Enrolled subjects with clinical evidence of external anogenital HPV disease at day 1 were discontinued from the study before randomization.</t>
  </si>
  <si>
    <t>Female adolescents and young adults 16–26 years old. All subjects 18 years or older were to have a lifetime history of four or fewer lifetime sex partners. Subjects with prior confirmed HPV disease were excluded from enrolling; however, those with prior or current subclinical HPV infection (through serology and PCR testing, respectively) were not excluded. Enrolled subjects with clinical evidence of external anogenital HPV disease at day 1 were discontinued from the study before randomization.</t>
  </si>
  <si>
    <t>Females 16–26 year old with no history of an abnormal result on a Papanicolaou (Pap) test, no more than four lifetime sexual partners, and no previous abnormal finding on cervical biopsy.</t>
  </si>
  <si>
    <t>Total sample size=17 622</t>
  </si>
  <si>
    <t>Total sample size (study -Part B)=551</t>
  </si>
  <si>
    <t>Placebo
(3 doses; 0, 2, 6 months)</t>
  </si>
  <si>
    <t>4-valent HPV
(3 doses; 0, 2, 6 months)</t>
  </si>
  <si>
    <t>High</t>
  </si>
  <si>
    <t>Cervical cytological abnormalities (ASC-US positive for High-risk HPV types or worse)</t>
  </si>
  <si>
    <t>Cervical cytological abnormalities (ASC-US positive for High-risk HPV)</t>
  </si>
  <si>
    <t>Moderate</t>
  </si>
  <si>
    <t>Low</t>
  </si>
  <si>
    <t>RRR 96.0% (94.6–97.1)</t>
  </si>
  <si>
    <t>RRR 96.7% (95.1–97.9)</t>
  </si>
  <si>
    <t>RRR 97.7% (93.3–99.4)</t>
  </si>
  <si>
    <t>RRR 98.0% (93.2–99.7)</t>
  </si>
  <si>
    <t>RRR 97.4% (85.0–99.9)</t>
  </si>
  <si>
    <t>RRR 98.2% (93.7–99.7)</t>
  </si>
  <si>
    <t>RRR 98.9% (94.1–99.9)</t>
  </si>
  <si>
    <t>RRR 97.1% (83.5–99.9)</t>
  </si>
  <si>
    <t>RRR 96.9% (81.5–99.8)</t>
  </si>
  <si>
    <t>RRR 100.0% (39.4–100.0)</t>
  </si>
  <si>
    <t>RRR 94.4% (67.7–99.7)</t>
  </si>
  <si>
    <t>RRR 93.8% (61.5–99.7)</t>
  </si>
  <si>
    <t>RRR 92.3% (54.6–99.6)</t>
  </si>
  <si>
    <t>RRR 92.9% (90.2–95.1)</t>
  </si>
  <si>
    <t>RRR 94.4% (91.0–96.7)</t>
  </si>
  <si>
    <t>RRR 93.2% (89.8–95.6)</t>
  </si>
  <si>
    <t>RRR 95.2% (73.9–99.8)</t>
  </si>
  <si>
    <t>RRR 97.7% (95.1–99.0)</t>
  </si>
  <si>
    <t>RRR 90.2% (75.0–96.8)</t>
  </si>
  <si>
    <t>RRR 92.3% (72.4–98.7)</t>
  </si>
  <si>
    <t>RRR  100.0% (-11.5–100.0)</t>
  </si>
  <si>
    <t>RRR 100.0% (-71.5–100.0)</t>
  </si>
  <si>
    <t>11 896 (1RCT)</t>
  </si>
  <si>
    <t>11 892 (1RCT)</t>
  </si>
  <si>
    <t>11 765 (1RCT)</t>
  </si>
  <si>
    <t>Persistent infection ≥12  months</t>
  </si>
  <si>
    <t>12 033 (1RCT)</t>
  </si>
  <si>
    <t>12 021 (1RCT)</t>
  </si>
  <si>
    <t>12 027 (1RCT)</t>
  </si>
  <si>
    <t>946/5 955 (15.9%)</t>
  </si>
  <si>
    <t>657/5 955 (11.0%)</t>
  </si>
  <si>
    <t>127/6 017 (2.1%)</t>
  </si>
  <si>
    <t>102/6 017 (1.7%)</t>
  </si>
  <si>
    <t>38/6 017 (0.6%)</t>
  </si>
  <si>
    <t>110/5 943 (1.9%)</t>
  </si>
  <si>
    <t>87/5 943 (1.5%)</t>
  </si>
  <si>
    <t>35/5 943 (0.6%)</t>
  </si>
  <si>
    <t>32/5 943 (0.5%)</t>
  </si>
  <si>
    <t>7/5 943 (0.1%)</t>
  </si>
  <si>
    <t>41/5 941 (0.7%)</t>
  </si>
  <si>
    <t>23/5 941 (0.4%)</t>
  </si>
  <si>
    <t>3/6 016 (0.1%)</t>
  </si>
  <si>
    <t>2/6 016 (0.0%)</t>
  </si>
  <si>
    <t>1/6 016 (0.0%)</t>
  </si>
  <si>
    <t>2/5 949 (0.0%)</t>
  </si>
  <si>
    <t>1/5 949 (0.0%)</t>
  </si>
  <si>
    <t>0/5 949 (0.0%)</t>
  </si>
  <si>
    <t>51.7 fewer per 1 000 (from 51.0–52.3 fewer)</t>
  </si>
  <si>
    <t>35.4 fewer per 1 000 (from 34.8–35.9 fewer)</t>
  </si>
  <si>
    <t>6.2 fewer per 1 000 (from 6.0–6.3 fewer)</t>
  </si>
  <si>
    <t>5.0 fewer per 1 000 (from 4.8–5.1 fewer)</t>
  </si>
  <si>
    <t>1.9 fewer per 1 000 (from 1.6–1.9 fewer)</t>
  </si>
  <si>
    <t>5.6 fewer per 1 000 (from 5.4–5.7 fewer)</t>
  </si>
  <si>
    <t>4.5 fewer per 1 000 (from 4.3–4.5 fewer)</t>
  </si>
  <si>
    <t>1.8 fewer per 1 000 (from 1.5–1.8 fewer)</t>
  </si>
  <si>
    <t>1.6 fewer per 1 000 (from 1.3–1.7 fewer)</t>
  </si>
  <si>
    <t>0.4 fewer per 1 000 (from 0.1–0.4 fewer)</t>
  </si>
  <si>
    <t>0.9 fewer per 1 000 (from 0.6–0.9 fewer)</t>
  </si>
  <si>
    <t>0.8 fewer per 1 000 (from 0.5–0.8 fewer)</t>
  </si>
  <si>
    <t>0.6 fewer per 1 000 (from 0.4–0.7 fewer)</t>
  </si>
  <si>
    <t>0.2 fewer per 1 000 (from -0.1 fewer–0.2 more)</t>
  </si>
  <si>
    <t>25.8 fewer per 1 000 (from 25.0–26.4 fewer)</t>
  </si>
  <si>
    <t>14.4 fewer per 1 000 (from 13.8–14.7 fewer)</t>
  </si>
  <si>
    <t>16.7 fewer per 1 000 (from 16.1–17.1 fewer)</t>
  </si>
  <si>
    <t>1.1 fewer per 1 000 (from 0.8–1.1 fewer)</t>
  </si>
  <si>
    <t>12.6 fewer per 1 000 (from 12.2–12.7 fewer)</t>
  </si>
  <si>
    <t>1.9 fewer per 1 000 (from 1.6–2.0 fewer)</t>
  </si>
  <si>
    <t>1.2 fewer per 1 000 (from 0.9–1.3 fewer)</t>
  </si>
  <si>
    <t>506/5 882 (8.6%)</t>
  </si>
  <si>
    <t>283/5 882 (4.8%)</t>
  </si>
  <si>
    <t>331/5 882 (5.6%)</t>
  </si>
  <si>
    <t>21/5 882 (0.4%)</t>
  </si>
  <si>
    <t>37/5 883 (0.6%)</t>
  </si>
  <si>
    <t>16/5 883 (0.3%)</t>
  </si>
  <si>
    <t>23/5 883 (0.4%)</t>
  </si>
  <si>
    <t>1/5 883 (0.0%)</t>
  </si>
  <si>
    <t>6/6 013 (0.1%)</t>
  </si>
  <si>
    <t>4/6 013 (0.1%)</t>
  </si>
  <si>
    <t>1/6 009 (0.0%)</t>
  </si>
  <si>
    <t>0/6 009 (0.0%)</t>
  </si>
  <si>
    <t>2/6 009 (0.0%)</t>
  </si>
  <si>
    <t>253/6 014 (4.2%)</t>
  </si>
  <si>
    <t>41/6 014 (0.7%)</t>
  </si>
  <si>
    <t>18/6 012 (0.3%)</t>
  </si>
  <si>
    <t>16/6 012 (0.3%)</t>
  </si>
  <si>
    <t>4/6 012 (0.1%)</t>
  </si>
  <si>
    <t>13/6 012 (0.2%)</t>
  </si>
  <si>
    <t>3/6 012 (0.1%)</t>
  </si>
  <si>
    <t>0/6 012 (0.0%)</t>
  </si>
  <si>
    <t>3/6 012 (0.0%)</t>
  </si>
  <si>
    <t>26/6 012 (0.4%)</t>
  </si>
  <si>
    <t>HPV: human papillomavirus; PPE: per protocol efficacy population; RRR: relative risk reduction; RCT: randomised clinical trial; CIN: cervical intraepithelial neoplasia; VIN: vulvar intraepithelial neoplasia; VaIN: vaginal intraephitelial neoplasia; ASC-US: atypical squamous cells of undetermined significance.</t>
  </si>
  <si>
    <t>Efficacy was estimated as the relative risk reduction (vaccine efficacy=100 x (1- (incidence rate intervention group/incidence rate control group).</t>
  </si>
  <si>
    <t>g: high grade (cervical intraepithelial neoplasia 2, cervical intraepithelial neoplasia 3, adenocarcinoma in situ and cervical cancer)</t>
  </si>
  <si>
    <t>‡: includes low-grade cervical intraepithelial neoplasia, condyloma, low-grade vulvar intraepithelial neoplasia and low-grade vaginal intraepithelial neoplasia</t>
  </si>
  <si>
    <t>§: includes high-grade squamous intraepithelial lesion and atypical squamous cells, cannot exclude high-grade squamous intraepithelial lesion, atypical glandular cells, adenocarcinoma and squamous cell carcinoma</t>
  </si>
  <si>
    <t>*: Quality and risk of bias assessment from 9-valent HPV vaccine systematic review provided by ECDC.</t>
  </si>
  <si>
    <t>2.2 per 1 000 person-years (1.6-2.9)</t>
  </si>
  <si>
    <t>1.2 per 1 000 person-years (0.8-1.8)</t>
  </si>
  <si>
    <t>0.2 per 1 000 person-years (0.0-0.4)</t>
  </si>
  <si>
    <t>0.1 per 1 000 person-years (0.0-0.4)</t>
  </si>
  <si>
    <t>0.1 per 1 000 person-years (0.0-0.3)</t>
  </si>
  <si>
    <t>0.0 per 1 000 person-years (0.0-0.2)</t>
  </si>
  <si>
    <t>0.1 per 1 000 person-years  (0.0-0.3)</t>
  </si>
  <si>
    <t>0.0 per 1 000 person-years (0.0-0.3)</t>
  </si>
  <si>
    <t>2.0 per 1 000 person-years (1.4-2.7)</t>
  </si>
  <si>
    <t>0.9 per 1 000 person-years (0.5-1.4)</t>
  </si>
  <si>
    <t>0.3 per 1 000 person-years (0.1-0.6)</t>
  </si>
  <si>
    <t>0.2 per 1 000 person-years (0.1-0.5)</t>
  </si>
  <si>
    <t>The PPE population consisted of participants who received all three doses of vaccine within 1 year, were seronegative at day 1 and PCR-negative from day 1 to month 7 for the vaccine HPV type being analysed, and had no protocol violations that could affect the evaluation of vaccine prophylactic efficacy.</t>
  </si>
  <si>
    <t>HPV: human papillomavirus; PPE: per protocol efficacy population; RRR: relative risk reduction; RCT: randomised clinical trial; CIN: cervical intraepithelial neoplasia; VIN: vulvar intraepithelial neoplasia; VaIN: vaginal intraephitelial neoplasia; ASC-US: atypical squamous cells of undetermined significance; MITT: modified intention to treat population.</t>
  </si>
  <si>
    <t>0.2 fewer per 1 000 (from 0.02 fewer–0.2 more)</t>
  </si>
  <si>
    <t>0.2 fewer per 1 000 (from 0.1 fewer–0.2 more)</t>
  </si>
  <si>
    <t>53.9 per 1 000 person-years</t>
  </si>
  <si>
    <t>36.6 per 1 000 person-years</t>
  </si>
  <si>
    <t>6.4 per 1 000 person-years</t>
  </si>
  <si>
    <t>5.1 per 1 000 person-years</t>
  </si>
  <si>
    <t>1.9 per 1 000 person-years</t>
  </si>
  <si>
    <t>5.7 per 1 000 person-years</t>
  </si>
  <si>
    <t>4.5 per 1 000 person-years</t>
  </si>
  <si>
    <t>1.8 per 1 000 person-years</t>
  </si>
  <si>
    <t>1.7 per 1 000 person-years</t>
  </si>
  <si>
    <t>0.4 per 1 000 person-years</t>
  </si>
  <si>
    <t>0.9 per 1 000 person-years</t>
  </si>
  <si>
    <t>0.8 per 1 000 person-years</t>
  </si>
  <si>
    <t>0.2 per 1 000 person-years</t>
  </si>
  <si>
    <t>0.7 per 1 000 person-years</t>
  </si>
  <si>
    <t>0.0 per 1 000 person-years</t>
  </si>
  <si>
    <t>27.7 per 1 000 person-years</t>
  </si>
  <si>
    <t>15.2 per 1 000 person-years</t>
  </si>
  <si>
    <t>17.9 per 1 000 person-years</t>
  </si>
  <si>
    <t>1.1 per 1 000 person-years</t>
  </si>
  <si>
    <t>12.9 per 1 000 person-years</t>
  </si>
  <si>
    <t>2.1 per 1 000 person-years</t>
  </si>
  <si>
    <t>1.3 per 1 000 person-years</t>
  </si>
  <si>
    <t>Efficacy was estimated as the relative risk reduction (vaccine efficacy=100 x (1- (incidence rate intervention group/Incidence rate control group).</t>
  </si>
  <si>
    <t>g: high grade (cervical intraepithelial neoplasia 2, cervical intraepithelial neoplasia 3, adenocarcinoma in situ, and cervical cancer)</t>
  </si>
  <si>
    <t>Combined final end of-study data from three studies (007, 013, and 015). Protocol 007 (NCT n/a) was an international, randomized, double-blind, placebo-controlled phase IIb study designed to investigate the prophylactic efficacy of the quadrivalent HPV (types 6/11/16/18) L1 virus-like particle (VLP) vaccine (GARDASIL, Merck and Co., Inc.) on persistent infection or cervical/external genital disease associated with HPV 6, 11, 16, or 18, compared with placebo. Protocols 013 (NCT00092521) and 015 (NCT00092534; termed FUTURE I and FUTURE II, respectively) were phase III international randomised double-blind placebo-controlled studies designed to investigate the prophylactic efficacy of the quadrivalent HPV (types 6/11/16/18) L1 VLP vaccine on HPV 6/11/16/18–related CIN, AIS, or cervical cancer (protocol 013 co-primary endpoint; ref. 7); HPV 6/11/16/18– related condyloma acuminata, VIN, VaIN, vulvar cancer, or vaginal cancer (protocol 013 co-primary endpoint; ref. 7); and HPV 16/18–related CIN 2/3, AIS, or cervical cancer (protocol 015 primary endpoint.</t>
  </si>
  <si>
    <t>Per protocol  and modified intention to treat population</t>
  </si>
  <si>
    <t>Per protocol and modified intention to treat population</t>
  </si>
  <si>
    <t>65 per 1 000 person-years</t>
  </si>
  <si>
    <t>5 per 1 000 person-years</t>
  </si>
  <si>
    <t>3 per 1 000 person-years</t>
  </si>
  <si>
    <t>0 per 1 000 person-years</t>
  </si>
  <si>
    <t>1 per 1 000 person-years</t>
  </si>
  <si>
    <t>8 per 1 000 person-years</t>
  </si>
  <si>
    <t>7 per 1 000 person-years</t>
  </si>
  <si>
    <t>57.6 fewer per 1 000 (from 45.5–63.1 fewer)</t>
  </si>
  <si>
    <t>4.9 fewer per 1 000 (from 4.7–5.0 fewer)</t>
  </si>
  <si>
    <t>3 fewer per 1 000 (from 2.8–3.0 fewer)</t>
  </si>
  <si>
    <t>2.9 fewer per 1 000 (from 2.7–3.0 fewer)</t>
  </si>
  <si>
    <t>2.9 fewer per 1 000 (from 2.6–3.0 fewer)</t>
  </si>
  <si>
    <t>1.0 fewer per 1 000 (from 0.8–1.0 fewer)</t>
  </si>
  <si>
    <t>1.0 fewer per 1 000 (from 0.7–1.0 fewer)</t>
  </si>
  <si>
    <t>7.6 fewer per 1 000 (from 7.3–7.9 fewer)</t>
  </si>
  <si>
    <t>1.0 fewer per 1 000 (from 0.2–1.0 fewer)</t>
  </si>
  <si>
    <t>8.0 fewer per 1 000 (from 0.6–8.0 fewer)</t>
  </si>
  <si>
    <t>RRR 89.0% (70.0–97.0)</t>
  </si>
  <si>
    <t>RRR 98.2% (93.3–99.8)</t>
  </si>
  <si>
    <t>RRR 100.0% (94.7–100.0)</t>
  </si>
  <si>
    <t>RRR 97.0% (88.7–99.6)</t>
  </si>
  <si>
    <t>RRR 96.8% (88.1–99.6)</t>
  </si>
  <si>
    <t>RRR 100.0% (30.9–100.0)</t>
  </si>
  <si>
    <t>RRR 100.0% (82.6–100.0)</t>
  </si>
  <si>
    <t>RRR 100.0% (67.2–100.0)</t>
  </si>
  <si>
    <t>RRR 100.0% (55.4–100.0)</t>
  </si>
  <si>
    <t>RRR 95.9% (91.3–98.4)</t>
  </si>
  <si>
    <t>RRR 100.0% (74.1–100.0)</t>
  </si>
  <si>
    <t>RRR 100.0% (15.8–100.0)</t>
  </si>
  <si>
    <t>RRR 100.0% (60.5–100.0)</t>
  </si>
  <si>
    <t>105 study sites across 18 countries (Austria, Brazil, Canada, Chile, Colombia, Denmark, Germany, Hong Kong, Japan, Korea, Mexico, New Zealand, Norway, Peru, Sweden, Taiwan, Thailand and the United States [including Puerto Rico])</t>
  </si>
  <si>
    <t>HPV: human papillomavirus; PPE: per protocol efficacy population; RRR: relative risk reduction; RCT: randomised clinical trial; CIN: cervical intraepithelial neoplasia; VIN: vulvar intraepithelial neoplasia; VaIN: vaginal intraephitelial neoplasia; AISa: adenocarcinoma in situ.</t>
  </si>
  <si>
    <t>Control group (4vHPV – females 16–26 years)</t>
  </si>
  <si>
    <t>Intervention group (9vHPV – females 16–26 years)</t>
  </si>
  <si>
    <t>Imprecision</t>
  </si>
  <si>
    <t>Efficacy was estimated as the relative risk reduction (vaccine efficacy=100 x (1- (incidence rate intervention group/incidence rate control group)).</t>
  </si>
  <si>
    <t>The PPE population consisted of participants who received all three doses of vaccine within 1 year, were seronegative at day 1 and PCR-negative from day 1 to month 7 for the vaccine HPV type being analysed and had no protocol violations that could affect the evaluation of vaccine prophylactic efficacy.</t>
  </si>
  <si>
    <t>Indirect evidence is provided for efficacy of the 9-valent HPV vaccine on HPVs 6/11/16/18. The rationale is that the pivotal efficacy trial for 9vHPV vaccine (conducted in females aged 16-26 years) compared 9-valent HPV vs 4-valent HPV. This trial provided direct evidence to evaluate efficacy of 9vHPV vaccine for the prevention of HPVs 31/33/45/52/58-related outcomes but not for HPVs 6/11/16/18-related outcomes (the trial assumed that both vaccines would be similarly efficacious in preventing disease related to these HPVs, the primary analysis of 9-valent HPV vaccine efficacy with respect to HPVs 6/11/16/18-related outcomes was designed to determine whether 9-valent HPV was non-inferior to 4-valent HPV with respect to immunogenicity). Consequently, to infer 9-valent HPV efficacy for the prevention of HPVs 6/11/16/18-related outcomes, (indirect data) the data obtained from the RCTs of 4-valent HPV was used.</t>
  </si>
  <si>
    <t>Total sample size=18 174
Protocols 007 (n= 106), 013 (n=5 759) and 015 (n=12 167)</t>
  </si>
  <si>
    <t>1: not applicable because only one study was used to assess the specific outcome</t>
  </si>
  <si>
    <t>2: downgraded one level for indirectness due to use of immunobridging to 4vHPV</t>
  </si>
  <si>
    <t>3: downgraded one level for imprecision due to low event rate.</t>
  </si>
  <si>
    <t>2: downgraded one level for imprecision due to low event rate</t>
  </si>
  <si>
    <t>3: downgraded one level for imprecision due to very wide 95%CI or not estimable.</t>
  </si>
  <si>
    <t>Control group (Placebo − females 16−26) years</t>
  </si>
  <si>
    <t>Intervention group (4vHPV − females 16 − 26 years)</t>
  </si>
  <si>
    <t>110/7 865 (1.40%)</t>
  </si>
  <si>
    <t>71/7 865 (0.90%)</t>
  </si>
  <si>
    <t>66/7 865 (0.84%)</t>
  </si>
  <si>
    <t>63/7 865 (0.80%)</t>
  </si>
  <si>
    <t>7/7 865 (0.09%)</t>
  </si>
  <si>
    <t>23/7 902 (0.29%)</t>
  </si>
  <si>
    <t>13/7 902 (0.16%)</t>
  </si>
  <si>
    <t>10/7 902 (0.13%)</t>
  </si>
  <si>
    <t>168/7 632 (2.20%)</t>
  </si>
  <si>
    <t>7/7 629 (0.09%)</t>
  </si>
  <si>
    <t>0/7 900 (0.00%)</t>
  </si>
  <si>
    <t>0/7 864 (0.00%)</t>
  </si>
  <si>
    <t>2/7 864 (0.02%)</t>
  </si>
  <si>
    <t>Trial number (NTC or EUDRAct)</t>
  </si>
  <si>
    <t>Phase III randomised double blind controlled clinical trial</t>
  </si>
  <si>
    <t>Protocol 007 (NCT00365716 and NCT00365378): randomised double-blind placebo-controlled phase IIb clinical trial
Protocols 013 (NCT00092521) and 015 (NCT00092534): phase III randomised double-blind placebo-controlled clinical trials</t>
  </si>
  <si>
    <t>Protocols 013 (NCT00092521) and 015 (NCT00092534):  phase III randomised double-blind placebo-controlled clinical trials</t>
  </si>
  <si>
    <t>Phase IIb randomised double-blind placebo-controlled clinical trial</t>
  </si>
  <si>
    <t xml:space="preserve">4. Efficacy/effectiveness, immunogenicity, safety and tolerability of the 9-valent HPV vaccine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</si>
</sst>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b/>
      <sz val="11"/>
      <color rgb="FF0000CC"/>
      <name val="Calibri"/>
      <family val="2"/>
      <scheme val="minor"/>
    </font>
    <font>
      <b/>
      <sz val="11"/>
      <color theme="1"/>
      <name val="Calibri"/>
      <family val="2"/>
      <scheme val="minor"/>
    </font>
    <font>
      <b/>
      <sz val="12"/>
      <color rgb="FFC00000"/>
      <name val="Calibri"/>
      <family val="2"/>
      <scheme val="minor"/>
    </font>
    <font>
      <b/>
      <sz val="14"/>
      <color rgb="FFC00000"/>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sz val="11"/>
      <color theme="1"/>
      <name val="Calibri"/>
      <family val="2"/>
    </font>
    <font>
      <b/>
      <sz val="11"/>
      <color theme="0"/>
      <name val="Calibri"/>
      <family val="2"/>
      <scheme val="minor"/>
    </font>
    <font>
      <b/>
      <sz val="11"/>
      <name val="Calibri"/>
      <family val="2"/>
      <scheme val="minor"/>
    </font>
    <font>
      <b/>
      <sz val="12"/>
      <color theme="0"/>
      <name val="Calibri"/>
      <family val="2"/>
      <scheme val="minor"/>
    </font>
    <font>
      <b/>
      <sz val="16"/>
      <color theme="0"/>
      <name val="Calibri"/>
      <family val="2"/>
      <scheme val="minor"/>
    </font>
    <font>
      <b/>
      <i/>
      <sz val="11"/>
      <name val="Calibri"/>
      <family val="2"/>
      <scheme val="minor"/>
    </font>
    <font>
      <sz val="11"/>
      <name val="Calibri"/>
      <family val="2"/>
      <scheme val="minor"/>
    </font>
    <font>
      <b/>
      <u/>
      <sz val="11"/>
      <name val="Calibri"/>
      <family val="2"/>
      <scheme val="minor"/>
    </font>
    <font>
      <b/>
      <i/>
      <u/>
      <sz val="11"/>
      <name val="Calibri"/>
      <family val="2"/>
      <scheme val="minor"/>
    </font>
    <font>
      <i/>
      <u/>
      <sz val="11"/>
      <color theme="1"/>
      <name val="Calibri"/>
      <family val="2"/>
      <scheme val="minor"/>
    </font>
    <font>
      <b/>
      <u/>
      <sz val="11"/>
      <color theme="1"/>
      <name val="Calibri"/>
      <family val="2"/>
      <scheme val="minor"/>
    </font>
    <font>
      <b/>
      <i/>
      <sz val="11"/>
      <color theme="1"/>
      <name val="Calibri"/>
      <family val="2"/>
      <scheme val="minor"/>
    </font>
    <font>
      <b/>
      <sz val="11"/>
      <name val="Symbol"/>
      <family val="1"/>
      <charset val="2"/>
    </font>
    <font>
      <b/>
      <sz val="11"/>
      <color rgb="FFFF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5"/>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medium">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diagonal/>
    </border>
    <border>
      <left style="dashed">
        <color indexed="64"/>
      </left>
      <right/>
      <top/>
      <bottom style="thin">
        <color indexed="64"/>
      </bottom>
      <diagonal/>
    </border>
  </borders>
  <cellStyleXfs count="1">
    <xf numFmtId="0" fontId="0" fillId="0" borderId="0"/>
  </cellStyleXfs>
  <cellXfs count="262">
    <xf numFmtId="0" fontId="0" fillId="0" borderId="0" xfId="0"/>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0" fillId="0" borderId="0" xfId="0" applyFont="1" applyFill="1" applyAlignment="1">
      <alignment vertical="top" wrapText="1"/>
    </xf>
    <xf numFmtId="0" fontId="1" fillId="2" borderId="25" xfId="0" applyFont="1" applyFill="1" applyBorder="1" applyAlignment="1">
      <alignment vertical="top" wrapText="1"/>
    </xf>
    <xf numFmtId="0" fontId="0" fillId="0" borderId="25" xfId="0" applyBorder="1" applyAlignment="1">
      <alignment vertical="top"/>
    </xf>
    <xf numFmtId="0" fontId="1" fillId="2" borderId="0" xfId="0" applyFont="1" applyFill="1" applyAlignment="1">
      <alignment vertical="top"/>
    </xf>
    <xf numFmtId="0" fontId="0" fillId="0" borderId="0" xfId="0" applyFont="1" applyFill="1" applyAlignment="1">
      <alignment vertical="top"/>
    </xf>
    <xf numFmtId="0" fontId="2" fillId="0" borderId="0" xfId="0" applyFont="1" applyAlignment="1">
      <alignment vertical="top" wrapText="1"/>
    </xf>
    <xf numFmtId="0" fontId="0" fillId="0" borderId="0" xfId="0" applyAlignment="1">
      <alignment horizontal="left" vertical="top"/>
    </xf>
    <xf numFmtId="0" fontId="0" fillId="0" borderId="0" xfId="0" quotePrefix="1"/>
    <xf numFmtId="0" fontId="0" fillId="0" borderId="0" xfId="0" applyAlignment="1">
      <alignment vertical="center"/>
    </xf>
    <xf numFmtId="0" fontId="5" fillId="0" borderId="0" xfId="0" applyFont="1" applyProtection="1">
      <protection locked="0"/>
    </xf>
    <xf numFmtId="0" fontId="7" fillId="0" borderId="0" xfId="0" applyFont="1" applyBorder="1" applyProtection="1">
      <protection locked="0"/>
    </xf>
    <xf numFmtId="0" fontId="7" fillId="0" borderId="7" xfId="0" applyFont="1" applyBorder="1" applyProtection="1">
      <protection locked="0"/>
    </xf>
    <xf numFmtId="0" fontId="2" fillId="0" borderId="0" xfId="0" applyFont="1" applyProtection="1">
      <protection locked="0"/>
    </xf>
    <xf numFmtId="0" fontId="0" fillId="0" borderId="0" xfId="0" applyProtection="1">
      <protection locked="0"/>
    </xf>
    <xf numFmtId="0" fontId="12" fillId="6" borderId="25" xfId="0" applyFont="1" applyFill="1" applyBorder="1" applyAlignment="1" applyProtection="1">
      <alignment vertical="top"/>
      <protection locked="0"/>
    </xf>
    <xf numFmtId="0" fontId="9" fillId="6" borderId="25" xfId="0" applyFont="1" applyFill="1" applyBorder="1" applyAlignment="1" applyProtection="1">
      <alignment vertical="top"/>
      <protection locked="0"/>
    </xf>
    <xf numFmtId="0" fontId="11" fillId="6" borderId="0" xfId="0" applyFont="1" applyFill="1" applyBorder="1" applyAlignment="1" applyProtection="1">
      <alignment vertical="center" wrapText="1"/>
      <protection locked="0"/>
    </xf>
    <xf numFmtId="0" fontId="11" fillId="6" borderId="21" xfId="0" applyFont="1" applyFill="1" applyBorder="1" applyAlignment="1" applyProtection="1">
      <alignment vertical="center" wrapText="1"/>
      <protection locked="0"/>
    </xf>
    <xf numFmtId="0" fontId="9" fillId="6" borderId="7" xfId="0" applyFont="1" applyFill="1" applyBorder="1" applyAlignment="1" applyProtection="1">
      <alignment horizontal="right" vertical="top"/>
      <protection locked="0"/>
    </xf>
    <xf numFmtId="0" fontId="9" fillId="6" borderId="7" xfId="0" applyFont="1" applyFill="1" applyBorder="1" applyAlignment="1" applyProtection="1">
      <alignment horizontal="left" vertical="top"/>
      <protection locked="0"/>
    </xf>
    <xf numFmtId="0" fontId="9" fillId="6" borderId="26" xfId="0" applyFont="1" applyFill="1" applyBorder="1" applyAlignment="1" applyProtection="1">
      <alignment horizontal="center" vertical="center"/>
      <protection locked="0"/>
    </xf>
    <xf numFmtId="0" fontId="9" fillId="6" borderId="29" xfId="0" applyFont="1" applyFill="1" applyBorder="1" applyAlignment="1" applyProtection="1">
      <alignment horizontal="center" vertical="center"/>
      <protection locked="0"/>
    </xf>
    <xf numFmtId="0" fontId="10" fillId="3" borderId="34" xfId="0" applyFont="1" applyFill="1" applyBorder="1" applyAlignment="1" applyProtection="1">
      <alignment vertical="top"/>
      <protection locked="0"/>
    </xf>
    <xf numFmtId="0" fontId="10" fillId="3" borderId="2" xfId="0" applyFont="1" applyFill="1" applyBorder="1" applyAlignment="1" applyProtection="1">
      <alignment vertical="top"/>
      <protection locked="0"/>
    </xf>
    <xf numFmtId="0" fontId="10" fillId="3" borderId="35" xfId="0" applyFont="1" applyFill="1" applyBorder="1" applyAlignment="1" applyProtection="1">
      <alignment vertical="top"/>
      <protection locked="0"/>
    </xf>
    <xf numFmtId="0" fontId="0" fillId="0" borderId="32" xfId="0" applyBorder="1" applyProtection="1">
      <protection locked="0"/>
    </xf>
    <xf numFmtId="0" fontId="10" fillId="3" borderId="20" xfId="0" applyFont="1" applyFill="1" applyBorder="1" applyAlignment="1" applyProtection="1">
      <alignment vertical="top"/>
      <protection locked="0"/>
    </xf>
    <xf numFmtId="0" fontId="10" fillId="3" borderId="0" xfId="0" applyFont="1" applyFill="1" applyBorder="1" applyAlignment="1" applyProtection="1">
      <alignment vertical="top"/>
      <protection locked="0"/>
    </xf>
    <xf numFmtId="0" fontId="10" fillId="3" borderId="21" xfId="0" applyFont="1" applyFill="1" applyBorder="1" applyAlignment="1" applyProtection="1">
      <alignment vertical="top"/>
      <protection locked="0"/>
    </xf>
    <xf numFmtId="0" fontId="0" fillId="0" borderId="31" xfId="0" applyBorder="1" applyProtection="1">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10" fillId="3" borderId="2" xfId="0" applyFont="1" applyFill="1" applyBorder="1" applyAlignment="1" applyProtection="1">
      <alignment vertical="top"/>
    </xf>
    <xf numFmtId="0" fontId="10" fillId="3" borderId="0" xfId="0" applyFont="1" applyFill="1" applyBorder="1" applyAlignment="1" applyProtection="1">
      <alignment vertical="top"/>
    </xf>
    <xf numFmtId="0" fontId="8" fillId="0" borderId="0" xfId="0" applyFont="1" applyBorder="1" applyAlignment="1" applyProtection="1">
      <alignment horizontal="right" vertical="top" wrapText="1"/>
    </xf>
    <xf numFmtId="0" fontId="8" fillId="0" borderId="0" xfId="0" applyFont="1" applyBorder="1" applyAlignment="1" applyProtection="1">
      <alignment vertical="top" wrapText="1"/>
      <protection locked="0"/>
    </xf>
    <xf numFmtId="0" fontId="8" fillId="0" borderId="13" xfId="0" applyFont="1" applyBorder="1" applyAlignment="1" applyProtection="1">
      <alignment horizontal="right" vertical="top" wrapText="1"/>
    </xf>
    <xf numFmtId="0" fontId="8" fillId="0" borderId="13" xfId="0" applyFont="1" applyBorder="1" applyAlignment="1" applyProtection="1">
      <alignment vertical="top" wrapText="1"/>
      <protection locked="0"/>
    </xf>
    <xf numFmtId="0" fontId="10" fillId="3" borderId="0" xfId="0" applyFont="1" applyFill="1" applyBorder="1" applyAlignment="1" applyProtection="1">
      <alignment horizontal="center" vertical="top"/>
      <protection locked="0"/>
    </xf>
    <xf numFmtId="0" fontId="11" fillId="7" borderId="25" xfId="0" applyFont="1" applyFill="1" applyBorder="1" applyAlignment="1" applyProtection="1"/>
    <xf numFmtId="0" fontId="9" fillId="6" borderId="29"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top" wrapText="1"/>
      <protection locked="0"/>
    </xf>
    <xf numFmtId="0" fontId="10" fillId="3" borderId="0" xfId="0" applyFont="1" applyFill="1" applyBorder="1" applyAlignment="1" applyProtection="1">
      <alignment horizontal="center" vertical="top" wrapText="1"/>
      <protection locked="0"/>
    </xf>
    <xf numFmtId="0" fontId="0" fillId="0" borderId="20" xfId="0" applyBorder="1" applyAlignment="1" applyProtection="1">
      <alignment vertical="top"/>
      <protection locked="0"/>
    </xf>
    <xf numFmtId="0" fontId="9" fillId="6" borderId="7" xfId="0" applyFont="1" applyFill="1" applyBorder="1" applyAlignment="1" applyProtection="1">
      <alignment horizontal="center" vertical="center"/>
      <protection locked="0"/>
    </xf>
    <xf numFmtId="0" fontId="13" fillId="3" borderId="20" xfId="0" applyFont="1" applyFill="1" applyBorder="1" applyAlignment="1" applyProtection="1">
      <alignment vertical="top"/>
      <protection locked="0"/>
    </xf>
    <xf numFmtId="0" fontId="0" fillId="0" borderId="0" xfId="0" applyBorder="1" applyAlignment="1" applyProtection="1">
      <alignment horizontal="right" vertical="top"/>
    </xf>
    <xf numFmtId="0" fontId="0" fillId="0" borderId="0" xfId="0" applyBorder="1" applyAlignment="1" applyProtection="1">
      <alignment horizontal="left" vertical="top"/>
      <protection locked="0"/>
    </xf>
    <xf numFmtId="0" fontId="0" fillId="0" borderId="0" xfId="0" applyBorder="1" applyAlignment="1" applyProtection="1">
      <alignment horizontal="right" vertical="top"/>
      <protection locked="0"/>
    </xf>
    <xf numFmtId="0" fontId="0" fillId="0" borderId="20" xfId="0" applyBorder="1" applyAlignment="1" applyProtection="1">
      <alignment horizontal="center" vertical="top"/>
      <protection locked="0"/>
    </xf>
    <xf numFmtId="0" fontId="0" fillId="0" borderId="28" xfId="0" applyBorder="1" applyAlignment="1" applyProtection="1">
      <alignment horizontal="center" vertical="top"/>
      <protection locked="0"/>
    </xf>
    <xf numFmtId="0" fontId="0" fillId="0" borderId="0" xfId="0" applyBorder="1" applyAlignment="1" applyProtection="1">
      <alignment horizontal="center" vertical="top" wrapText="1"/>
      <protection locked="0"/>
    </xf>
    <xf numFmtId="0" fontId="0" fillId="8" borderId="28" xfId="0" applyFill="1" applyBorder="1" applyAlignment="1" applyProtection="1">
      <alignment horizontal="center" vertical="top" wrapText="1"/>
      <protection locked="0"/>
    </xf>
    <xf numFmtId="0" fontId="0" fillId="0" borderId="0" xfId="0" applyBorder="1" applyAlignment="1" applyProtection="1">
      <alignment horizontal="center" vertical="top"/>
      <protection locked="0"/>
    </xf>
    <xf numFmtId="17" fontId="0" fillId="0" borderId="28" xfId="0" quotePrefix="1" applyNumberFormat="1" applyBorder="1" applyAlignment="1" applyProtection="1">
      <alignment horizontal="center" vertical="top"/>
      <protection locked="0"/>
    </xf>
    <xf numFmtId="0" fontId="0" fillId="0" borderId="20" xfId="0" quotePrefix="1" applyBorder="1" applyAlignment="1" applyProtection="1">
      <alignment horizontal="center" vertical="top"/>
      <protection locked="0"/>
    </xf>
    <xf numFmtId="0" fontId="0" fillId="0" borderId="28" xfId="0" quotePrefix="1" applyBorder="1" applyAlignment="1" applyProtection="1">
      <alignment horizontal="center" vertical="top"/>
      <protection locked="0"/>
    </xf>
    <xf numFmtId="0" fontId="0" fillId="0" borderId="0" xfId="0" applyAlignment="1" applyProtection="1">
      <alignment horizontal="center" vertical="top"/>
      <protection locked="0"/>
    </xf>
    <xf numFmtId="0" fontId="0" fillId="8" borderId="30" xfId="0" applyFill="1" applyBorder="1" applyAlignment="1" applyProtection="1">
      <alignment horizontal="center" vertical="top" wrapText="1"/>
      <protection locked="0"/>
    </xf>
    <xf numFmtId="0" fontId="0" fillId="0" borderId="13" xfId="0" applyBorder="1" applyAlignment="1" applyProtection="1">
      <alignment horizontal="center" vertical="top"/>
      <protection locked="0"/>
    </xf>
    <xf numFmtId="0" fontId="0" fillId="0" borderId="0" xfId="0" applyBorder="1" applyProtection="1">
      <protection locked="0"/>
    </xf>
    <xf numFmtId="0" fontId="0" fillId="0" borderId="0" xfId="0" applyFont="1" applyBorder="1" applyAlignment="1" applyProtection="1">
      <alignment horizontal="left" vertical="top" wrapText="1"/>
      <protection locked="0"/>
    </xf>
    <xf numFmtId="164" fontId="0" fillId="0" borderId="0" xfId="0" applyNumberFormat="1" applyProtection="1">
      <protection locked="0"/>
    </xf>
    <xf numFmtId="0" fontId="9" fillId="6" borderId="7" xfId="0" applyFont="1" applyFill="1" applyBorder="1" applyAlignment="1" applyProtection="1">
      <alignment horizontal="right" vertical="center"/>
      <protection locked="0"/>
    </xf>
    <xf numFmtId="0" fontId="0" fillId="0" borderId="0"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0" fillId="0" borderId="0" xfId="0" applyBorder="1" applyAlignment="1" applyProtection="1">
      <alignment vertical="top"/>
      <protection locked="0"/>
    </xf>
    <xf numFmtId="0" fontId="9" fillId="6" borderId="26"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protection locked="0"/>
    </xf>
    <xf numFmtId="0" fontId="9" fillId="6" borderId="7" xfId="0" applyFont="1" applyFill="1" applyBorder="1" applyAlignment="1" applyProtection="1">
      <alignment horizontal="left" vertical="center"/>
      <protection locked="0"/>
    </xf>
    <xf numFmtId="0" fontId="11" fillId="7" borderId="25" xfId="0" applyFont="1" applyFill="1" applyBorder="1" applyAlignment="1" applyProtection="1">
      <alignment vertical="center"/>
    </xf>
    <xf numFmtId="0" fontId="5"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7" fillId="0" borderId="7" xfId="0" applyFont="1" applyBorder="1" applyAlignment="1" applyProtection="1">
      <alignment vertical="center"/>
      <protection locked="0"/>
    </xf>
    <xf numFmtId="0" fontId="12" fillId="6" borderId="25" xfId="0" applyFont="1" applyFill="1" applyBorder="1" applyAlignment="1" applyProtection="1">
      <alignment vertical="center"/>
      <protection locked="0"/>
    </xf>
    <xf numFmtId="0" fontId="9" fillId="6" borderId="25" xfId="0" applyFont="1" applyFill="1" applyBorder="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0" fillId="0" borderId="0" xfId="0" applyFill="1" applyAlignment="1" applyProtection="1">
      <alignment vertical="center"/>
      <protection locked="0"/>
    </xf>
    <xf numFmtId="0" fontId="15" fillId="3" borderId="34" xfId="0" applyFont="1" applyFill="1" applyBorder="1" applyAlignment="1" applyProtection="1">
      <alignment vertical="center"/>
      <protection locked="0"/>
    </xf>
    <xf numFmtId="0" fontId="10" fillId="3" borderId="2" xfId="0" applyFont="1" applyFill="1" applyBorder="1" applyAlignment="1" applyProtection="1">
      <alignment vertical="center"/>
    </xf>
    <xf numFmtId="0" fontId="10" fillId="3" borderId="2" xfId="0" applyFont="1" applyFill="1" applyBorder="1" applyAlignment="1" applyProtection="1">
      <alignment vertical="center"/>
      <protection locked="0"/>
    </xf>
    <xf numFmtId="0" fontId="10" fillId="3" borderId="2" xfId="0" applyFont="1" applyFill="1" applyBorder="1" applyAlignment="1" applyProtection="1">
      <alignment vertical="center" wrapText="1"/>
      <protection locked="0"/>
    </xf>
    <xf numFmtId="0" fontId="10" fillId="3" borderId="35" xfId="0" applyFont="1" applyFill="1" applyBorder="1" applyAlignment="1" applyProtection="1">
      <alignment vertical="center"/>
      <protection locked="0"/>
    </xf>
    <xf numFmtId="0" fontId="0" fillId="10" borderId="20" xfId="0" applyFill="1" applyBorder="1" applyAlignment="1" applyProtection="1">
      <alignment vertical="center"/>
      <protection locked="0"/>
    </xf>
    <xf numFmtId="0" fontId="0" fillId="0" borderId="0" xfId="0" applyBorder="1" applyAlignment="1" applyProtection="1">
      <alignment horizontal="right" vertical="center"/>
    </xf>
    <xf numFmtId="0" fontId="0" fillId="0" borderId="0" xfId="0" applyBorder="1" applyAlignment="1" applyProtection="1">
      <alignment horizontal="left" vertical="center"/>
      <protection locked="0"/>
    </xf>
    <xf numFmtId="0" fontId="0" fillId="0" borderId="0" xfId="0"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0" fillId="10" borderId="20" xfId="0" applyFill="1" applyBorder="1" applyAlignment="1" applyProtection="1">
      <alignment horizontal="center" vertical="center"/>
      <protection locked="0"/>
    </xf>
    <xf numFmtId="0" fontId="0" fillId="10" borderId="28" xfId="0" applyFill="1" applyBorder="1" applyAlignment="1" applyProtection="1">
      <alignment horizontal="center" vertical="center"/>
      <protection locked="0"/>
    </xf>
    <xf numFmtId="0" fontId="0" fillId="10" borderId="0" xfId="0" applyFill="1" applyBorder="1" applyAlignment="1" applyProtection="1">
      <alignment horizontal="center" vertical="center" wrapText="1"/>
      <protection locked="0"/>
    </xf>
    <xf numFmtId="0" fontId="14" fillId="10" borderId="28" xfId="0" applyFont="1" applyFill="1" applyBorder="1" applyAlignment="1" applyProtection="1">
      <alignment horizontal="center" vertical="center" wrapText="1"/>
      <protection locked="0"/>
    </xf>
    <xf numFmtId="0" fontId="0" fillId="10" borderId="0" xfId="0" applyFill="1" applyBorder="1" applyAlignment="1" applyProtection="1">
      <alignment horizontal="center" vertical="center"/>
      <protection locked="0"/>
    </xf>
    <xf numFmtId="164" fontId="0" fillId="0" borderId="0" xfId="0" applyNumberFormat="1" applyFill="1" applyAlignment="1" applyProtection="1">
      <alignment vertical="center"/>
      <protection locked="0"/>
    </xf>
    <xf numFmtId="0" fontId="15" fillId="3" borderId="20" xfId="0" applyFont="1" applyFill="1" applyBorder="1" applyAlignment="1" applyProtection="1">
      <alignment vertical="center"/>
      <protection locked="0"/>
    </xf>
    <xf numFmtId="0" fontId="10" fillId="3" borderId="0" xfId="0" applyFont="1" applyFill="1" applyBorder="1" applyAlignment="1" applyProtection="1">
      <alignment vertical="center"/>
    </xf>
    <xf numFmtId="0" fontId="10" fillId="3" borderId="0" xfId="0" applyFont="1" applyFill="1" applyBorder="1" applyAlignment="1" applyProtection="1">
      <alignment vertical="center"/>
      <protection locked="0"/>
    </xf>
    <xf numFmtId="0" fontId="10"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7" fillId="0" borderId="0" xfId="0" applyFont="1" applyAlignment="1" applyProtection="1">
      <alignment vertical="center"/>
      <protection locked="0"/>
    </xf>
    <xf numFmtId="0" fontId="16" fillId="3" borderId="20" xfId="0" applyFont="1" applyFill="1" applyBorder="1" applyAlignment="1" applyProtection="1">
      <alignment vertical="center"/>
      <protection locked="0"/>
    </xf>
    <xf numFmtId="0" fontId="16" fillId="3" borderId="0" xfId="0" applyFont="1" applyFill="1" applyBorder="1" applyAlignment="1" applyProtection="1">
      <alignment vertical="center"/>
    </xf>
    <xf numFmtId="0" fontId="16" fillId="3" borderId="0" xfId="0" applyFont="1" applyFill="1" applyBorder="1" applyAlignment="1" applyProtection="1">
      <alignment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wrapText="1"/>
      <protection locked="0"/>
    </xf>
    <xf numFmtId="164" fontId="17" fillId="0" borderId="0" xfId="0" applyNumberFormat="1" applyFont="1" applyFill="1" applyAlignment="1" applyProtection="1">
      <alignment vertical="center"/>
      <protection locked="0"/>
    </xf>
    <xf numFmtId="0" fontId="13" fillId="3" borderId="20" xfId="0" applyFont="1" applyFill="1" applyBorder="1" applyAlignment="1" applyProtection="1">
      <alignment vertical="center"/>
      <protection locked="0"/>
    </xf>
    <xf numFmtId="0" fontId="0" fillId="10" borderId="37" xfId="0" applyFill="1" applyBorder="1" applyAlignment="1" applyProtection="1">
      <alignment horizontal="center" vertical="center" wrapText="1"/>
      <protection locked="0"/>
    </xf>
    <xf numFmtId="0" fontId="14" fillId="10" borderId="30" xfId="0" applyFont="1" applyFill="1" applyBorder="1" applyAlignment="1" applyProtection="1">
      <alignment horizontal="center" vertical="center" wrapText="1"/>
      <protection locked="0"/>
    </xf>
    <xf numFmtId="0" fontId="0" fillId="10" borderId="13"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8" fillId="0" borderId="0" xfId="0" applyFont="1" applyAlignment="1">
      <alignment vertical="center"/>
    </xf>
    <xf numFmtId="0" fontId="0" fillId="0" borderId="0" xfId="0" applyAlignment="1">
      <alignment horizontal="left" vertical="center"/>
    </xf>
    <xf numFmtId="0" fontId="2" fillId="0" borderId="0" xfId="0" applyFont="1" applyBorder="1" applyAlignment="1" applyProtection="1">
      <alignment horizontal="left" vertical="center" wrapText="1"/>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horizontal="left" vertical="center" wrapText="1"/>
      <protection locked="0"/>
    </xf>
    <xf numFmtId="0" fontId="8" fillId="0" borderId="0" xfId="0" applyFont="1" applyBorder="1" applyAlignment="1" applyProtection="1">
      <alignment horizontal="center" vertical="center" wrapText="1"/>
    </xf>
    <xf numFmtId="0" fontId="0" fillId="0" borderId="32" xfId="0"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10" borderId="0" xfId="0" quotePrefix="1" applyFill="1" applyAlignment="1" applyProtection="1">
      <alignment horizontal="center" vertical="center"/>
      <protection locked="0"/>
    </xf>
    <xf numFmtId="0" fontId="21" fillId="3" borderId="0" xfId="0" applyFont="1" applyFill="1" applyBorder="1" applyAlignment="1" applyProtection="1">
      <alignment vertical="center"/>
      <protection locked="0"/>
    </xf>
    <xf numFmtId="0" fontId="0" fillId="0" borderId="10" xfId="0" applyFont="1" applyBorder="1" applyAlignment="1" applyProtection="1">
      <alignment vertical="center" wrapText="1"/>
      <protection locked="0"/>
    </xf>
    <xf numFmtId="0" fontId="8" fillId="0" borderId="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wrapText="1"/>
    </xf>
    <xf numFmtId="0" fontId="2" fillId="3" borderId="15"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15" xfId="0" applyFont="1" applyFill="1" applyBorder="1" applyAlignment="1">
      <alignment vertical="center"/>
    </xf>
    <xf numFmtId="0" fontId="2" fillId="3" borderId="16"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2" xfId="0" applyFont="1" applyFill="1" applyBorder="1" applyAlignment="1">
      <alignmen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wrapText="1"/>
    </xf>
    <xf numFmtId="0" fontId="2" fillId="3" borderId="16" xfId="0" applyFont="1" applyFill="1" applyBorder="1" applyAlignment="1">
      <alignment vertical="center"/>
    </xf>
    <xf numFmtId="0" fontId="0" fillId="9" borderId="0" xfId="0" applyFill="1" applyAlignment="1">
      <alignment vertical="center"/>
    </xf>
    <xf numFmtId="0" fontId="0" fillId="9" borderId="0" xfId="0" applyFill="1" applyAlignment="1">
      <alignment vertical="center" wrapText="1"/>
    </xf>
    <xf numFmtId="0" fontId="0" fillId="9" borderId="0" xfId="0" applyFill="1" applyAlignment="1">
      <alignment horizontal="left" vertical="center" wrapText="1"/>
    </xf>
    <xf numFmtId="0" fontId="3" fillId="5" borderId="1" xfId="0" applyFont="1" applyFill="1" applyBorder="1" applyAlignment="1">
      <alignment vertical="center" wrapText="1"/>
    </xf>
    <xf numFmtId="0" fontId="7" fillId="5" borderId="4" xfId="0" applyFont="1" applyFill="1" applyBorder="1" applyAlignment="1">
      <alignment vertical="center" wrapText="1"/>
    </xf>
    <xf numFmtId="0" fontId="7" fillId="5" borderId="6" xfId="0" applyFont="1" applyFill="1" applyBorder="1" applyAlignment="1">
      <alignment vertical="center" wrapText="1"/>
    </xf>
    <xf numFmtId="0" fontId="0" fillId="0" borderId="0" xfId="0" applyAlignment="1">
      <alignment horizontal="left" vertical="top" wrapText="1"/>
    </xf>
    <xf numFmtId="0" fontId="4" fillId="4" borderId="2"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14" fontId="5" fillId="0" borderId="7" xfId="0" applyNumberFormat="1"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0" fillId="0" borderId="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10" borderId="0" xfId="0" applyFill="1" applyBorder="1" applyAlignment="1" applyProtection="1">
      <alignment horizontal="center" vertical="center"/>
    </xf>
    <xf numFmtId="0" fontId="0" fillId="0" borderId="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9" fillId="3" borderId="2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0" fillId="10" borderId="0" xfId="0" applyFill="1" applyBorder="1" applyAlignment="1">
      <alignment horizontal="center" vertical="center" wrapText="1"/>
    </xf>
    <xf numFmtId="0" fontId="18" fillId="3" borderId="20"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1" fillId="7" borderId="25"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0" fillId="10" borderId="2" xfId="0" applyFill="1" applyBorder="1" applyAlignment="1">
      <alignment horizontal="center" vertical="center" wrapText="1"/>
    </xf>
    <xf numFmtId="0" fontId="9" fillId="6" borderId="7"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6" borderId="32" xfId="0" applyFont="1" applyFill="1" applyBorder="1" applyAlignment="1" applyProtection="1">
      <alignment horizontal="center" vertical="center"/>
      <protection locked="0"/>
    </xf>
    <xf numFmtId="0" fontId="9" fillId="6" borderId="33"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wrapText="1"/>
      <protection locked="0"/>
    </xf>
    <xf numFmtId="0" fontId="9" fillId="6" borderId="20"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0" fontId="9" fillId="6" borderId="36" xfId="0" applyFont="1" applyFill="1" applyBorder="1" applyAlignment="1" applyProtection="1">
      <alignment horizontal="center" vertical="center"/>
      <protection locked="0"/>
    </xf>
    <xf numFmtId="0" fontId="9" fillId="6" borderId="29"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27" xfId="0" applyFont="1" applyFill="1" applyBorder="1" applyAlignment="1" applyProtection="1">
      <alignment horizontal="center" vertical="center"/>
      <protection locked="0"/>
    </xf>
    <xf numFmtId="0" fontId="9" fillId="6" borderId="9" xfId="0" applyFont="1" applyFill="1" applyBorder="1" applyAlignment="1" applyProtection="1">
      <alignment horizontal="left" vertical="center"/>
      <protection locked="0"/>
    </xf>
    <xf numFmtId="0" fontId="9" fillId="6" borderId="10"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protection locked="0"/>
    </xf>
    <xf numFmtId="0" fontId="9" fillId="6" borderId="7"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0" fillId="10" borderId="13" xfId="0" applyFill="1" applyBorder="1" applyAlignment="1">
      <alignment horizontal="center" vertical="center" wrapText="1"/>
    </xf>
    <xf numFmtId="0" fontId="0" fillId="10" borderId="13" xfId="0" applyFill="1" applyBorder="1" applyAlignment="1" applyProtection="1">
      <alignment horizontal="center" vertical="center"/>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0"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2" fillId="3" borderId="12" xfId="0" applyFont="1" applyFill="1" applyBorder="1" applyAlignment="1" applyProtection="1">
      <alignment horizontal="left" vertical="top" wrapText="1"/>
    </xf>
    <xf numFmtId="0" fontId="2" fillId="3" borderId="13" xfId="0" applyFont="1" applyFill="1" applyBorder="1" applyAlignment="1" applyProtection="1">
      <alignment horizontal="left" vertical="top" wrapText="1"/>
    </xf>
    <xf numFmtId="0" fontId="0" fillId="0" borderId="13" xfId="0" applyFill="1" applyBorder="1" applyAlignment="1">
      <alignment horizontal="center" vertical="top" wrapText="1"/>
    </xf>
    <xf numFmtId="0" fontId="0" fillId="8" borderId="13" xfId="0" applyFill="1" applyBorder="1" applyAlignment="1">
      <alignment horizontal="center" vertical="top" wrapText="1"/>
    </xf>
    <xf numFmtId="0" fontId="0" fillId="0" borderId="13" xfId="0" applyBorder="1" applyAlignment="1" applyProtection="1">
      <alignment horizontal="center" vertical="top"/>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2" fillId="3" borderId="20"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0" fillId="0" borderId="0" xfId="0" applyFill="1" applyBorder="1" applyAlignment="1">
      <alignment horizontal="center" vertical="top" wrapText="1"/>
    </xf>
    <xf numFmtId="0" fontId="0" fillId="8" borderId="0" xfId="0" applyFill="1" applyBorder="1" applyAlignment="1">
      <alignment horizontal="center" vertical="top" wrapText="1"/>
    </xf>
    <xf numFmtId="0" fontId="0" fillId="0" borderId="0" xfId="0" applyBorder="1" applyAlignment="1" applyProtection="1">
      <alignment horizontal="center" vertical="top"/>
    </xf>
    <xf numFmtId="0" fontId="0" fillId="0" borderId="0" xfId="0" applyAlignment="1" applyProtection="1">
      <alignment horizontal="left"/>
      <protection locked="0"/>
    </xf>
    <xf numFmtId="0" fontId="0" fillId="0" borderId="10" xfId="0" applyFont="1" applyBorder="1" applyAlignment="1" applyProtection="1">
      <alignment horizontal="left" vertical="top" wrapText="1"/>
      <protection locked="0"/>
    </xf>
    <xf numFmtId="0" fontId="0" fillId="0" borderId="2" xfId="0" applyFill="1" applyBorder="1" applyAlignment="1">
      <alignment horizontal="center" vertical="top" wrapText="1"/>
    </xf>
    <xf numFmtId="0" fontId="0" fillId="8" borderId="2" xfId="0" applyFill="1" applyBorder="1" applyAlignment="1">
      <alignment horizontal="center" vertical="top" wrapText="1"/>
    </xf>
    <xf numFmtId="0" fontId="11" fillId="7" borderId="25" xfId="0" applyFont="1" applyFill="1" applyBorder="1" applyAlignment="1" applyProtection="1">
      <alignment horizontal="left"/>
    </xf>
    <xf numFmtId="0" fontId="5" fillId="0" borderId="0" xfId="0" applyFont="1" applyBorder="1" applyAlignment="1" applyProtection="1">
      <alignment horizontal="left"/>
    </xf>
    <xf numFmtId="0" fontId="5" fillId="0" borderId="0" xfId="0" applyFont="1" applyBorder="1" applyAlignment="1" applyProtection="1">
      <alignment horizontal="left" wrapText="1"/>
    </xf>
    <xf numFmtId="0" fontId="5" fillId="0" borderId="7" xfId="0" applyFont="1" applyBorder="1" applyAlignment="1" applyProtection="1">
      <alignment horizontal="left"/>
    </xf>
    <xf numFmtId="0" fontId="11" fillId="6" borderId="9" xfId="0" applyFont="1" applyFill="1" applyBorder="1" applyAlignment="1" applyProtection="1">
      <alignment horizontal="center" vertical="top"/>
      <protection locked="0"/>
    </xf>
    <xf numFmtId="0" fontId="11" fillId="6" borderId="10" xfId="0" applyFont="1" applyFill="1" applyBorder="1" applyAlignment="1" applyProtection="1">
      <alignment horizontal="center" vertical="top"/>
      <protection locked="0"/>
    </xf>
    <xf numFmtId="0" fontId="11" fillId="6" borderId="11" xfId="0" applyFont="1" applyFill="1" applyBorder="1" applyAlignment="1" applyProtection="1">
      <alignment horizontal="center" vertical="top"/>
      <protection locked="0"/>
    </xf>
    <xf numFmtId="0" fontId="9" fillId="6" borderId="32" xfId="0" applyFont="1" applyFill="1" applyBorder="1" applyAlignment="1" applyProtection="1">
      <alignment horizontal="center" vertical="top"/>
      <protection locked="0"/>
    </xf>
    <xf numFmtId="0" fontId="9" fillId="6" borderId="33" xfId="0" applyFont="1" applyFill="1" applyBorder="1" applyAlignment="1" applyProtection="1">
      <alignment horizontal="center" vertical="top"/>
      <protection locked="0"/>
    </xf>
    <xf numFmtId="0" fontId="9" fillId="6" borderId="20" xfId="0" applyFont="1" applyFill="1" applyBorder="1" applyAlignment="1" applyProtection="1">
      <alignment horizontal="center" vertical="top" wrapText="1"/>
      <protection locked="0"/>
    </xf>
    <xf numFmtId="0" fontId="9" fillId="6" borderId="26" xfId="0" applyFont="1" applyFill="1" applyBorder="1" applyAlignment="1" applyProtection="1">
      <alignment horizontal="center" vertical="top" wrapText="1"/>
      <protection locked="0"/>
    </xf>
    <xf numFmtId="0" fontId="9" fillId="6" borderId="20" xfId="0" applyFont="1" applyFill="1" applyBorder="1" applyAlignment="1" applyProtection="1">
      <alignment horizontal="center" vertical="top"/>
      <protection locked="0"/>
    </xf>
    <xf numFmtId="0" fontId="9" fillId="6" borderId="28" xfId="0" applyFont="1" applyFill="1" applyBorder="1" applyAlignment="1" applyProtection="1">
      <alignment horizontal="center" vertical="top"/>
      <protection locked="0"/>
    </xf>
    <xf numFmtId="0" fontId="9" fillId="6" borderId="36" xfId="0" applyFont="1" applyFill="1" applyBorder="1" applyAlignment="1" applyProtection="1">
      <alignment horizontal="center" vertical="top"/>
      <protection locked="0"/>
    </xf>
    <xf numFmtId="0" fontId="9" fillId="6" borderId="29" xfId="0" applyFont="1" applyFill="1" applyBorder="1" applyAlignment="1" applyProtection="1">
      <alignment horizontal="center" vertical="top"/>
      <protection locked="0"/>
    </xf>
    <xf numFmtId="0" fontId="9" fillId="6" borderId="7" xfId="0" applyFont="1" applyFill="1" applyBorder="1" applyAlignment="1" applyProtection="1">
      <alignment horizontal="center"/>
      <protection locked="0"/>
    </xf>
    <xf numFmtId="0" fontId="9" fillId="6" borderId="7" xfId="0" applyFont="1" applyFill="1" applyBorder="1" applyAlignment="1" applyProtection="1">
      <alignment horizontal="left"/>
      <protection locked="0"/>
    </xf>
    <xf numFmtId="0" fontId="0" fillId="0" borderId="2"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cellXfs>
  <cellStyles count="1">
    <cellStyle name="Normal" xfId="0" builtinId="0"/>
  </cellStyles>
  <dxfs count="55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C2" sqref="C2:E2"/>
    </sheetView>
  </sheetViews>
  <sheetFormatPr defaultColWidth="11.453125" defaultRowHeight="14.5" x14ac:dyDescent="0.35"/>
  <cols>
    <col min="1" max="1" width="5.26953125" customWidth="1"/>
    <col min="2" max="2" width="19.54296875" style="2" customWidth="1"/>
    <col min="3" max="3" width="35.453125" style="2" customWidth="1"/>
    <col min="4" max="4" width="34.26953125" style="1" customWidth="1"/>
    <col min="5" max="5" width="38.7265625" style="1" customWidth="1"/>
    <col min="6" max="6" width="45.81640625" style="1" customWidth="1"/>
    <col min="7" max="7" width="73.54296875" style="1" customWidth="1"/>
    <col min="8" max="8" width="13.54296875" customWidth="1"/>
    <col min="11" max="11" width="56.54296875" customWidth="1"/>
  </cols>
  <sheetData>
    <row r="1" spans="1:7" ht="15" thickBot="1" x14ac:dyDescent="0.4"/>
    <row r="2" spans="1:7" ht="18.5" x14ac:dyDescent="0.35">
      <c r="B2" s="156" t="s">
        <v>17</v>
      </c>
      <c r="C2" s="160" t="s">
        <v>439</v>
      </c>
      <c r="D2" s="161"/>
      <c r="E2" s="162"/>
    </row>
    <row r="3" spans="1:7" ht="15.5" x14ac:dyDescent="0.35">
      <c r="B3" s="157" t="s">
        <v>0</v>
      </c>
      <c r="C3" s="163" t="s">
        <v>59</v>
      </c>
      <c r="D3" s="163"/>
      <c r="E3" s="164"/>
    </row>
    <row r="4" spans="1:7" ht="364.5" customHeight="1" x14ac:dyDescent="0.35">
      <c r="B4" s="157" t="s">
        <v>68</v>
      </c>
      <c r="C4" s="165" t="s">
        <v>144</v>
      </c>
      <c r="D4" s="165"/>
      <c r="E4" s="166"/>
    </row>
    <row r="5" spans="1:7" ht="16" thickBot="1" x14ac:dyDescent="0.4">
      <c r="B5" s="158" t="s">
        <v>1</v>
      </c>
      <c r="C5" s="167">
        <v>43284</v>
      </c>
      <c r="D5" s="168"/>
      <c r="E5" s="169"/>
    </row>
    <row r="7" spans="1:7" ht="15" thickBot="1" x14ac:dyDescent="0.4">
      <c r="B7" s="6" t="s">
        <v>145</v>
      </c>
      <c r="C7" s="7"/>
      <c r="D7" s="7"/>
      <c r="E7" s="7"/>
      <c r="F7" s="7"/>
      <c r="G7" s="7"/>
    </row>
    <row r="8" spans="1:7" x14ac:dyDescent="0.35">
      <c r="C8" s="3" t="s">
        <v>3</v>
      </c>
      <c r="D8" s="8" t="s">
        <v>4</v>
      </c>
      <c r="E8" s="8" t="s">
        <v>5</v>
      </c>
      <c r="F8" s="8" t="s">
        <v>13</v>
      </c>
      <c r="G8" s="8" t="s">
        <v>202</v>
      </c>
    </row>
    <row r="9" spans="1:7" ht="406" x14ac:dyDescent="0.35">
      <c r="A9" s="1"/>
      <c r="B9" s="3" t="s">
        <v>2</v>
      </c>
      <c r="C9" s="5" t="s">
        <v>206</v>
      </c>
      <c r="D9" s="9" t="s">
        <v>47</v>
      </c>
      <c r="E9" s="5" t="s">
        <v>207</v>
      </c>
      <c r="F9" s="5" t="s">
        <v>144</v>
      </c>
      <c r="G9" s="10" t="s">
        <v>213</v>
      </c>
    </row>
    <row r="10" spans="1:7" ht="29" hidden="1" x14ac:dyDescent="0.35">
      <c r="A10" s="1"/>
      <c r="B10" s="3" t="s">
        <v>135</v>
      </c>
      <c r="C10" s="5" t="s">
        <v>208</v>
      </c>
      <c r="D10" s="9" t="s">
        <v>47</v>
      </c>
      <c r="E10" s="5" t="s">
        <v>207</v>
      </c>
      <c r="F10" s="5"/>
      <c r="G10" s="10" t="s">
        <v>211</v>
      </c>
    </row>
    <row r="11" spans="1:7" ht="174" x14ac:dyDescent="0.35">
      <c r="A11" s="2"/>
      <c r="B11" s="3" t="s">
        <v>146</v>
      </c>
      <c r="C11" s="5" t="s">
        <v>206</v>
      </c>
      <c r="D11" s="9" t="s">
        <v>147</v>
      </c>
      <c r="E11" s="5" t="s">
        <v>209</v>
      </c>
      <c r="F11" s="5" t="s">
        <v>184</v>
      </c>
      <c r="G11" s="10" t="s">
        <v>212</v>
      </c>
    </row>
    <row r="12" spans="1:7" ht="30" customHeight="1" x14ac:dyDescent="0.35">
      <c r="B12" s="159" t="s">
        <v>210</v>
      </c>
      <c r="C12" s="159"/>
      <c r="D12" s="159"/>
      <c r="E12" s="159"/>
      <c r="F12" s="159"/>
    </row>
  </sheetData>
  <mergeCells count="5">
    <mergeCell ref="B12:F12"/>
    <mergeCell ref="C2:E2"/>
    <mergeCell ref="C3:E3"/>
    <mergeCell ref="C4:E4"/>
    <mergeCell ref="C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5" zoomScaleNormal="100" workbookViewId="0">
      <selection activeCell="C5" sqref="A1:O9"/>
    </sheetView>
  </sheetViews>
  <sheetFormatPr defaultColWidth="11.453125" defaultRowHeight="14.5" x14ac:dyDescent="0.35"/>
  <cols>
    <col min="1" max="1" width="20.26953125" style="1" customWidth="1"/>
    <col min="2" max="2" width="37.54296875" style="1" customWidth="1"/>
    <col min="3" max="3" width="32.7265625" style="1" customWidth="1"/>
    <col min="4" max="4" width="41.1796875" style="1" customWidth="1"/>
    <col min="5" max="5" width="22.1796875" style="1" customWidth="1"/>
    <col min="6" max="7" width="34.54296875" style="1" customWidth="1"/>
    <col min="8" max="8" width="28.26953125" style="1" customWidth="1"/>
    <col min="9" max="9" width="23.7265625" style="11" customWidth="1"/>
    <col min="10" max="10" width="21.54296875" style="11" customWidth="1"/>
    <col min="11" max="12" width="20.26953125" style="1" customWidth="1"/>
    <col min="13" max="13" width="37.7265625" style="1" customWidth="1"/>
    <col min="14" max="14" width="20.26953125" style="1" customWidth="1"/>
    <col min="15" max="15" width="123.7265625" style="1" customWidth="1"/>
    <col min="16" max="16384" width="11.453125" style="1"/>
  </cols>
  <sheetData>
    <row r="1" spans="1:15" s="4" customFormat="1" x14ac:dyDescent="0.35">
      <c r="A1" s="143" t="s">
        <v>8</v>
      </c>
      <c r="B1" s="170" t="s">
        <v>27</v>
      </c>
      <c r="C1" s="171"/>
      <c r="D1" s="171"/>
      <c r="E1" s="171"/>
      <c r="F1" s="171"/>
      <c r="G1" s="144"/>
      <c r="H1" s="172" t="s">
        <v>10</v>
      </c>
      <c r="I1" s="173"/>
      <c r="J1" s="174"/>
      <c r="K1" s="145" t="s">
        <v>4</v>
      </c>
      <c r="L1" s="145" t="s">
        <v>5</v>
      </c>
      <c r="M1" s="145" t="s">
        <v>14</v>
      </c>
      <c r="N1" s="145" t="s">
        <v>7</v>
      </c>
      <c r="O1" s="145" t="s">
        <v>22</v>
      </c>
    </row>
    <row r="2" spans="1:15" s="4" customFormat="1" x14ac:dyDescent="0.35">
      <c r="A2" s="146" t="s">
        <v>9</v>
      </c>
      <c r="B2" s="147" t="s">
        <v>434</v>
      </c>
      <c r="C2" s="147" t="s">
        <v>28</v>
      </c>
      <c r="D2" s="147" t="s">
        <v>11</v>
      </c>
      <c r="E2" s="148" t="s">
        <v>12</v>
      </c>
      <c r="F2" s="147" t="s">
        <v>153</v>
      </c>
      <c r="G2" s="147" t="s">
        <v>154</v>
      </c>
      <c r="H2" s="149" t="s">
        <v>48</v>
      </c>
      <c r="I2" s="150" t="s">
        <v>190</v>
      </c>
      <c r="J2" s="151" t="s">
        <v>16</v>
      </c>
      <c r="K2" s="152"/>
      <c r="L2" s="152"/>
      <c r="M2" s="152"/>
      <c r="N2" s="152"/>
      <c r="O2" s="152"/>
    </row>
    <row r="3" spans="1:15" ht="203" x14ac:dyDescent="0.35">
      <c r="A3" s="153" t="s">
        <v>69</v>
      </c>
      <c r="B3" s="154" t="s">
        <v>15</v>
      </c>
      <c r="C3" s="154" t="s">
        <v>435</v>
      </c>
      <c r="D3" s="154" t="s">
        <v>405</v>
      </c>
      <c r="E3" s="154" t="s">
        <v>221</v>
      </c>
      <c r="F3" s="154" t="s">
        <v>225</v>
      </c>
      <c r="G3" s="154" t="s">
        <v>157</v>
      </c>
      <c r="H3" s="154" t="s">
        <v>216</v>
      </c>
      <c r="I3" s="155" t="s">
        <v>156</v>
      </c>
      <c r="J3" s="155" t="s">
        <v>71</v>
      </c>
      <c r="K3" s="154" t="s">
        <v>49</v>
      </c>
      <c r="L3" s="154" t="s">
        <v>229</v>
      </c>
      <c r="M3" s="154" t="s">
        <v>67</v>
      </c>
      <c r="N3" s="154" t="s">
        <v>373</v>
      </c>
      <c r="O3" s="154"/>
    </row>
    <row r="4" spans="1:15" ht="203" x14ac:dyDescent="0.35">
      <c r="A4" s="153" t="s">
        <v>151</v>
      </c>
      <c r="B4" s="154" t="s">
        <v>199</v>
      </c>
      <c r="C4" s="154" t="s">
        <v>436</v>
      </c>
      <c r="D4" s="153"/>
      <c r="E4" s="153"/>
      <c r="F4" s="154" t="s">
        <v>224</v>
      </c>
      <c r="G4" s="154" t="s">
        <v>152</v>
      </c>
      <c r="H4" s="154" t="s">
        <v>216</v>
      </c>
      <c r="I4" s="155" t="s">
        <v>413</v>
      </c>
      <c r="J4" s="155" t="s">
        <v>158</v>
      </c>
      <c r="K4" s="154" t="s">
        <v>155</v>
      </c>
      <c r="L4" s="154" t="s">
        <v>228</v>
      </c>
      <c r="M4" s="154" t="s">
        <v>166</v>
      </c>
      <c r="N4" s="154" t="s">
        <v>373</v>
      </c>
      <c r="O4" s="154" t="s">
        <v>372</v>
      </c>
    </row>
    <row r="5" spans="1:15" ht="225" customHeight="1" x14ac:dyDescent="0.35">
      <c r="A5" s="153" t="s">
        <v>169</v>
      </c>
      <c r="B5" s="154" t="s">
        <v>200</v>
      </c>
      <c r="C5" s="154" t="s">
        <v>437</v>
      </c>
      <c r="D5" s="154" t="s">
        <v>214</v>
      </c>
      <c r="E5" s="154" t="s">
        <v>222</v>
      </c>
      <c r="F5" s="154" t="s">
        <v>223</v>
      </c>
      <c r="G5" s="154" t="s">
        <v>152</v>
      </c>
      <c r="H5" s="154" t="s">
        <v>216</v>
      </c>
      <c r="I5" s="155" t="s">
        <v>226</v>
      </c>
      <c r="J5" s="155" t="s">
        <v>158</v>
      </c>
      <c r="K5" s="154" t="s">
        <v>155</v>
      </c>
      <c r="L5" s="154" t="s">
        <v>228</v>
      </c>
      <c r="M5" s="154" t="s">
        <v>183</v>
      </c>
      <c r="N5" s="154" t="s">
        <v>374</v>
      </c>
      <c r="O5" s="154"/>
    </row>
    <row r="6" spans="1:15" ht="145" x14ac:dyDescent="0.35">
      <c r="A6" s="153" t="s">
        <v>187</v>
      </c>
      <c r="B6" s="154" t="s">
        <v>201</v>
      </c>
      <c r="C6" s="154" t="s">
        <v>438</v>
      </c>
      <c r="D6" s="154" t="s">
        <v>215</v>
      </c>
      <c r="E6" s="153"/>
      <c r="F6" s="154" t="s">
        <v>189</v>
      </c>
      <c r="G6" s="154" t="s">
        <v>152</v>
      </c>
      <c r="H6" s="154" t="s">
        <v>217</v>
      </c>
      <c r="I6" s="155" t="s">
        <v>227</v>
      </c>
      <c r="J6" s="155" t="s">
        <v>188</v>
      </c>
      <c r="K6" s="154" t="s">
        <v>155</v>
      </c>
      <c r="L6" s="154" t="s">
        <v>228</v>
      </c>
      <c r="M6" s="154" t="s">
        <v>191</v>
      </c>
      <c r="N6" s="154" t="s">
        <v>374</v>
      </c>
      <c r="O6" s="154"/>
    </row>
    <row r="7" spans="1:15" x14ac:dyDescent="0.35">
      <c r="A7" s="13" t="s">
        <v>218</v>
      </c>
      <c r="B7" s="142"/>
      <c r="C7" s="13"/>
      <c r="D7" s="13"/>
      <c r="E7" s="13"/>
      <c r="F7" s="13"/>
      <c r="G7" s="13"/>
      <c r="H7" s="13"/>
      <c r="I7" s="121"/>
      <c r="J7" s="121"/>
      <c r="K7" s="13"/>
      <c r="L7" s="13"/>
      <c r="M7" s="13"/>
      <c r="N7" s="13"/>
      <c r="O7" s="13"/>
    </row>
    <row r="8" spans="1:15" x14ac:dyDescent="0.35">
      <c r="A8" s="120" t="s">
        <v>219</v>
      </c>
      <c r="B8" s="142"/>
      <c r="C8" s="13"/>
      <c r="D8" s="13"/>
      <c r="E8" s="13"/>
      <c r="F8" s="13"/>
      <c r="G8" s="13"/>
      <c r="H8" s="13"/>
      <c r="I8" s="121"/>
      <c r="J8" s="121"/>
      <c r="K8" s="13"/>
      <c r="L8" s="13"/>
      <c r="M8" s="13"/>
      <c r="N8" s="13"/>
      <c r="O8" s="13"/>
    </row>
    <row r="9" spans="1:15" x14ac:dyDescent="0.35">
      <c r="A9" s="13" t="s">
        <v>220</v>
      </c>
      <c r="B9" s="142"/>
      <c r="C9" s="13"/>
      <c r="D9" s="13"/>
      <c r="E9" s="13"/>
      <c r="F9" s="13"/>
      <c r="G9" s="13"/>
      <c r="H9" s="13"/>
      <c r="I9" s="121"/>
      <c r="J9" s="121"/>
      <c r="K9" s="13"/>
      <c r="L9" s="13"/>
      <c r="M9" s="13"/>
      <c r="N9" s="13"/>
      <c r="O9" s="13"/>
    </row>
  </sheetData>
  <mergeCells count="2">
    <mergeCell ref="B1:F1"/>
    <mergeCell ref="H1:J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22"/>
  <sheetViews>
    <sheetView workbookViewId="0">
      <selection activeCell="O19" sqref="O19"/>
    </sheetView>
  </sheetViews>
  <sheetFormatPr defaultColWidth="11.453125" defaultRowHeight="14.5" x14ac:dyDescent="0.35"/>
  <cols>
    <col min="1" max="1" width="6.26953125" style="81" customWidth="1"/>
    <col min="2" max="2" width="23" style="82" customWidth="1"/>
    <col min="3" max="3" width="17" style="81" customWidth="1"/>
    <col min="4" max="4" width="3.81640625" style="81" customWidth="1"/>
    <col min="5" max="5" width="18" style="81" customWidth="1"/>
    <col min="6" max="6" width="4.54296875" style="81" customWidth="1"/>
    <col min="7" max="7" width="20.7265625" style="81" customWidth="1"/>
    <col min="8" max="8" width="5.26953125" style="81" customWidth="1"/>
    <col min="9" max="9" width="18.7265625" style="81" customWidth="1"/>
    <col min="10" max="10" width="4.54296875" style="81" customWidth="1"/>
    <col min="11" max="11" width="18" style="81" customWidth="1"/>
    <col min="12" max="12" width="4.7265625" style="81" customWidth="1"/>
    <col min="13" max="13" width="19.26953125" style="81" customWidth="1"/>
    <col min="14" max="14" width="4.81640625" style="81" customWidth="1"/>
    <col min="15" max="15" width="22.54296875" style="81" customWidth="1"/>
    <col min="16" max="16" width="24.26953125" style="81" customWidth="1"/>
    <col min="17" max="17" width="25.1796875" style="81" customWidth="1"/>
    <col min="18" max="18" width="25.54296875" style="81" customWidth="1"/>
    <col min="19" max="19" width="23.81640625" style="81" customWidth="1"/>
    <col min="20" max="20" width="24.1796875" style="81" customWidth="1"/>
    <col min="21" max="21" width="23.54296875" style="81" customWidth="1"/>
    <col min="22" max="22" width="11.453125" style="81" customWidth="1"/>
    <col min="23" max="32" width="11.453125" style="81"/>
    <col min="33" max="33" width="11.453125" style="81" customWidth="1"/>
    <col min="34" max="16384" width="11.453125" style="81"/>
  </cols>
  <sheetData>
    <row r="2" spans="2:23" s="76" customFormat="1" ht="16" thickBot="1" x14ac:dyDescent="0.4">
      <c r="B2" s="75" t="str">
        <f>HOME!B9</f>
        <v>PICO1</v>
      </c>
      <c r="C2" s="185" t="str">
        <f>VLOOKUP(B2,HOME!B:G,6)</f>
        <v>Three doses of 9-valent HPV vaccine versus three doses of 4-valent HPV vaccine in 16–26-year-old females - efficacy outcomes (for HPVs 31, 33, 45, 52, 58)</v>
      </c>
      <c r="D2" s="185"/>
      <c r="E2" s="185"/>
      <c r="F2" s="185"/>
      <c r="G2" s="185"/>
      <c r="H2" s="185"/>
      <c r="I2" s="185"/>
      <c r="J2" s="185"/>
      <c r="K2" s="185"/>
      <c r="L2" s="185"/>
      <c r="M2" s="185"/>
      <c r="N2" s="185"/>
      <c r="O2" s="185"/>
      <c r="P2" s="185"/>
    </row>
    <row r="3" spans="2:23" s="76" customFormat="1" ht="15.5" x14ac:dyDescent="0.35">
      <c r="B3" s="77" t="s">
        <v>3</v>
      </c>
      <c r="C3" s="186" t="str">
        <f>VLOOKUP(B2,HOME!B:G,2)</f>
        <v>Females 16–26-year old (subgroup: PPE)</v>
      </c>
      <c r="D3" s="186"/>
      <c r="E3" s="186"/>
      <c r="F3" s="186"/>
      <c r="G3" s="186"/>
      <c r="H3" s="186"/>
      <c r="I3" s="186"/>
      <c r="J3" s="186"/>
      <c r="K3" s="186"/>
      <c r="L3" s="186"/>
      <c r="M3" s="186"/>
      <c r="N3" s="186"/>
      <c r="O3" s="186"/>
      <c r="P3" s="186"/>
    </row>
    <row r="4" spans="2:23" s="76" customFormat="1" ht="15.5" x14ac:dyDescent="0.35">
      <c r="B4" s="77" t="s">
        <v>18</v>
      </c>
      <c r="C4" s="187" t="str">
        <f>STUDIES!D3</f>
        <v>105 study sites across 18 countries (Austria, Brazil, Canada, Chile, Colombia, Denmark, Germany, Hong Kong, Japan, Korea, Mexico, New Zealand, Norway, Peru, Sweden, Taiwan, Thailand and the United States [including Puerto Rico])</v>
      </c>
      <c r="D4" s="187"/>
      <c r="E4" s="187"/>
      <c r="F4" s="187"/>
      <c r="G4" s="187"/>
      <c r="H4" s="187"/>
      <c r="I4" s="187"/>
      <c r="J4" s="187"/>
      <c r="K4" s="187"/>
      <c r="L4" s="187"/>
      <c r="M4" s="187"/>
      <c r="N4" s="187"/>
      <c r="O4" s="187"/>
      <c r="P4" s="187"/>
    </row>
    <row r="5" spans="2:23" s="76" customFormat="1" ht="15.5" x14ac:dyDescent="0.35">
      <c r="B5" s="77" t="s">
        <v>4</v>
      </c>
      <c r="C5" s="186" t="str">
        <f>VLOOKUP(B2,HOME!B:G,3)</f>
        <v>9-valent HPV (3 doses)</v>
      </c>
      <c r="D5" s="186"/>
      <c r="E5" s="186"/>
      <c r="F5" s="186"/>
      <c r="G5" s="186"/>
      <c r="H5" s="186"/>
      <c r="I5" s="186"/>
      <c r="J5" s="186"/>
      <c r="K5" s="186"/>
      <c r="L5" s="186"/>
      <c r="M5" s="186"/>
      <c r="N5" s="186"/>
      <c r="O5" s="186"/>
      <c r="P5" s="186"/>
    </row>
    <row r="6" spans="2:23" s="76" customFormat="1" ht="16" thickBot="1" x14ac:dyDescent="0.4">
      <c r="B6" s="78" t="s">
        <v>5</v>
      </c>
      <c r="C6" s="188" t="str">
        <f>VLOOKUP(B2,HOME!B:G,4)</f>
        <v xml:space="preserve">4-valent HPV (3 doses)  in females 16–26-year old </v>
      </c>
      <c r="D6" s="188"/>
      <c r="E6" s="188"/>
      <c r="F6" s="188"/>
      <c r="G6" s="188"/>
      <c r="H6" s="188"/>
      <c r="I6" s="188"/>
      <c r="J6" s="188"/>
      <c r="K6" s="188"/>
      <c r="L6" s="188"/>
      <c r="M6" s="188"/>
      <c r="N6" s="188"/>
      <c r="O6" s="188"/>
      <c r="P6" s="188"/>
    </row>
    <row r="8" spans="2:23" ht="21.5" thickBot="1" x14ac:dyDescent="0.4">
      <c r="B8" s="79" t="s">
        <v>45</v>
      </c>
      <c r="C8" s="80"/>
      <c r="D8" s="80"/>
      <c r="E8" s="80"/>
      <c r="F8" s="80"/>
      <c r="G8" s="80"/>
      <c r="H8" s="80"/>
      <c r="I8" s="80"/>
      <c r="J8" s="80"/>
      <c r="K8" s="80"/>
      <c r="L8" s="80"/>
      <c r="M8" s="80"/>
      <c r="N8" s="80"/>
      <c r="O8" s="80"/>
      <c r="P8" s="80"/>
      <c r="Q8" s="80"/>
      <c r="R8" s="80"/>
      <c r="S8" s="80"/>
      <c r="T8" s="80"/>
    </row>
    <row r="9" spans="2:23" x14ac:dyDescent="0.35">
      <c r="O9" s="82"/>
    </row>
    <row r="10" spans="2:23" ht="15.5" x14ac:dyDescent="0.35">
      <c r="B10" s="199" t="s">
        <v>50</v>
      </c>
      <c r="C10" s="200"/>
      <c r="D10" s="200"/>
      <c r="E10" s="200"/>
      <c r="F10" s="200"/>
      <c r="G10" s="200"/>
      <c r="H10" s="200"/>
      <c r="I10" s="200"/>
      <c r="J10" s="200"/>
      <c r="K10" s="200"/>
      <c r="L10" s="200"/>
      <c r="M10" s="200"/>
      <c r="N10" s="201"/>
      <c r="O10" s="192" t="s">
        <v>51</v>
      </c>
      <c r="P10" s="193"/>
      <c r="Q10" s="193"/>
      <c r="R10" s="193"/>
      <c r="S10" s="193"/>
      <c r="T10" s="194"/>
    </row>
    <row r="11" spans="2:23" ht="15.5" x14ac:dyDescent="0.35">
      <c r="B11" s="202" t="s">
        <v>37</v>
      </c>
      <c r="C11" s="21"/>
      <c r="D11" s="21"/>
      <c r="E11" s="21"/>
      <c r="F11" s="21"/>
      <c r="G11" s="21"/>
      <c r="H11" s="21"/>
      <c r="I11" s="21"/>
      <c r="J11" s="21"/>
      <c r="K11" s="21"/>
      <c r="L11" s="21"/>
      <c r="M11" s="21"/>
      <c r="N11" s="22"/>
      <c r="O11" s="195" t="s">
        <v>60</v>
      </c>
      <c r="P11" s="196"/>
      <c r="Q11" s="204" t="s">
        <v>64</v>
      </c>
      <c r="R11" s="196"/>
      <c r="S11" s="196" t="s">
        <v>66</v>
      </c>
      <c r="T11" s="197" t="s">
        <v>205</v>
      </c>
    </row>
    <row r="12" spans="2:23" ht="29.5" thickBot="1" x14ac:dyDescent="0.4">
      <c r="B12" s="203"/>
      <c r="C12" s="68" t="s">
        <v>38</v>
      </c>
      <c r="D12" s="74" t="s">
        <v>134</v>
      </c>
      <c r="E12" s="68" t="s">
        <v>31</v>
      </c>
      <c r="F12" s="74"/>
      <c r="G12" s="68" t="s">
        <v>32</v>
      </c>
      <c r="H12" s="74"/>
      <c r="I12" s="68" t="s">
        <v>409</v>
      </c>
      <c r="J12" s="74"/>
      <c r="K12" s="68" t="s">
        <v>34</v>
      </c>
      <c r="L12" s="74"/>
      <c r="M12" s="68" t="s">
        <v>36</v>
      </c>
      <c r="N12" s="74"/>
      <c r="O12" s="72" t="s">
        <v>407</v>
      </c>
      <c r="P12" s="45" t="s">
        <v>408</v>
      </c>
      <c r="Q12" s="73" t="s">
        <v>203</v>
      </c>
      <c r="R12" s="45" t="s">
        <v>65</v>
      </c>
      <c r="S12" s="205"/>
      <c r="T12" s="198"/>
      <c r="U12" s="83"/>
      <c r="V12" s="83"/>
      <c r="W12" s="83"/>
    </row>
    <row r="13" spans="2:23" x14ac:dyDescent="0.35">
      <c r="B13" s="84" t="s">
        <v>61</v>
      </c>
      <c r="C13" s="85"/>
      <c r="D13" s="86"/>
      <c r="E13" s="86"/>
      <c r="F13" s="86"/>
      <c r="G13" s="86"/>
      <c r="H13" s="86"/>
      <c r="I13" s="86"/>
      <c r="J13" s="86"/>
      <c r="K13" s="86"/>
      <c r="L13" s="86"/>
      <c r="M13" s="86"/>
      <c r="N13" s="86"/>
      <c r="O13" s="86"/>
      <c r="P13" s="86"/>
      <c r="Q13" s="87"/>
      <c r="R13" s="87"/>
      <c r="S13" s="86"/>
      <c r="T13" s="88"/>
      <c r="U13" s="83"/>
      <c r="V13" s="83"/>
      <c r="W13" s="83"/>
    </row>
    <row r="14" spans="2:23" ht="29" x14ac:dyDescent="0.35">
      <c r="B14" s="89" t="s">
        <v>257</v>
      </c>
      <c r="C14" s="90" t="s">
        <v>40</v>
      </c>
      <c r="D14" s="91"/>
      <c r="E14" s="92" t="s">
        <v>39</v>
      </c>
      <c r="F14" s="118">
        <v>1</v>
      </c>
      <c r="G14" s="92" t="s">
        <v>40</v>
      </c>
      <c r="H14" s="91"/>
      <c r="I14" s="93" t="s">
        <v>40</v>
      </c>
      <c r="J14" s="118"/>
      <c r="K14" s="92" t="s">
        <v>39</v>
      </c>
      <c r="L14" s="118">
        <v>1</v>
      </c>
      <c r="M14" s="92" t="s">
        <v>39</v>
      </c>
      <c r="N14" s="91"/>
      <c r="O14" s="94" t="s">
        <v>264</v>
      </c>
      <c r="P14" s="95" t="s">
        <v>274</v>
      </c>
      <c r="Q14" s="96" t="s">
        <v>348</v>
      </c>
      <c r="R14" s="97" t="s">
        <v>282</v>
      </c>
      <c r="S14" s="98" t="s">
        <v>235</v>
      </c>
      <c r="T14" s="128" t="s">
        <v>230</v>
      </c>
      <c r="U14" s="99"/>
      <c r="V14" s="99"/>
      <c r="W14" s="99"/>
    </row>
    <row r="15" spans="2:23" x14ac:dyDescent="0.35">
      <c r="B15" s="100" t="s">
        <v>260</v>
      </c>
      <c r="C15" s="101"/>
      <c r="D15" s="102"/>
      <c r="E15" s="102"/>
      <c r="F15" s="103"/>
      <c r="G15" s="102"/>
      <c r="H15" s="102"/>
      <c r="I15" s="102"/>
      <c r="J15" s="103"/>
      <c r="K15" s="102"/>
      <c r="L15" s="103"/>
      <c r="M15" s="102"/>
      <c r="N15" s="102"/>
      <c r="O15" s="103"/>
      <c r="P15" s="103"/>
      <c r="Q15" s="104"/>
      <c r="R15" s="104"/>
      <c r="S15" s="103"/>
      <c r="T15" s="129"/>
      <c r="U15" s="99"/>
      <c r="V15" s="99"/>
      <c r="W15" s="99"/>
    </row>
    <row r="16" spans="2:23" ht="29" x14ac:dyDescent="0.35">
      <c r="B16" s="89" t="s">
        <v>257</v>
      </c>
      <c r="C16" s="90" t="s">
        <v>40</v>
      </c>
      <c r="D16" s="91"/>
      <c r="E16" s="92" t="s">
        <v>39</v>
      </c>
      <c r="F16" s="118">
        <v>1</v>
      </c>
      <c r="G16" s="92" t="s">
        <v>40</v>
      </c>
      <c r="H16" s="91"/>
      <c r="I16" s="93" t="s">
        <v>40</v>
      </c>
      <c r="J16" s="118"/>
      <c r="K16" s="92" t="s">
        <v>39</v>
      </c>
      <c r="L16" s="118">
        <v>1</v>
      </c>
      <c r="M16" s="92" t="s">
        <v>39</v>
      </c>
      <c r="N16" s="91"/>
      <c r="O16" s="94" t="s">
        <v>265</v>
      </c>
      <c r="P16" s="95" t="s">
        <v>275</v>
      </c>
      <c r="Q16" s="96" t="s">
        <v>349</v>
      </c>
      <c r="R16" s="97" t="s">
        <v>283</v>
      </c>
      <c r="S16" s="98" t="s">
        <v>236</v>
      </c>
      <c r="T16" s="128" t="s">
        <v>230</v>
      </c>
      <c r="U16" s="99"/>
      <c r="V16" s="99"/>
      <c r="W16" s="99"/>
    </row>
    <row r="17" spans="1:23" x14ac:dyDescent="0.35">
      <c r="B17" s="100" t="s">
        <v>72</v>
      </c>
      <c r="C17" s="101"/>
      <c r="D17" s="102"/>
      <c r="E17" s="102"/>
      <c r="F17" s="103"/>
      <c r="G17" s="102"/>
      <c r="H17" s="102"/>
      <c r="I17" s="102"/>
      <c r="J17" s="103"/>
      <c r="K17" s="102"/>
      <c r="L17" s="103"/>
      <c r="M17" s="102"/>
      <c r="N17" s="102"/>
      <c r="O17" s="103"/>
      <c r="P17" s="103"/>
      <c r="Q17" s="104"/>
      <c r="R17" s="104"/>
      <c r="S17" s="103"/>
      <c r="T17" s="129"/>
      <c r="U17" s="99"/>
      <c r="V17" s="99"/>
      <c r="W17" s="99"/>
    </row>
    <row r="18" spans="1:23" ht="29" x14ac:dyDescent="0.35">
      <c r="B18" s="89" t="s">
        <v>261</v>
      </c>
      <c r="C18" s="90" t="s">
        <v>40</v>
      </c>
      <c r="D18" s="91"/>
      <c r="E18" s="92" t="s">
        <v>39</v>
      </c>
      <c r="F18" s="118">
        <v>1</v>
      </c>
      <c r="G18" s="92" t="s">
        <v>40</v>
      </c>
      <c r="H18" s="91"/>
      <c r="I18" s="93" t="s">
        <v>40</v>
      </c>
      <c r="J18" s="118"/>
      <c r="K18" s="92" t="s">
        <v>39</v>
      </c>
      <c r="L18" s="118">
        <v>1</v>
      </c>
      <c r="M18" s="92" t="s">
        <v>39</v>
      </c>
      <c r="N18" s="91"/>
      <c r="O18" s="94" t="s">
        <v>266</v>
      </c>
      <c r="P18" s="95" t="s">
        <v>276</v>
      </c>
      <c r="Q18" s="96" t="s">
        <v>350</v>
      </c>
      <c r="R18" s="97" t="s">
        <v>284</v>
      </c>
      <c r="S18" s="98" t="s">
        <v>237</v>
      </c>
      <c r="T18" s="128" t="s">
        <v>230</v>
      </c>
      <c r="U18" s="99"/>
      <c r="V18" s="99"/>
      <c r="W18" s="99"/>
    </row>
    <row r="19" spans="1:23" x14ac:dyDescent="0.35">
      <c r="B19" s="105" t="s">
        <v>76</v>
      </c>
      <c r="C19" s="101"/>
      <c r="D19" s="102"/>
      <c r="E19" s="102"/>
      <c r="F19" s="103"/>
      <c r="G19" s="102"/>
      <c r="H19" s="102"/>
      <c r="I19" s="102"/>
      <c r="J19" s="103"/>
      <c r="K19" s="102"/>
      <c r="L19" s="103"/>
      <c r="M19" s="102"/>
      <c r="N19" s="102"/>
      <c r="O19" s="103"/>
      <c r="P19" s="103"/>
      <c r="Q19" s="104"/>
      <c r="R19" s="104"/>
      <c r="S19" s="103"/>
      <c r="T19" s="129"/>
      <c r="U19" s="99"/>
      <c r="V19" s="99"/>
      <c r="W19" s="99"/>
    </row>
    <row r="20" spans="1:23" ht="29" x14ac:dyDescent="0.35">
      <c r="B20" s="89" t="s">
        <v>261</v>
      </c>
      <c r="C20" s="90" t="s">
        <v>40</v>
      </c>
      <c r="D20" s="91"/>
      <c r="E20" s="92" t="s">
        <v>39</v>
      </c>
      <c r="F20" s="118">
        <v>1</v>
      </c>
      <c r="G20" s="92" t="s">
        <v>40</v>
      </c>
      <c r="H20" s="91"/>
      <c r="I20" s="93" t="s">
        <v>40</v>
      </c>
      <c r="J20" s="118"/>
      <c r="K20" s="92" t="s">
        <v>39</v>
      </c>
      <c r="L20" s="118">
        <v>1</v>
      </c>
      <c r="M20" s="92" t="s">
        <v>39</v>
      </c>
      <c r="N20" s="91"/>
      <c r="O20" s="94" t="s">
        <v>267</v>
      </c>
      <c r="P20" s="95" t="s">
        <v>277</v>
      </c>
      <c r="Q20" s="96" t="s">
        <v>351</v>
      </c>
      <c r="R20" s="97" t="s">
        <v>285</v>
      </c>
      <c r="S20" s="98" t="s">
        <v>238</v>
      </c>
      <c r="T20" s="128" t="s">
        <v>230</v>
      </c>
      <c r="U20" s="99"/>
      <c r="V20" s="99"/>
      <c r="W20" s="99"/>
    </row>
    <row r="21" spans="1:23" x14ac:dyDescent="0.35">
      <c r="B21" s="105" t="s">
        <v>73</v>
      </c>
      <c r="C21" s="101"/>
      <c r="D21" s="102"/>
      <c r="E21" s="102"/>
      <c r="F21" s="103"/>
      <c r="G21" s="102"/>
      <c r="H21" s="102"/>
      <c r="I21" s="102"/>
      <c r="J21" s="103"/>
      <c r="K21" s="102"/>
      <c r="L21" s="103"/>
      <c r="M21" s="102"/>
      <c r="N21" s="102"/>
      <c r="O21" s="103"/>
      <c r="P21" s="103"/>
      <c r="Q21" s="104"/>
      <c r="R21" s="104"/>
      <c r="S21" s="103"/>
      <c r="T21" s="129"/>
      <c r="U21" s="99"/>
      <c r="V21" s="99"/>
      <c r="W21" s="99"/>
    </row>
    <row r="22" spans="1:23" ht="29" x14ac:dyDescent="0.35">
      <c r="B22" s="89" t="s">
        <v>261</v>
      </c>
      <c r="C22" s="90" t="s">
        <v>40</v>
      </c>
      <c r="D22" s="91"/>
      <c r="E22" s="92" t="s">
        <v>39</v>
      </c>
      <c r="F22" s="118">
        <v>1</v>
      </c>
      <c r="G22" s="92" t="s">
        <v>40</v>
      </c>
      <c r="H22" s="91"/>
      <c r="I22" s="93" t="s">
        <v>40</v>
      </c>
      <c r="J22" s="118"/>
      <c r="K22" s="92" t="s">
        <v>39</v>
      </c>
      <c r="L22" s="118">
        <v>1</v>
      </c>
      <c r="M22" s="92" t="s">
        <v>39</v>
      </c>
      <c r="N22" s="91"/>
      <c r="O22" s="94" t="s">
        <v>268</v>
      </c>
      <c r="P22" s="95" t="s">
        <v>278</v>
      </c>
      <c r="Q22" s="96" t="s">
        <v>352</v>
      </c>
      <c r="R22" s="97" t="s">
        <v>286</v>
      </c>
      <c r="S22" s="98" t="s">
        <v>239</v>
      </c>
      <c r="T22" s="128" t="s">
        <v>230</v>
      </c>
      <c r="U22" s="99"/>
      <c r="V22" s="99"/>
      <c r="W22" s="99"/>
    </row>
    <row r="23" spans="1:23" x14ac:dyDescent="0.35">
      <c r="B23" s="100" t="s">
        <v>74</v>
      </c>
      <c r="C23" s="101"/>
      <c r="D23" s="102"/>
      <c r="E23" s="102"/>
      <c r="F23" s="103"/>
      <c r="G23" s="102"/>
      <c r="H23" s="102"/>
      <c r="I23" s="102"/>
      <c r="J23" s="103"/>
      <c r="K23" s="102"/>
      <c r="L23" s="103"/>
      <c r="M23" s="102"/>
      <c r="N23" s="102"/>
      <c r="O23" s="103"/>
      <c r="P23" s="103"/>
      <c r="Q23" s="104"/>
      <c r="R23" s="104"/>
      <c r="S23" s="103"/>
      <c r="T23" s="129"/>
      <c r="U23" s="99"/>
      <c r="V23" s="99"/>
      <c r="W23" s="99"/>
    </row>
    <row r="24" spans="1:23" ht="29" x14ac:dyDescent="0.35">
      <c r="B24" s="89" t="s">
        <v>258</v>
      </c>
      <c r="C24" s="90" t="s">
        <v>40</v>
      </c>
      <c r="D24" s="91"/>
      <c r="E24" s="92" t="s">
        <v>39</v>
      </c>
      <c r="F24" s="118">
        <v>1</v>
      </c>
      <c r="G24" s="92" t="s">
        <v>40</v>
      </c>
      <c r="H24" s="91"/>
      <c r="I24" s="93" t="s">
        <v>40</v>
      </c>
      <c r="J24" s="118"/>
      <c r="K24" s="92" t="s">
        <v>39</v>
      </c>
      <c r="L24" s="118">
        <v>1</v>
      </c>
      <c r="M24" s="92" t="s">
        <v>39</v>
      </c>
      <c r="N24" s="91"/>
      <c r="O24" s="94" t="s">
        <v>269</v>
      </c>
      <c r="P24" s="95" t="s">
        <v>279</v>
      </c>
      <c r="Q24" s="96" t="s">
        <v>353</v>
      </c>
      <c r="R24" s="97" t="s">
        <v>287</v>
      </c>
      <c r="S24" s="98" t="s">
        <v>240</v>
      </c>
      <c r="T24" s="128" t="s">
        <v>230</v>
      </c>
      <c r="U24" s="99"/>
      <c r="V24" s="99"/>
      <c r="W24" s="99"/>
    </row>
    <row r="25" spans="1:23" x14ac:dyDescent="0.35">
      <c r="B25" s="105" t="s">
        <v>136</v>
      </c>
      <c r="C25" s="101"/>
      <c r="D25" s="102"/>
      <c r="E25" s="102"/>
      <c r="F25" s="103"/>
      <c r="G25" s="102"/>
      <c r="H25" s="102"/>
      <c r="I25" s="102"/>
      <c r="J25" s="103"/>
      <c r="K25" s="102"/>
      <c r="L25" s="103"/>
      <c r="M25" s="102"/>
      <c r="N25" s="102"/>
      <c r="O25" s="103"/>
      <c r="P25" s="103"/>
      <c r="Q25" s="104"/>
      <c r="R25" s="104"/>
      <c r="S25" s="103"/>
      <c r="T25" s="129"/>
      <c r="U25" s="99"/>
      <c r="V25" s="99"/>
      <c r="W25" s="99"/>
    </row>
    <row r="26" spans="1:23" ht="29" x14ac:dyDescent="0.35">
      <c r="B26" s="89" t="s">
        <v>258</v>
      </c>
      <c r="C26" s="90" t="s">
        <v>40</v>
      </c>
      <c r="D26" s="91"/>
      <c r="E26" s="92" t="s">
        <v>39</v>
      </c>
      <c r="F26" s="118">
        <v>1</v>
      </c>
      <c r="G26" s="92" t="s">
        <v>40</v>
      </c>
      <c r="H26" s="91"/>
      <c r="I26" s="93" t="s">
        <v>40</v>
      </c>
      <c r="J26" s="118"/>
      <c r="K26" s="92" t="s">
        <v>39</v>
      </c>
      <c r="L26" s="118">
        <v>1</v>
      </c>
      <c r="M26" s="92" t="s">
        <v>39</v>
      </c>
      <c r="N26" s="91"/>
      <c r="O26" s="94" t="s">
        <v>270</v>
      </c>
      <c r="P26" s="95" t="s">
        <v>280</v>
      </c>
      <c r="Q26" s="96" t="s">
        <v>354</v>
      </c>
      <c r="R26" s="97" t="s">
        <v>288</v>
      </c>
      <c r="S26" s="98" t="s">
        <v>241</v>
      </c>
      <c r="T26" s="128" t="s">
        <v>230</v>
      </c>
      <c r="U26" s="99"/>
      <c r="V26" s="99"/>
      <c r="W26" s="99"/>
    </row>
    <row r="27" spans="1:23" x14ac:dyDescent="0.35">
      <c r="B27" s="105" t="s">
        <v>137</v>
      </c>
      <c r="C27" s="101"/>
      <c r="D27" s="102"/>
      <c r="E27" s="102"/>
      <c r="F27" s="103"/>
      <c r="G27" s="102"/>
      <c r="H27" s="102"/>
      <c r="I27" s="102"/>
      <c r="J27" s="103"/>
      <c r="K27" s="102"/>
      <c r="L27" s="103"/>
      <c r="M27" s="102"/>
      <c r="N27" s="102"/>
      <c r="O27" s="103"/>
      <c r="P27" s="103"/>
      <c r="Q27" s="104"/>
      <c r="R27" s="104"/>
      <c r="S27" s="103"/>
      <c r="T27" s="129"/>
      <c r="U27" s="99"/>
      <c r="V27" s="99"/>
      <c r="W27" s="99"/>
    </row>
    <row r="28" spans="1:23" ht="29" x14ac:dyDescent="0.35">
      <c r="B28" s="89" t="s">
        <v>258</v>
      </c>
      <c r="C28" s="90" t="s">
        <v>40</v>
      </c>
      <c r="D28" s="91"/>
      <c r="E28" s="92" t="s">
        <v>39</v>
      </c>
      <c r="F28" s="118">
        <v>1</v>
      </c>
      <c r="G28" s="92" t="s">
        <v>40</v>
      </c>
      <c r="H28" s="91"/>
      <c r="I28" s="93" t="s">
        <v>40</v>
      </c>
      <c r="J28" s="118"/>
      <c r="K28" s="92" t="s">
        <v>39</v>
      </c>
      <c r="L28" s="118">
        <v>1</v>
      </c>
      <c r="M28" s="92" t="s">
        <v>39</v>
      </c>
      <c r="N28" s="91"/>
      <c r="O28" s="94" t="s">
        <v>271</v>
      </c>
      <c r="P28" s="95" t="s">
        <v>280</v>
      </c>
      <c r="Q28" s="96" t="s">
        <v>355</v>
      </c>
      <c r="R28" s="97" t="s">
        <v>289</v>
      </c>
      <c r="S28" s="98" t="s">
        <v>242</v>
      </c>
      <c r="T28" s="128" t="s">
        <v>230</v>
      </c>
      <c r="U28" s="99"/>
      <c r="V28" s="99"/>
      <c r="W28" s="99"/>
    </row>
    <row r="29" spans="1:23" x14ac:dyDescent="0.35">
      <c r="B29" s="106" t="s">
        <v>138</v>
      </c>
      <c r="C29" s="101"/>
      <c r="D29" s="102"/>
      <c r="E29" s="102"/>
      <c r="F29" s="103"/>
      <c r="G29" s="102"/>
      <c r="H29" s="102"/>
      <c r="I29" s="102"/>
      <c r="J29" s="103"/>
      <c r="K29" s="102"/>
      <c r="L29" s="103"/>
      <c r="M29" s="102"/>
      <c r="N29" s="102"/>
      <c r="O29" s="103"/>
      <c r="P29" s="103"/>
      <c r="Q29" s="104"/>
      <c r="R29" s="104"/>
      <c r="S29" s="103"/>
      <c r="T29" s="129"/>
      <c r="U29" s="99"/>
      <c r="V29" s="99"/>
      <c r="W29" s="99"/>
    </row>
    <row r="30" spans="1:23" ht="29" x14ac:dyDescent="0.35">
      <c r="B30" s="89" t="s">
        <v>258</v>
      </c>
      <c r="C30" s="90" t="s">
        <v>40</v>
      </c>
      <c r="D30" s="91"/>
      <c r="E30" s="92" t="s">
        <v>39</v>
      </c>
      <c r="F30" s="118">
        <v>1</v>
      </c>
      <c r="G30" s="92" t="s">
        <v>40</v>
      </c>
      <c r="H30" s="91"/>
      <c r="I30" s="93" t="s">
        <v>40</v>
      </c>
      <c r="J30" s="118"/>
      <c r="K30" s="92" t="s">
        <v>39</v>
      </c>
      <c r="L30" s="118">
        <v>1</v>
      </c>
      <c r="M30" s="92" t="s">
        <v>39</v>
      </c>
      <c r="N30" s="91"/>
      <c r="O30" s="94" t="s">
        <v>272</v>
      </c>
      <c r="P30" s="95" t="s">
        <v>280</v>
      </c>
      <c r="Q30" s="96" t="s">
        <v>356</v>
      </c>
      <c r="R30" s="97" t="s">
        <v>290</v>
      </c>
      <c r="S30" s="98" t="s">
        <v>243</v>
      </c>
      <c r="T30" s="128" t="s">
        <v>230</v>
      </c>
      <c r="U30" s="99"/>
      <c r="V30" s="99"/>
      <c r="W30" s="99"/>
    </row>
    <row r="31" spans="1:23" x14ac:dyDescent="0.35">
      <c r="A31" s="83"/>
      <c r="B31" s="106" t="s">
        <v>139</v>
      </c>
      <c r="C31" s="101"/>
      <c r="D31" s="102"/>
      <c r="E31" s="102"/>
      <c r="F31" s="103"/>
      <c r="G31" s="102"/>
      <c r="H31" s="102"/>
      <c r="I31" s="102"/>
      <c r="J31" s="103"/>
      <c r="K31" s="102"/>
      <c r="L31" s="103"/>
      <c r="M31" s="102"/>
      <c r="N31" s="102"/>
      <c r="O31" s="103"/>
      <c r="P31" s="103"/>
      <c r="Q31" s="104"/>
      <c r="R31" s="104"/>
      <c r="S31" s="103"/>
      <c r="T31" s="129"/>
      <c r="U31" s="99"/>
      <c r="V31" s="99"/>
      <c r="W31" s="99"/>
    </row>
    <row r="32" spans="1:23" ht="29" x14ac:dyDescent="0.35">
      <c r="B32" s="89" t="s">
        <v>258</v>
      </c>
      <c r="C32" s="90" t="s">
        <v>40</v>
      </c>
      <c r="D32" s="91"/>
      <c r="E32" s="92" t="s">
        <v>39</v>
      </c>
      <c r="F32" s="118">
        <v>1</v>
      </c>
      <c r="G32" s="92" t="s">
        <v>40</v>
      </c>
      <c r="H32" s="91"/>
      <c r="I32" s="93" t="s">
        <v>41</v>
      </c>
      <c r="J32" s="118">
        <v>2</v>
      </c>
      <c r="K32" s="92" t="s">
        <v>39</v>
      </c>
      <c r="L32" s="118">
        <v>1</v>
      </c>
      <c r="M32" s="92" t="s">
        <v>39</v>
      </c>
      <c r="N32" s="91"/>
      <c r="O32" s="94" t="s">
        <v>273</v>
      </c>
      <c r="P32" s="95" t="s">
        <v>281</v>
      </c>
      <c r="Q32" s="96" t="s">
        <v>357</v>
      </c>
      <c r="R32" s="97" t="s">
        <v>291</v>
      </c>
      <c r="S32" s="98" t="s">
        <v>244</v>
      </c>
      <c r="T32" s="128" t="s">
        <v>233</v>
      </c>
      <c r="U32" s="99"/>
      <c r="V32" s="99"/>
      <c r="W32" s="99"/>
    </row>
    <row r="33" spans="1:23" x14ac:dyDescent="0.35">
      <c r="A33" s="83"/>
      <c r="B33" s="100" t="s">
        <v>75</v>
      </c>
      <c r="C33" s="101"/>
      <c r="D33" s="102"/>
      <c r="E33" s="102"/>
      <c r="F33" s="103"/>
      <c r="G33" s="102"/>
      <c r="H33" s="102"/>
      <c r="I33" s="102"/>
      <c r="J33" s="103"/>
      <c r="K33" s="102"/>
      <c r="L33" s="103"/>
      <c r="M33" s="102"/>
      <c r="N33" s="102"/>
      <c r="O33" s="103"/>
      <c r="P33" s="103"/>
      <c r="Q33" s="104"/>
      <c r="R33" s="104"/>
      <c r="S33" s="103"/>
      <c r="T33" s="129"/>
      <c r="U33" s="99"/>
      <c r="V33" s="99"/>
      <c r="W33" s="99"/>
    </row>
    <row r="34" spans="1:23" ht="29" x14ac:dyDescent="0.35">
      <c r="B34" s="89" t="s">
        <v>262</v>
      </c>
      <c r="C34" s="90" t="s">
        <v>40</v>
      </c>
      <c r="D34" s="91"/>
      <c r="E34" s="92" t="s">
        <v>39</v>
      </c>
      <c r="F34" s="118">
        <v>1</v>
      </c>
      <c r="G34" s="92" t="s">
        <v>40</v>
      </c>
      <c r="H34" s="91"/>
      <c r="I34" s="93" t="s">
        <v>40</v>
      </c>
      <c r="J34" s="118"/>
      <c r="K34" s="92" t="s">
        <v>39</v>
      </c>
      <c r="L34" s="118">
        <v>1</v>
      </c>
      <c r="M34" s="92" t="s">
        <v>39</v>
      </c>
      <c r="N34" s="91"/>
      <c r="O34" s="94" t="s">
        <v>318</v>
      </c>
      <c r="P34" s="95" t="s">
        <v>313</v>
      </c>
      <c r="Q34" s="96" t="s">
        <v>358</v>
      </c>
      <c r="R34" s="97" t="s">
        <v>292</v>
      </c>
      <c r="S34" s="98" t="s">
        <v>245</v>
      </c>
      <c r="T34" s="128" t="s">
        <v>230</v>
      </c>
      <c r="U34" s="99"/>
      <c r="V34" s="99"/>
      <c r="W34" s="99"/>
    </row>
    <row r="35" spans="1:23" x14ac:dyDescent="0.35">
      <c r="A35" s="83"/>
      <c r="B35" s="105" t="s">
        <v>116</v>
      </c>
      <c r="C35" s="101"/>
      <c r="D35" s="102"/>
      <c r="E35" s="102"/>
      <c r="F35" s="103"/>
      <c r="G35" s="102"/>
      <c r="H35" s="102"/>
      <c r="I35" s="102"/>
      <c r="J35" s="103"/>
      <c r="K35" s="102"/>
      <c r="L35" s="103"/>
      <c r="M35" s="102"/>
      <c r="N35" s="102"/>
      <c r="O35" s="103"/>
      <c r="P35" s="103"/>
      <c r="Q35" s="104"/>
      <c r="R35" s="104"/>
      <c r="S35" s="103"/>
      <c r="T35" s="129"/>
      <c r="U35" s="99"/>
      <c r="V35" s="99"/>
      <c r="W35" s="99"/>
    </row>
    <row r="36" spans="1:23" ht="29" x14ac:dyDescent="0.35">
      <c r="B36" s="89" t="s">
        <v>262</v>
      </c>
      <c r="C36" s="90" t="s">
        <v>40</v>
      </c>
      <c r="D36" s="91"/>
      <c r="E36" s="92" t="s">
        <v>39</v>
      </c>
      <c r="F36" s="118">
        <v>1</v>
      </c>
      <c r="G36" s="92" t="s">
        <v>40</v>
      </c>
      <c r="H36" s="91"/>
      <c r="I36" s="93" t="s">
        <v>40</v>
      </c>
      <c r="J36" s="118"/>
      <c r="K36" s="92" t="s">
        <v>39</v>
      </c>
      <c r="L36" s="118">
        <v>1</v>
      </c>
      <c r="M36" s="92" t="s">
        <v>39</v>
      </c>
      <c r="N36" s="91"/>
      <c r="O36" s="94" t="s">
        <v>319</v>
      </c>
      <c r="P36" s="95" t="s">
        <v>313</v>
      </c>
      <c r="Q36" s="96" t="s">
        <v>359</v>
      </c>
      <c r="R36" s="97" t="s">
        <v>293</v>
      </c>
      <c r="S36" s="98" t="s">
        <v>246</v>
      </c>
      <c r="T36" s="128" t="s">
        <v>230</v>
      </c>
      <c r="U36" s="99"/>
      <c r="V36" s="99"/>
      <c r="W36" s="99"/>
    </row>
    <row r="37" spans="1:23" x14ac:dyDescent="0.35">
      <c r="A37" s="83"/>
      <c r="B37" s="105" t="s">
        <v>140</v>
      </c>
      <c r="C37" s="101"/>
      <c r="D37" s="102"/>
      <c r="E37" s="102"/>
      <c r="F37" s="103"/>
      <c r="G37" s="102"/>
      <c r="H37" s="102"/>
      <c r="I37" s="102"/>
      <c r="J37" s="103"/>
      <c r="K37" s="102"/>
      <c r="L37" s="103"/>
      <c r="M37" s="102"/>
      <c r="N37" s="102"/>
      <c r="O37" s="103"/>
      <c r="P37" s="103"/>
      <c r="Q37" s="104"/>
      <c r="R37" s="104"/>
      <c r="S37" s="103"/>
      <c r="T37" s="129"/>
      <c r="U37" s="99"/>
      <c r="V37" s="99"/>
      <c r="W37" s="99"/>
    </row>
    <row r="38" spans="1:23" ht="29" x14ac:dyDescent="0.35">
      <c r="B38" s="89" t="s">
        <v>262</v>
      </c>
      <c r="C38" s="90" t="s">
        <v>40</v>
      </c>
      <c r="D38" s="91"/>
      <c r="E38" s="92" t="s">
        <v>39</v>
      </c>
      <c r="F38" s="118">
        <v>1</v>
      </c>
      <c r="G38" s="92" t="s">
        <v>40</v>
      </c>
      <c r="H38" s="91"/>
      <c r="I38" s="93" t="s">
        <v>42</v>
      </c>
      <c r="J38" s="118" t="s">
        <v>204</v>
      </c>
      <c r="K38" s="92" t="s">
        <v>39</v>
      </c>
      <c r="L38" s="118">
        <v>1</v>
      </c>
      <c r="M38" s="92" t="s">
        <v>39</v>
      </c>
      <c r="N38" s="91"/>
      <c r="O38" s="94" t="s">
        <v>320</v>
      </c>
      <c r="P38" s="95" t="s">
        <v>314</v>
      </c>
      <c r="Q38" s="96" t="s">
        <v>360</v>
      </c>
      <c r="R38" s="97" t="s">
        <v>346</v>
      </c>
      <c r="S38" s="98" t="s">
        <v>255</v>
      </c>
      <c r="T38" s="128" t="s">
        <v>234</v>
      </c>
      <c r="U38" s="99"/>
      <c r="V38" s="99"/>
      <c r="W38" s="99"/>
    </row>
    <row r="39" spans="1:23" x14ac:dyDescent="0.35">
      <c r="A39" s="83"/>
      <c r="B39" s="105" t="s">
        <v>141</v>
      </c>
      <c r="C39" s="101"/>
      <c r="D39" s="102"/>
      <c r="E39" s="102"/>
      <c r="F39" s="103"/>
      <c r="G39" s="102"/>
      <c r="H39" s="102"/>
      <c r="I39" s="102"/>
      <c r="J39" s="103"/>
      <c r="K39" s="102"/>
      <c r="L39" s="103"/>
      <c r="M39" s="102"/>
      <c r="N39" s="102"/>
      <c r="O39" s="103"/>
      <c r="P39" s="103"/>
      <c r="Q39" s="104"/>
      <c r="R39" s="104"/>
      <c r="S39" s="103"/>
      <c r="T39" s="129"/>
      <c r="U39" s="99"/>
      <c r="V39" s="99"/>
      <c r="W39" s="99"/>
    </row>
    <row r="40" spans="1:23" ht="29" x14ac:dyDescent="0.35">
      <c r="B40" s="89" t="s">
        <v>262</v>
      </c>
      <c r="C40" s="90" t="s">
        <v>40</v>
      </c>
      <c r="D40" s="91"/>
      <c r="E40" s="92" t="s">
        <v>39</v>
      </c>
      <c r="F40" s="118">
        <v>1</v>
      </c>
      <c r="G40" s="92" t="s">
        <v>40</v>
      </c>
      <c r="H40" s="91"/>
      <c r="I40" s="93" t="s">
        <v>40</v>
      </c>
      <c r="J40" s="118"/>
      <c r="K40" s="92" t="s">
        <v>39</v>
      </c>
      <c r="L40" s="118">
        <v>1</v>
      </c>
      <c r="M40" s="92" t="s">
        <v>39</v>
      </c>
      <c r="N40" s="91"/>
      <c r="O40" s="94" t="s">
        <v>321</v>
      </c>
      <c r="P40" s="95" t="s">
        <v>313</v>
      </c>
      <c r="Q40" s="96" t="s">
        <v>361</v>
      </c>
      <c r="R40" s="97" t="s">
        <v>294</v>
      </c>
      <c r="S40" s="98" t="s">
        <v>247</v>
      </c>
      <c r="T40" s="128" t="s">
        <v>230</v>
      </c>
      <c r="U40" s="99"/>
      <c r="V40" s="99"/>
      <c r="W40" s="99"/>
    </row>
    <row r="41" spans="1:23" x14ac:dyDescent="0.35">
      <c r="A41" s="83"/>
      <c r="B41" s="105" t="s">
        <v>117</v>
      </c>
      <c r="C41" s="101"/>
      <c r="D41" s="102"/>
      <c r="E41" s="102"/>
      <c r="F41" s="103"/>
      <c r="G41" s="102"/>
      <c r="H41" s="102"/>
      <c r="I41" s="102"/>
      <c r="J41" s="103"/>
      <c r="K41" s="102"/>
      <c r="L41" s="103"/>
      <c r="M41" s="102"/>
      <c r="N41" s="102"/>
      <c r="O41" s="103"/>
      <c r="P41" s="103"/>
      <c r="Q41" s="104"/>
      <c r="R41" s="104"/>
      <c r="S41" s="103"/>
      <c r="T41" s="129"/>
      <c r="U41" s="99"/>
      <c r="V41" s="99"/>
      <c r="W41" s="99"/>
    </row>
    <row r="42" spans="1:23" ht="29" x14ac:dyDescent="0.35">
      <c r="B42" s="89" t="s">
        <v>262</v>
      </c>
      <c r="C42" s="90" t="s">
        <v>40</v>
      </c>
      <c r="D42" s="91"/>
      <c r="E42" s="92" t="s">
        <v>39</v>
      </c>
      <c r="F42" s="118">
        <v>1</v>
      </c>
      <c r="G42" s="92" t="s">
        <v>40</v>
      </c>
      <c r="H42" s="91"/>
      <c r="I42" s="93" t="s">
        <v>42</v>
      </c>
      <c r="J42" s="118" t="s">
        <v>204</v>
      </c>
      <c r="K42" s="92" t="s">
        <v>39</v>
      </c>
      <c r="L42" s="118">
        <v>1</v>
      </c>
      <c r="M42" s="92" t="s">
        <v>39</v>
      </c>
      <c r="N42" s="91"/>
      <c r="O42" s="94" t="s">
        <v>322</v>
      </c>
      <c r="P42" s="95" t="s">
        <v>314</v>
      </c>
      <c r="Q42" s="96" t="s">
        <v>360</v>
      </c>
      <c r="R42" s="97" t="s">
        <v>347</v>
      </c>
      <c r="S42" s="98" t="s">
        <v>256</v>
      </c>
      <c r="T42" s="128" t="s">
        <v>234</v>
      </c>
      <c r="U42" s="99"/>
      <c r="V42" s="99"/>
      <c r="W42" s="99"/>
    </row>
    <row r="43" spans="1:23" x14ac:dyDescent="0.35">
      <c r="A43" s="83"/>
      <c r="B43" s="105" t="s">
        <v>142</v>
      </c>
      <c r="C43" s="101"/>
      <c r="D43" s="102"/>
      <c r="E43" s="102"/>
      <c r="F43" s="103"/>
      <c r="G43" s="102"/>
      <c r="H43" s="102"/>
      <c r="I43" s="102"/>
      <c r="J43" s="103"/>
      <c r="K43" s="102"/>
      <c r="L43" s="103"/>
      <c r="M43" s="102"/>
      <c r="N43" s="102"/>
      <c r="O43" s="103"/>
      <c r="P43" s="103"/>
      <c r="Q43" s="104"/>
      <c r="R43" s="104"/>
      <c r="S43" s="103"/>
      <c r="T43" s="129"/>
      <c r="U43" s="99"/>
      <c r="V43" s="99"/>
      <c r="W43" s="99"/>
    </row>
    <row r="44" spans="1:23" x14ac:dyDescent="0.35">
      <c r="B44" s="89" t="s">
        <v>262</v>
      </c>
      <c r="C44" s="90" t="s">
        <v>40</v>
      </c>
      <c r="D44" s="91"/>
      <c r="E44" s="92" t="s">
        <v>39</v>
      </c>
      <c r="F44" s="118">
        <v>1</v>
      </c>
      <c r="G44" s="92" t="s">
        <v>40</v>
      </c>
      <c r="H44" s="91"/>
      <c r="I44" s="93" t="s">
        <v>42</v>
      </c>
      <c r="J44" s="118" t="s">
        <v>204</v>
      </c>
      <c r="K44" s="92" t="s">
        <v>39</v>
      </c>
      <c r="L44" s="118">
        <v>1</v>
      </c>
      <c r="M44" s="92" t="s">
        <v>39</v>
      </c>
      <c r="N44" s="91"/>
      <c r="O44" s="94" t="s">
        <v>323</v>
      </c>
      <c r="P44" s="95" t="s">
        <v>314</v>
      </c>
      <c r="Q44" s="96" t="s">
        <v>362</v>
      </c>
      <c r="R44" s="97" t="s">
        <v>78</v>
      </c>
      <c r="S44" s="98" t="s">
        <v>77</v>
      </c>
      <c r="T44" s="128" t="s">
        <v>234</v>
      </c>
      <c r="U44" s="99"/>
      <c r="V44" s="99"/>
      <c r="W44" s="99"/>
    </row>
    <row r="45" spans="1:23" x14ac:dyDescent="0.35">
      <c r="B45" s="105" t="s">
        <v>143</v>
      </c>
      <c r="C45" s="101"/>
      <c r="D45" s="102"/>
      <c r="E45" s="102"/>
      <c r="F45" s="103"/>
      <c r="G45" s="102"/>
      <c r="H45" s="102"/>
      <c r="I45" s="102"/>
      <c r="J45" s="103"/>
      <c r="K45" s="102"/>
      <c r="L45" s="103"/>
      <c r="M45" s="102"/>
      <c r="N45" s="102"/>
      <c r="O45" s="103"/>
      <c r="P45" s="103"/>
      <c r="Q45" s="104"/>
      <c r="R45" s="104"/>
      <c r="S45" s="103"/>
      <c r="T45" s="129"/>
      <c r="U45" s="99"/>
      <c r="V45" s="99"/>
      <c r="W45" s="99"/>
    </row>
    <row r="46" spans="1:23" ht="29" x14ac:dyDescent="0.35">
      <c r="B46" s="89" t="s">
        <v>262</v>
      </c>
      <c r="C46" s="90" t="s">
        <v>40</v>
      </c>
      <c r="D46" s="91"/>
      <c r="E46" s="92" t="s">
        <v>39</v>
      </c>
      <c r="F46" s="118">
        <v>1</v>
      </c>
      <c r="G46" s="92" t="s">
        <v>40</v>
      </c>
      <c r="H46" s="91"/>
      <c r="I46" s="93" t="s">
        <v>42</v>
      </c>
      <c r="J46" s="118" t="s">
        <v>204</v>
      </c>
      <c r="K46" s="92" t="s">
        <v>39</v>
      </c>
      <c r="L46" s="118">
        <v>1</v>
      </c>
      <c r="M46" s="92" t="s">
        <v>39</v>
      </c>
      <c r="N46" s="91"/>
      <c r="O46" s="94" t="s">
        <v>324</v>
      </c>
      <c r="P46" s="95" t="s">
        <v>314</v>
      </c>
      <c r="Q46" s="96" t="s">
        <v>360</v>
      </c>
      <c r="R46" s="97" t="s">
        <v>295</v>
      </c>
      <c r="S46" s="98" t="s">
        <v>256</v>
      </c>
      <c r="T46" s="128" t="s">
        <v>234</v>
      </c>
      <c r="U46" s="99"/>
      <c r="V46" s="99"/>
      <c r="W46" s="99"/>
    </row>
    <row r="47" spans="1:23" s="107" customFormat="1" x14ac:dyDescent="0.35">
      <c r="B47" s="108" t="s">
        <v>231</v>
      </c>
      <c r="C47" s="109"/>
      <c r="D47" s="110"/>
      <c r="E47" s="110"/>
      <c r="F47" s="111"/>
      <c r="G47" s="110"/>
      <c r="H47" s="110"/>
      <c r="I47" s="110"/>
      <c r="J47" s="110"/>
      <c r="K47" s="110"/>
      <c r="L47" s="111"/>
      <c r="M47" s="110"/>
      <c r="N47" s="110"/>
      <c r="O47" s="111"/>
      <c r="P47" s="111"/>
      <c r="Q47" s="112"/>
      <c r="R47" s="112"/>
      <c r="S47" s="111"/>
      <c r="T47" s="130"/>
      <c r="U47" s="113"/>
      <c r="V47" s="113"/>
      <c r="W47" s="113"/>
    </row>
    <row r="48" spans="1:23" ht="29" x14ac:dyDescent="0.35">
      <c r="B48" s="89" t="s">
        <v>259</v>
      </c>
      <c r="C48" s="90" t="s">
        <v>40</v>
      </c>
      <c r="D48" s="91"/>
      <c r="E48" s="92" t="s">
        <v>39</v>
      </c>
      <c r="F48" s="118">
        <v>1</v>
      </c>
      <c r="G48" s="92" t="s">
        <v>40</v>
      </c>
      <c r="H48" s="91"/>
      <c r="I48" s="93" t="s">
        <v>40</v>
      </c>
      <c r="J48" s="91"/>
      <c r="K48" s="92" t="s">
        <v>39</v>
      </c>
      <c r="L48" s="118">
        <v>1</v>
      </c>
      <c r="M48" s="92" t="s">
        <v>39</v>
      </c>
      <c r="N48" s="91"/>
      <c r="O48" s="94" t="s">
        <v>303</v>
      </c>
      <c r="P48" s="95" t="s">
        <v>307</v>
      </c>
      <c r="Q48" s="96" t="s">
        <v>363</v>
      </c>
      <c r="R48" s="97" t="s">
        <v>296</v>
      </c>
      <c r="S48" s="98" t="s">
        <v>248</v>
      </c>
      <c r="T48" s="128" t="s">
        <v>230</v>
      </c>
      <c r="U48" s="99"/>
      <c r="V48" s="99"/>
      <c r="W48" s="99"/>
    </row>
    <row r="49" spans="2:23" x14ac:dyDescent="0.35">
      <c r="B49" s="114" t="s">
        <v>232</v>
      </c>
      <c r="C49" s="101"/>
      <c r="D49" s="102"/>
      <c r="E49" s="102"/>
      <c r="F49" s="103"/>
      <c r="G49" s="102"/>
      <c r="H49" s="102"/>
      <c r="I49" s="102"/>
      <c r="J49" s="102"/>
      <c r="K49" s="102"/>
      <c r="L49" s="103"/>
      <c r="M49" s="102"/>
      <c r="N49" s="102"/>
      <c r="O49" s="103"/>
      <c r="P49" s="103"/>
      <c r="Q49" s="104"/>
      <c r="R49" s="104"/>
      <c r="S49" s="103"/>
      <c r="T49" s="129"/>
      <c r="U49" s="99"/>
      <c r="V49" s="99"/>
      <c r="W49" s="99"/>
    </row>
    <row r="50" spans="2:23" ht="29" x14ac:dyDescent="0.35">
      <c r="B50" s="89" t="s">
        <v>259</v>
      </c>
      <c r="C50" s="90" t="s">
        <v>40</v>
      </c>
      <c r="D50" s="91"/>
      <c r="E50" s="92" t="s">
        <v>39</v>
      </c>
      <c r="F50" s="118">
        <v>1</v>
      </c>
      <c r="G50" s="92" t="s">
        <v>40</v>
      </c>
      <c r="H50" s="91"/>
      <c r="I50" s="93" t="s">
        <v>40</v>
      </c>
      <c r="J50" s="91"/>
      <c r="K50" s="92" t="s">
        <v>39</v>
      </c>
      <c r="L50" s="118">
        <v>1</v>
      </c>
      <c r="M50" s="92" t="s">
        <v>39</v>
      </c>
      <c r="N50" s="91"/>
      <c r="O50" s="94" t="s">
        <v>304</v>
      </c>
      <c r="P50" s="95" t="s">
        <v>308</v>
      </c>
      <c r="Q50" s="96" t="s">
        <v>364</v>
      </c>
      <c r="R50" s="97" t="s">
        <v>297</v>
      </c>
      <c r="S50" s="98" t="s">
        <v>249</v>
      </c>
      <c r="T50" s="128" t="s">
        <v>230</v>
      </c>
      <c r="U50" s="99"/>
      <c r="V50" s="99"/>
      <c r="W50" s="99"/>
    </row>
    <row r="51" spans="2:23" x14ac:dyDescent="0.35">
      <c r="B51" s="114" t="s">
        <v>132</v>
      </c>
      <c r="C51" s="101"/>
      <c r="D51" s="102"/>
      <c r="E51" s="102"/>
      <c r="F51" s="103"/>
      <c r="G51" s="102"/>
      <c r="H51" s="102"/>
      <c r="I51" s="102"/>
      <c r="J51" s="102"/>
      <c r="K51" s="102"/>
      <c r="L51" s="103"/>
      <c r="M51" s="102"/>
      <c r="N51" s="102"/>
      <c r="O51" s="103"/>
      <c r="P51" s="103"/>
      <c r="Q51" s="104"/>
      <c r="R51" s="104"/>
      <c r="S51" s="103"/>
      <c r="T51" s="129"/>
      <c r="U51" s="99"/>
      <c r="V51" s="99"/>
      <c r="W51" s="99"/>
    </row>
    <row r="52" spans="2:23" ht="29" x14ac:dyDescent="0.35">
      <c r="B52" s="89" t="s">
        <v>259</v>
      </c>
      <c r="C52" s="90" t="s">
        <v>40</v>
      </c>
      <c r="D52" s="91"/>
      <c r="E52" s="92" t="s">
        <v>39</v>
      </c>
      <c r="F52" s="118">
        <v>1</v>
      </c>
      <c r="G52" s="92" t="s">
        <v>40</v>
      </c>
      <c r="H52" s="91"/>
      <c r="I52" s="93" t="s">
        <v>40</v>
      </c>
      <c r="J52" s="91"/>
      <c r="K52" s="92" t="s">
        <v>39</v>
      </c>
      <c r="L52" s="118">
        <v>1</v>
      </c>
      <c r="M52" s="92" t="s">
        <v>39</v>
      </c>
      <c r="N52" s="91"/>
      <c r="O52" s="94" t="s">
        <v>305</v>
      </c>
      <c r="P52" s="95" t="s">
        <v>309</v>
      </c>
      <c r="Q52" s="96" t="s">
        <v>365</v>
      </c>
      <c r="R52" s="97" t="s">
        <v>298</v>
      </c>
      <c r="S52" s="98" t="s">
        <v>250</v>
      </c>
      <c r="T52" s="128" t="s">
        <v>230</v>
      </c>
      <c r="U52" s="99"/>
      <c r="V52" s="99"/>
      <c r="W52" s="99"/>
    </row>
    <row r="53" spans="2:23" x14ac:dyDescent="0.35">
      <c r="B53" s="114" t="s">
        <v>133</v>
      </c>
      <c r="C53" s="101"/>
      <c r="D53" s="102"/>
      <c r="E53" s="102"/>
      <c r="F53" s="103"/>
      <c r="G53" s="102"/>
      <c r="H53" s="102"/>
      <c r="I53" s="102"/>
      <c r="J53" s="102"/>
      <c r="K53" s="102"/>
      <c r="L53" s="103"/>
      <c r="M53" s="102"/>
      <c r="N53" s="102"/>
      <c r="O53" s="103"/>
      <c r="P53" s="103"/>
      <c r="Q53" s="104"/>
      <c r="R53" s="104"/>
      <c r="S53" s="103"/>
      <c r="T53" s="129"/>
      <c r="U53" s="99"/>
      <c r="V53" s="99"/>
      <c r="W53" s="99"/>
    </row>
    <row r="54" spans="2:23" ht="29" x14ac:dyDescent="0.35">
      <c r="B54" s="89" t="s">
        <v>259</v>
      </c>
      <c r="C54" s="90" t="s">
        <v>40</v>
      </c>
      <c r="D54" s="91"/>
      <c r="E54" s="92" t="s">
        <v>39</v>
      </c>
      <c r="F54" s="118">
        <v>1</v>
      </c>
      <c r="G54" s="92" t="s">
        <v>40</v>
      </c>
      <c r="H54" s="91"/>
      <c r="I54" s="93" t="s">
        <v>40</v>
      </c>
      <c r="J54" s="91"/>
      <c r="K54" s="92" t="s">
        <v>39</v>
      </c>
      <c r="L54" s="118">
        <v>1</v>
      </c>
      <c r="M54" s="92" t="s">
        <v>39</v>
      </c>
      <c r="N54" s="91"/>
      <c r="O54" s="94" t="s">
        <v>306</v>
      </c>
      <c r="P54" s="95" t="s">
        <v>310</v>
      </c>
      <c r="Q54" s="96" t="s">
        <v>366</v>
      </c>
      <c r="R54" s="97" t="s">
        <v>299</v>
      </c>
      <c r="S54" s="98" t="s">
        <v>251</v>
      </c>
      <c r="T54" s="128" t="s">
        <v>230</v>
      </c>
      <c r="U54" s="99"/>
      <c r="V54" s="99"/>
      <c r="W54" s="99"/>
    </row>
    <row r="55" spans="2:23" x14ac:dyDescent="0.35">
      <c r="B55" s="100" t="s">
        <v>85</v>
      </c>
      <c r="C55" s="101"/>
      <c r="D55" s="102"/>
      <c r="E55" s="102"/>
      <c r="F55" s="103"/>
      <c r="G55" s="102"/>
      <c r="H55" s="102"/>
      <c r="I55" s="102"/>
      <c r="J55" s="102"/>
      <c r="K55" s="102"/>
      <c r="L55" s="103"/>
      <c r="M55" s="102"/>
      <c r="N55" s="102"/>
      <c r="O55" s="103"/>
      <c r="P55" s="103"/>
      <c r="Q55" s="104"/>
      <c r="R55" s="104"/>
      <c r="S55" s="103"/>
      <c r="T55" s="129"/>
      <c r="U55" s="99"/>
      <c r="V55" s="99"/>
      <c r="W55" s="99"/>
    </row>
    <row r="56" spans="2:23" ht="29" x14ac:dyDescent="0.35">
      <c r="B56" s="89" t="s">
        <v>263</v>
      </c>
      <c r="C56" s="90" t="s">
        <v>40</v>
      </c>
      <c r="D56" s="91"/>
      <c r="E56" s="92" t="s">
        <v>39</v>
      </c>
      <c r="F56" s="118">
        <v>1</v>
      </c>
      <c r="G56" s="92" t="s">
        <v>40</v>
      </c>
      <c r="H56" s="91"/>
      <c r="I56" s="93" t="s">
        <v>40</v>
      </c>
      <c r="J56" s="91"/>
      <c r="K56" s="92" t="s">
        <v>39</v>
      </c>
      <c r="L56" s="118">
        <v>1</v>
      </c>
      <c r="M56" s="92" t="s">
        <v>39</v>
      </c>
      <c r="N56" s="91"/>
      <c r="O56" s="94" t="s">
        <v>316</v>
      </c>
      <c r="P56" s="95" t="s">
        <v>311</v>
      </c>
      <c r="Q56" s="96" t="s">
        <v>367</v>
      </c>
      <c r="R56" s="97" t="s">
        <v>300</v>
      </c>
      <c r="S56" s="98" t="s">
        <v>252</v>
      </c>
      <c r="T56" s="128" t="s">
        <v>230</v>
      </c>
      <c r="U56" s="99"/>
      <c r="V56" s="99"/>
      <c r="W56" s="99"/>
    </row>
    <row r="57" spans="2:23" x14ac:dyDescent="0.35">
      <c r="B57" s="100" t="s">
        <v>86</v>
      </c>
      <c r="C57" s="101"/>
      <c r="D57" s="102"/>
      <c r="E57" s="102"/>
      <c r="F57" s="103"/>
      <c r="G57" s="102"/>
      <c r="H57" s="102"/>
      <c r="I57" s="102"/>
      <c r="J57" s="102"/>
      <c r="K57" s="102"/>
      <c r="L57" s="103"/>
      <c r="M57" s="102"/>
      <c r="N57" s="102"/>
      <c r="O57" s="103"/>
      <c r="P57" s="103"/>
      <c r="Q57" s="104"/>
      <c r="R57" s="104"/>
      <c r="S57" s="103"/>
      <c r="T57" s="129"/>
      <c r="U57" s="99"/>
      <c r="V57" s="99"/>
      <c r="W57" s="99"/>
    </row>
    <row r="58" spans="2:23" ht="29" x14ac:dyDescent="0.35">
      <c r="B58" s="89" t="s">
        <v>263</v>
      </c>
      <c r="C58" s="90" t="s">
        <v>40</v>
      </c>
      <c r="D58" s="91"/>
      <c r="E58" s="92" t="s">
        <v>39</v>
      </c>
      <c r="F58" s="118">
        <v>1</v>
      </c>
      <c r="G58" s="92" t="s">
        <v>40</v>
      </c>
      <c r="H58" s="91"/>
      <c r="I58" s="93" t="s">
        <v>40</v>
      </c>
      <c r="J58" s="91"/>
      <c r="K58" s="92" t="s">
        <v>39</v>
      </c>
      <c r="L58" s="118">
        <v>1</v>
      </c>
      <c r="M58" s="92" t="s">
        <v>39</v>
      </c>
      <c r="N58" s="91"/>
      <c r="O58" s="94" t="s">
        <v>317</v>
      </c>
      <c r="P58" s="95" t="s">
        <v>312</v>
      </c>
      <c r="Q58" s="96" t="s">
        <v>368</v>
      </c>
      <c r="R58" s="97" t="s">
        <v>301</v>
      </c>
      <c r="S58" s="98" t="s">
        <v>253</v>
      </c>
      <c r="T58" s="128" t="s">
        <v>230</v>
      </c>
      <c r="U58" s="99"/>
      <c r="V58" s="99"/>
      <c r="W58" s="99"/>
    </row>
    <row r="59" spans="2:23" x14ac:dyDescent="0.35">
      <c r="B59" s="100" t="s">
        <v>118</v>
      </c>
      <c r="C59" s="101"/>
      <c r="D59" s="102"/>
      <c r="E59" s="102"/>
      <c r="F59" s="103"/>
      <c r="G59" s="102"/>
      <c r="H59" s="102"/>
      <c r="I59" s="102"/>
      <c r="J59" s="102"/>
      <c r="K59" s="102"/>
      <c r="L59" s="103"/>
      <c r="M59" s="102"/>
      <c r="N59" s="102"/>
      <c r="O59" s="103"/>
      <c r="P59" s="103"/>
      <c r="Q59" s="104"/>
      <c r="R59" s="104"/>
      <c r="S59" s="103"/>
      <c r="T59" s="129"/>
      <c r="U59" s="99"/>
      <c r="V59" s="99"/>
      <c r="W59" s="99"/>
    </row>
    <row r="60" spans="2:23" ht="29" x14ac:dyDescent="0.35">
      <c r="B60" s="89" t="s">
        <v>262</v>
      </c>
      <c r="C60" s="90" t="s">
        <v>40</v>
      </c>
      <c r="D60" s="91"/>
      <c r="E60" s="92" t="s">
        <v>39</v>
      </c>
      <c r="F60" s="118">
        <v>1</v>
      </c>
      <c r="G60" s="92" t="s">
        <v>40</v>
      </c>
      <c r="H60" s="91"/>
      <c r="I60" s="93" t="s">
        <v>40</v>
      </c>
      <c r="J60" s="91"/>
      <c r="K60" s="92" t="s">
        <v>39</v>
      </c>
      <c r="L60" s="118">
        <v>1</v>
      </c>
      <c r="M60" s="92" t="s">
        <v>39</v>
      </c>
      <c r="N60" s="91"/>
      <c r="O60" s="94" t="s">
        <v>325</v>
      </c>
      <c r="P60" s="95" t="s">
        <v>315</v>
      </c>
      <c r="Q60" s="115" t="s">
        <v>369</v>
      </c>
      <c r="R60" s="116" t="s">
        <v>302</v>
      </c>
      <c r="S60" s="117" t="s">
        <v>254</v>
      </c>
      <c r="T60" s="131" t="s">
        <v>230</v>
      </c>
      <c r="U60" s="99"/>
      <c r="V60" s="99"/>
      <c r="W60" s="99"/>
    </row>
    <row r="61" spans="2:23" ht="30.75" customHeight="1" x14ac:dyDescent="0.35">
      <c r="B61" s="176" t="s">
        <v>326</v>
      </c>
      <c r="C61" s="176"/>
      <c r="D61" s="176"/>
      <c r="E61" s="176"/>
      <c r="F61" s="176"/>
      <c r="G61" s="176"/>
      <c r="H61" s="176"/>
      <c r="I61" s="176"/>
      <c r="J61" s="176"/>
      <c r="K61" s="176"/>
      <c r="L61" s="176"/>
      <c r="M61" s="176"/>
      <c r="N61" s="176"/>
      <c r="O61" s="176"/>
      <c r="P61" s="176"/>
      <c r="Q61" s="175"/>
      <c r="R61" s="118"/>
      <c r="S61" s="118"/>
      <c r="T61" s="119"/>
      <c r="U61" s="99"/>
      <c r="V61" s="99"/>
      <c r="W61" s="99"/>
    </row>
    <row r="62" spans="2:23" ht="30.75" customHeight="1" x14ac:dyDescent="0.35">
      <c r="B62" s="175" t="s">
        <v>79</v>
      </c>
      <c r="C62" s="175"/>
      <c r="D62" s="175"/>
      <c r="E62" s="175"/>
      <c r="F62" s="175"/>
      <c r="G62" s="175"/>
      <c r="H62" s="175"/>
      <c r="I62" s="175"/>
      <c r="J62" s="175"/>
      <c r="K62" s="175"/>
      <c r="L62" s="175"/>
      <c r="M62" s="175"/>
      <c r="N62" s="175"/>
      <c r="O62" s="175"/>
      <c r="P62" s="175"/>
      <c r="Q62" s="175"/>
      <c r="R62" s="118"/>
      <c r="S62" s="118"/>
      <c r="T62" s="119"/>
    </row>
    <row r="63" spans="2:23" x14ac:dyDescent="0.35">
      <c r="B63" s="175" t="s">
        <v>327</v>
      </c>
      <c r="C63" s="175"/>
      <c r="D63" s="175"/>
      <c r="E63" s="175"/>
      <c r="F63" s="175"/>
      <c r="G63" s="175"/>
      <c r="H63" s="175"/>
      <c r="I63" s="175"/>
      <c r="J63" s="175"/>
      <c r="K63" s="175"/>
      <c r="L63" s="175"/>
      <c r="M63" s="175"/>
      <c r="N63" s="175"/>
      <c r="O63" s="175"/>
      <c r="P63" s="175"/>
      <c r="Q63" s="175"/>
      <c r="R63" s="118"/>
      <c r="S63" s="118"/>
      <c r="T63" s="119"/>
    </row>
    <row r="64" spans="2:23" s="13" customFormat="1" x14ac:dyDescent="0.35">
      <c r="B64" s="120" t="s">
        <v>219</v>
      </c>
      <c r="I64" s="121"/>
      <c r="J64" s="121"/>
    </row>
    <row r="65" spans="2:19" x14ac:dyDescent="0.35">
      <c r="B65" s="175" t="s">
        <v>328</v>
      </c>
      <c r="C65" s="175"/>
      <c r="D65" s="175"/>
      <c r="E65" s="175"/>
      <c r="F65" s="175"/>
      <c r="G65" s="175"/>
      <c r="H65" s="175"/>
      <c r="I65" s="175"/>
      <c r="J65" s="175"/>
      <c r="K65" s="175"/>
      <c r="L65" s="175"/>
      <c r="M65" s="175"/>
      <c r="N65" s="175"/>
      <c r="O65" s="175"/>
      <c r="P65" s="175"/>
      <c r="Q65" s="175"/>
    </row>
    <row r="66" spans="2:19" x14ac:dyDescent="0.35">
      <c r="B66" s="175" t="s">
        <v>329</v>
      </c>
      <c r="C66" s="175"/>
      <c r="D66" s="175"/>
      <c r="E66" s="175"/>
      <c r="F66" s="175"/>
      <c r="G66" s="175"/>
      <c r="H66" s="175"/>
      <c r="I66" s="175"/>
      <c r="J66" s="175"/>
      <c r="K66" s="175"/>
      <c r="L66" s="175"/>
      <c r="M66" s="175"/>
      <c r="N66" s="175"/>
      <c r="O66" s="175"/>
      <c r="P66" s="175"/>
      <c r="Q66" s="175"/>
    </row>
    <row r="67" spans="2:19" x14ac:dyDescent="0.35">
      <c r="B67" s="175" t="s">
        <v>330</v>
      </c>
      <c r="C67" s="175"/>
      <c r="D67" s="175"/>
      <c r="E67" s="175"/>
      <c r="F67" s="175"/>
      <c r="G67" s="175"/>
      <c r="H67" s="175"/>
      <c r="I67" s="175"/>
      <c r="J67" s="175"/>
      <c r="K67" s="175"/>
      <c r="L67" s="175"/>
      <c r="M67" s="175"/>
      <c r="N67" s="175"/>
      <c r="O67" s="175"/>
      <c r="P67" s="175"/>
      <c r="Q67" s="175"/>
    </row>
    <row r="68" spans="2:19" x14ac:dyDescent="0.35">
      <c r="B68" s="175" t="s">
        <v>331</v>
      </c>
      <c r="C68" s="175"/>
      <c r="D68" s="175"/>
      <c r="E68" s="175"/>
      <c r="F68" s="175"/>
      <c r="G68" s="175"/>
      <c r="H68" s="175"/>
      <c r="I68" s="175"/>
      <c r="J68" s="175"/>
      <c r="K68" s="175"/>
      <c r="L68" s="175"/>
      <c r="M68" s="175"/>
      <c r="N68" s="175"/>
      <c r="O68" s="175"/>
      <c r="P68" s="175"/>
    </row>
    <row r="69" spans="2:19" x14ac:dyDescent="0.35">
      <c r="B69" s="175" t="s">
        <v>414</v>
      </c>
      <c r="C69" s="175"/>
      <c r="D69" s="175"/>
      <c r="E69" s="175"/>
      <c r="F69" s="175"/>
      <c r="G69" s="175"/>
      <c r="H69" s="175"/>
      <c r="I69" s="175"/>
      <c r="J69" s="175"/>
      <c r="K69" s="175"/>
      <c r="L69" s="175"/>
      <c r="M69" s="175"/>
      <c r="N69" s="175"/>
      <c r="O69" s="175"/>
      <c r="P69" s="175"/>
    </row>
    <row r="70" spans="2:19" x14ac:dyDescent="0.35">
      <c r="B70" s="175" t="s">
        <v>417</v>
      </c>
      <c r="C70" s="175"/>
      <c r="D70" s="175"/>
      <c r="E70" s="175"/>
      <c r="F70" s="175"/>
      <c r="G70" s="175"/>
      <c r="H70" s="175"/>
      <c r="I70" s="175"/>
      <c r="J70" s="175"/>
      <c r="K70" s="175"/>
      <c r="L70" s="175"/>
      <c r="M70" s="175"/>
      <c r="N70" s="175"/>
      <c r="O70" s="175"/>
      <c r="P70" s="175"/>
    </row>
    <row r="71" spans="2:19" x14ac:dyDescent="0.35">
      <c r="B71" s="175" t="s">
        <v>418</v>
      </c>
      <c r="C71" s="175"/>
      <c r="D71" s="175"/>
      <c r="E71" s="175"/>
      <c r="F71" s="175"/>
      <c r="G71" s="175"/>
      <c r="H71" s="175"/>
      <c r="I71" s="175"/>
      <c r="J71" s="175"/>
      <c r="K71" s="175"/>
      <c r="L71" s="175"/>
      <c r="M71" s="175"/>
      <c r="N71" s="175"/>
      <c r="O71" s="175"/>
      <c r="P71" s="175"/>
    </row>
    <row r="72" spans="2:19" x14ac:dyDescent="0.35">
      <c r="B72" s="122" t="s">
        <v>196</v>
      </c>
      <c r="C72" s="175" t="str">
        <f>STUDIES!A3</f>
        <v>Huh, 2017 (1)</v>
      </c>
      <c r="D72" s="175"/>
      <c r="E72" s="175"/>
      <c r="F72" s="175"/>
      <c r="G72" s="175"/>
      <c r="H72" s="175"/>
      <c r="I72" s="175"/>
      <c r="J72" s="175"/>
      <c r="K72" s="175"/>
      <c r="L72" s="175"/>
      <c r="M72" s="175"/>
      <c r="N72" s="175"/>
      <c r="O72" s="175"/>
      <c r="P72" s="175"/>
      <c r="Q72" s="175"/>
    </row>
    <row r="74" spans="2:19" ht="21.5" thickBot="1" x14ac:dyDescent="0.4">
      <c r="B74" s="79" t="s">
        <v>46</v>
      </c>
      <c r="C74" s="80"/>
      <c r="D74" s="80"/>
      <c r="E74" s="80"/>
      <c r="F74" s="80"/>
      <c r="G74" s="80"/>
      <c r="H74" s="80"/>
      <c r="I74" s="80"/>
      <c r="J74" s="80"/>
      <c r="K74" s="80"/>
      <c r="L74" s="80"/>
      <c r="M74" s="80"/>
      <c r="N74" s="80"/>
      <c r="O74" s="80"/>
      <c r="P74" s="80"/>
    </row>
    <row r="76" spans="2:19" s="82" customFormat="1" x14ac:dyDescent="0.35">
      <c r="B76" s="210" t="s">
        <v>52</v>
      </c>
      <c r="C76" s="211"/>
      <c r="D76" s="211"/>
      <c r="E76" s="191" t="s">
        <v>53</v>
      </c>
      <c r="F76" s="191"/>
      <c r="G76" s="191"/>
      <c r="H76" s="191"/>
      <c r="I76" s="191" t="s">
        <v>54</v>
      </c>
      <c r="J76" s="191"/>
      <c r="K76" s="191" t="s">
        <v>20</v>
      </c>
      <c r="L76" s="191"/>
      <c r="M76" s="206" t="s">
        <v>23</v>
      </c>
      <c r="N76" s="206"/>
      <c r="O76" s="191" t="s">
        <v>22</v>
      </c>
      <c r="P76" s="207"/>
      <c r="Q76" s="99"/>
      <c r="R76" s="99"/>
      <c r="S76" s="99"/>
    </row>
    <row r="77" spans="2:19" s="82" customFormat="1" ht="31.5" customHeight="1" thickBot="1" x14ac:dyDescent="0.4">
      <c r="B77" s="212"/>
      <c r="C77" s="213"/>
      <c r="D77" s="213"/>
      <c r="E77" s="190" t="str">
        <f>O12</f>
        <v>Control group (4vHPV – females 16–26 years)</v>
      </c>
      <c r="F77" s="190"/>
      <c r="G77" s="190" t="str">
        <f>P12</f>
        <v>Intervention group (9vHPV – females 16–26 years)</v>
      </c>
      <c r="H77" s="190"/>
      <c r="I77" s="208" t="s">
        <v>19</v>
      </c>
      <c r="J77" s="208"/>
      <c r="K77" s="208" t="s">
        <v>21</v>
      </c>
      <c r="L77" s="208"/>
      <c r="M77" s="190"/>
      <c r="N77" s="190"/>
      <c r="O77" s="208"/>
      <c r="P77" s="209"/>
      <c r="Q77" s="99"/>
      <c r="R77" s="99"/>
      <c r="S77" s="99"/>
    </row>
    <row r="78" spans="2:19" ht="32.25" customHeight="1" x14ac:dyDescent="0.35">
      <c r="B78" s="183" t="str">
        <f>B13</f>
        <v>Persistent infection ≥6 months</v>
      </c>
      <c r="C78" s="184"/>
      <c r="D78" s="184"/>
      <c r="E78" s="189" t="str">
        <f>IF(Q14="","",Q14)</f>
        <v>53.9 per 1 000 person-years</v>
      </c>
      <c r="F78" s="189"/>
      <c r="G78" s="189" t="s">
        <v>332</v>
      </c>
      <c r="H78" s="189"/>
      <c r="I78" s="177" t="str">
        <f>IF(S14="","",S14)</f>
        <v>RRR 96.0% (94.6–97.1)</v>
      </c>
      <c r="J78" s="177"/>
      <c r="K78" s="177" t="str">
        <f>IF(B14="","",B14)</f>
        <v>11 896 (1RCT)</v>
      </c>
      <c r="L78" s="177"/>
      <c r="M78" s="127" t="str">
        <f>IF(T14="","",T14)</f>
        <v>High</v>
      </c>
      <c r="N78" s="123"/>
      <c r="O78" s="178" t="str">
        <f>CONCATENATE("In the MITT:"," ",PICO1b!S14)</f>
        <v>In the MITT: RRR 95.0 (92.7-96.7)</v>
      </c>
      <c r="P78" s="179"/>
      <c r="Q78" s="99"/>
      <c r="R78" s="99"/>
      <c r="S78" s="99"/>
    </row>
    <row r="79" spans="2:19" ht="32.25" customHeight="1" x14ac:dyDescent="0.35">
      <c r="B79" s="183" t="str">
        <f>B15</f>
        <v>Persistent infection ≥12  months</v>
      </c>
      <c r="C79" s="184"/>
      <c r="D79" s="184"/>
      <c r="E79" s="182" t="str">
        <f>IF(Q16="","",Q16)</f>
        <v>36.6 per 1 000 person-years</v>
      </c>
      <c r="F79" s="182"/>
      <c r="G79" s="182" t="s">
        <v>333</v>
      </c>
      <c r="H79" s="182"/>
      <c r="I79" s="177" t="str">
        <f>IF(S16="","",S16)</f>
        <v>RRR 96.7% (95.1–97.9)</v>
      </c>
      <c r="J79" s="177"/>
      <c r="K79" s="177" t="str">
        <f>IF(B16="","",B16)</f>
        <v>11 896 (1RCT)</v>
      </c>
      <c r="L79" s="177"/>
      <c r="M79" s="127" t="str">
        <f>IF(T16="","",T16)</f>
        <v>High</v>
      </c>
      <c r="N79" s="123"/>
      <c r="O79" s="178" t="str">
        <f>CONCATENATE("In the MITT:"," ",PICO1b!S16)</f>
        <v>In the MITT: RRR 46.1 (40.4-51.4)</v>
      </c>
      <c r="P79" s="179"/>
      <c r="Q79" s="99"/>
      <c r="R79" s="99"/>
      <c r="S79" s="99"/>
    </row>
    <row r="80" spans="2:19" ht="32.25" customHeight="1" x14ac:dyDescent="0.35">
      <c r="B80" s="183" t="str">
        <f>B17</f>
        <v>Cervical, vulvar, and vaginal disease (any grade)</v>
      </c>
      <c r="C80" s="184"/>
      <c r="D80" s="184"/>
      <c r="E80" s="182" t="str">
        <f>IF(Q18="","",Q18)</f>
        <v>6.4 per 1 000 person-years</v>
      </c>
      <c r="F80" s="182"/>
      <c r="G80" s="182" t="s">
        <v>334</v>
      </c>
      <c r="H80" s="182"/>
      <c r="I80" s="177" t="str">
        <f>IF(S18="","",S18)</f>
        <v>RRR 97.7% (93.3–99.4)</v>
      </c>
      <c r="J80" s="177"/>
      <c r="K80" s="177" t="str">
        <f>IF(B18="","",B18)</f>
        <v>12 033 (1RCT)</v>
      </c>
      <c r="L80" s="177"/>
      <c r="M80" s="127" t="str">
        <f>IF(T18="","",T18)</f>
        <v>High</v>
      </c>
      <c r="N80" s="123"/>
      <c r="O80" s="178"/>
      <c r="P80" s="179"/>
      <c r="Q80" s="99"/>
      <c r="R80" s="99"/>
      <c r="S80" s="99"/>
    </row>
    <row r="81" spans="2:19" ht="32.25" customHeight="1" x14ac:dyDescent="0.35">
      <c r="B81" s="180" t="str">
        <f>B19</f>
        <v>Low-grade cervical, vulvar, and vaginal disease‡</v>
      </c>
      <c r="C81" s="181"/>
      <c r="D81" s="181"/>
      <c r="E81" s="182" t="str">
        <f>IF(Q20="","",Q20)</f>
        <v>5.1 per 1 000 person-years</v>
      </c>
      <c r="F81" s="182"/>
      <c r="G81" s="182" t="s">
        <v>335</v>
      </c>
      <c r="H81" s="182"/>
      <c r="I81" s="177" t="str">
        <f>IF(S20="","",S20)</f>
        <v>RRR 98.0% (93.2–99.7)</v>
      </c>
      <c r="J81" s="177"/>
      <c r="K81" s="177" t="str">
        <f>IF(B20="","",B20)</f>
        <v>12 033 (1RCT)</v>
      </c>
      <c r="L81" s="177"/>
      <c r="M81" s="127" t="str">
        <f>IF(T20="","",T20)</f>
        <v>High</v>
      </c>
      <c r="N81" s="123"/>
      <c r="O81" s="178"/>
      <c r="P81" s="179"/>
      <c r="Q81" s="99"/>
      <c r="R81" s="99"/>
      <c r="S81" s="99"/>
    </row>
    <row r="82" spans="2:19" ht="32.25" customHeight="1" x14ac:dyDescent="0.35">
      <c r="B82" s="180" t="str">
        <f>B21</f>
        <v>High-grade cervical, vulvar, and vaginal disease</v>
      </c>
      <c r="C82" s="181"/>
      <c r="D82" s="181"/>
      <c r="E82" s="182" t="str">
        <f>IF(Q22="","",Q22)</f>
        <v>1.9 per 1 000 person-years</v>
      </c>
      <c r="F82" s="182"/>
      <c r="G82" s="182" t="s">
        <v>336</v>
      </c>
      <c r="H82" s="182"/>
      <c r="I82" s="177" t="str">
        <f>IF(S22="","",S22)</f>
        <v>RRR 97.4% (85.0–99.9)</v>
      </c>
      <c r="J82" s="177"/>
      <c r="K82" s="177" t="str">
        <f>IF(B22="","",B22)</f>
        <v>12 033 (1RCT)</v>
      </c>
      <c r="L82" s="177"/>
      <c r="M82" s="127" t="str">
        <f>IF(T22="","",T22)</f>
        <v>High</v>
      </c>
      <c r="N82" s="123"/>
      <c r="O82" s="178" t="str">
        <f>CONCATENATE("In the MITT:"," ",PICO1b!S18)</f>
        <v>In the MITT: RRR 95.9 (77.7-99.8)</v>
      </c>
      <c r="P82" s="179"/>
      <c r="Q82" s="99"/>
      <c r="R82" s="99"/>
      <c r="S82" s="99"/>
    </row>
    <row r="83" spans="2:19" ht="32.25" customHeight="1" x14ac:dyDescent="0.35">
      <c r="B83" s="183" t="str">
        <f>B23</f>
        <v>Cervical disease (any grade)</v>
      </c>
      <c r="C83" s="184"/>
      <c r="D83" s="184"/>
      <c r="E83" s="182" t="str">
        <f>IF(Q24="","",Q24)</f>
        <v>5.7 per 1 000 person-years</v>
      </c>
      <c r="F83" s="182"/>
      <c r="G83" s="182" t="s">
        <v>335</v>
      </c>
      <c r="H83" s="182"/>
      <c r="I83" s="177" t="str">
        <f>IF(S22="","",S22)</f>
        <v>RRR 97.4% (85.0–99.9)</v>
      </c>
      <c r="J83" s="177"/>
      <c r="K83" s="177" t="str">
        <f>IF(B24="","",B24)</f>
        <v>11 892 (1RCT)</v>
      </c>
      <c r="L83" s="177"/>
      <c r="M83" s="127" t="str">
        <f>IF(T24="","",T24)</f>
        <v>High</v>
      </c>
      <c r="N83" s="123"/>
      <c r="O83" s="178"/>
      <c r="P83" s="179"/>
      <c r="Q83" s="99"/>
      <c r="R83" s="99"/>
      <c r="S83" s="99"/>
    </row>
    <row r="84" spans="2:19" ht="32.25" customHeight="1" x14ac:dyDescent="0.35">
      <c r="B84" s="180" t="str">
        <f>B25</f>
        <v>CIN1</v>
      </c>
      <c r="C84" s="181"/>
      <c r="D84" s="181"/>
      <c r="E84" s="182" t="str">
        <f>IF(Q26="","",Q26)</f>
        <v>4.5 per 1 000 person-years</v>
      </c>
      <c r="F84" s="182"/>
      <c r="G84" s="182" t="s">
        <v>336</v>
      </c>
      <c r="H84" s="182"/>
      <c r="I84" s="177" t="str">
        <f>IF(S24="","",S24)</f>
        <v>RRR 98.2% (93.7–99.7)</v>
      </c>
      <c r="J84" s="177"/>
      <c r="K84" s="177" t="str">
        <f>IF(B26="","",B26)</f>
        <v>11 892 (1RCT)</v>
      </c>
      <c r="L84" s="177"/>
      <c r="M84" s="127" t="str">
        <f>IF(T26="","",T26)</f>
        <v>High</v>
      </c>
      <c r="N84" s="123"/>
      <c r="O84" s="178"/>
      <c r="P84" s="179"/>
      <c r="Q84" s="99"/>
      <c r="R84" s="99"/>
      <c r="S84" s="99"/>
    </row>
    <row r="85" spans="2:19" ht="32.25" customHeight="1" x14ac:dyDescent="0.35">
      <c r="B85" s="180" t="str">
        <f>B27</f>
        <v>CIN2/3 or worseg</v>
      </c>
      <c r="C85" s="181"/>
      <c r="D85" s="181"/>
      <c r="E85" s="182" t="str">
        <f>IF(Q28="","",Q28)</f>
        <v>1.8 per 1 000 person-years</v>
      </c>
      <c r="F85" s="182"/>
      <c r="G85" s="182" t="s">
        <v>336</v>
      </c>
      <c r="H85" s="182"/>
      <c r="I85" s="177" t="str">
        <f>IF(S26="","",S26)</f>
        <v>RRR 98.9% (94.1–99.9)</v>
      </c>
      <c r="J85" s="177"/>
      <c r="K85" s="177" t="str">
        <f>IF(B28="","",B28)</f>
        <v>11 892 (1RCT)</v>
      </c>
      <c r="L85" s="177"/>
      <c r="M85" s="127" t="str">
        <f>IF(T28="","",T28)</f>
        <v>High</v>
      </c>
      <c r="N85" s="123"/>
      <c r="O85" s="178" t="str">
        <f>CONCATENATE("In the MITT:"," ",PICO1b!S20)</f>
        <v>In the MITT: RRR 95.6 (76.0-99.8)</v>
      </c>
      <c r="P85" s="179"/>
      <c r="Q85" s="99"/>
      <c r="R85" s="99"/>
      <c r="S85" s="99"/>
    </row>
    <row r="86" spans="2:19" ht="32.25" customHeight="1" x14ac:dyDescent="0.35">
      <c r="B86" s="180" t="str">
        <f>B29</f>
        <v>CIN2</v>
      </c>
      <c r="C86" s="181"/>
      <c r="D86" s="181"/>
      <c r="E86" s="182" t="str">
        <f>IF(Q30="","",Q30)</f>
        <v>1.7 per 1 000 person-years</v>
      </c>
      <c r="F86" s="182"/>
      <c r="G86" s="182" t="s">
        <v>336</v>
      </c>
      <c r="H86" s="182"/>
      <c r="I86" s="177" t="str">
        <f>IF(S28="","",S28)</f>
        <v>RRR 97.1% (83.5–99.9)</v>
      </c>
      <c r="J86" s="177"/>
      <c r="K86" s="177" t="str">
        <f>IF(B30="","",B30)</f>
        <v>11 892 (1RCT)</v>
      </c>
      <c r="L86" s="177"/>
      <c r="M86" s="127" t="str">
        <f>IF(T30="","",T30)</f>
        <v>High</v>
      </c>
      <c r="N86" s="123"/>
      <c r="O86" s="178"/>
      <c r="P86" s="179"/>
      <c r="Q86" s="99"/>
      <c r="R86" s="99"/>
      <c r="S86" s="99"/>
    </row>
    <row r="87" spans="2:19" ht="32.25" customHeight="1" x14ac:dyDescent="0.35">
      <c r="B87" s="180" t="str">
        <f>B31</f>
        <v>CIN3, adenocarcinoma in situ, and cervical cancer</v>
      </c>
      <c r="C87" s="181"/>
      <c r="D87" s="181"/>
      <c r="E87" s="182" t="str">
        <f>IF(Q32="","",Q32)</f>
        <v>0.4 per 1 000 person-years</v>
      </c>
      <c r="F87" s="182"/>
      <c r="G87" s="182" t="s">
        <v>337</v>
      </c>
      <c r="H87" s="182"/>
      <c r="I87" s="177" t="str">
        <f>IF(S32="","",S32)</f>
        <v>RRR 100.0% (39.4–100.0)</v>
      </c>
      <c r="J87" s="177"/>
      <c r="K87" s="177" t="str">
        <f>IF(B32="","",B32)</f>
        <v>11 892 (1RCT)</v>
      </c>
      <c r="L87" s="177"/>
      <c r="M87" s="127" t="str">
        <f>IF(T32="","",T32)</f>
        <v>Moderate</v>
      </c>
      <c r="N87" s="123">
        <v>2</v>
      </c>
      <c r="O87" s="178"/>
      <c r="P87" s="179"/>
      <c r="Q87" s="99"/>
      <c r="R87" s="99"/>
      <c r="S87" s="99"/>
    </row>
    <row r="88" spans="2:19" ht="32.25" customHeight="1" x14ac:dyDescent="0.35">
      <c r="B88" s="183" t="str">
        <f>B33</f>
        <v>Vulvar and vaginal disease (any grade)</v>
      </c>
      <c r="C88" s="184"/>
      <c r="D88" s="184"/>
      <c r="E88" s="182" t="str">
        <f>IF(Q34="","",Q34)</f>
        <v>0.9 per 1 000 person-years</v>
      </c>
      <c r="F88" s="182"/>
      <c r="G88" s="182" t="s">
        <v>336</v>
      </c>
      <c r="H88" s="182"/>
      <c r="I88" s="177" t="str">
        <f>IF(S34="","",S34)</f>
        <v>RRR 94.4% (67.7–99.7)</v>
      </c>
      <c r="J88" s="177"/>
      <c r="K88" s="177" t="str">
        <f>IF(B34="","",B34)</f>
        <v>12 021 (1RCT)</v>
      </c>
      <c r="L88" s="177"/>
      <c r="M88" s="127" t="str">
        <f>IF(T34="","",T34)</f>
        <v>High</v>
      </c>
      <c r="N88" s="123"/>
      <c r="O88" s="178"/>
      <c r="P88" s="179"/>
      <c r="Q88" s="99"/>
      <c r="R88" s="99"/>
      <c r="S88" s="99"/>
    </row>
    <row r="89" spans="2:19" ht="32.25" customHeight="1" x14ac:dyDescent="0.35">
      <c r="B89" s="180" t="str">
        <f>B35</f>
        <v>Low grade vulvar and vaginal disease</v>
      </c>
      <c r="C89" s="181"/>
      <c r="D89" s="181"/>
      <c r="E89" s="182" t="str">
        <f>IF(Q36="","",Q36)</f>
        <v>0.8 per 1 000 person-years</v>
      </c>
      <c r="F89" s="182"/>
      <c r="G89" s="182" t="s">
        <v>336</v>
      </c>
      <c r="H89" s="182"/>
      <c r="I89" s="177" t="str">
        <f>IF(S36="","",S36)</f>
        <v>RRR 93.8% (61.5–99.7)</v>
      </c>
      <c r="J89" s="177"/>
      <c r="K89" s="177" t="str">
        <f>IF(B36="","",B36)</f>
        <v>12 021 (1RCT)</v>
      </c>
      <c r="L89" s="177"/>
      <c r="M89" s="127" t="str">
        <f>IF(T36="","",T36)</f>
        <v>High</v>
      </c>
      <c r="N89" s="123"/>
      <c r="O89" s="178"/>
      <c r="P89" s="179"/>
      <c r="Q89" s="99"/>
      <c r="R89" s="99"/>
      <c r="S89" s="99"/>
    </row>
    <row r="90" spans="2:19" ht="32.25" customHeight="1" x14ac:dyDescent="0.35">
      <c r="B90" s="180" t="str">
        <f>B37</f>
        <v>Vulvar and vaginal disease condyloma</v>
      </c>
      <c r="C90" s="181"/>
      <c r="D90" s="181"/>
      <c r="E90" s="182" t="str">
        <f>IF(Q38="","",Q38)</f>
        <v>0.2 per 1 000 person-years</v>
      </c>
      <c r="F90" s="182"/>
      <c r="G90" s="182" t="s">
        <v>337</v>
      </c>
      <c r="H90" s="182"/>
      <c r="I90" s="177" t="str">
        <f>IF(S38="","",S38)</f>
        <v>RRR  100.0% (-11.5–100.0)</v>
      </c>
      <c r="J90" s="177"/>
      <c r="K90" s="177" t="str">
        <f>IF(B38="","",B38)</f>
        <v>12 021 (1RCT)</v>
      </c>
      <c r="L90" s="177"/>
      <c r="M90" s="127" t="str">
        <f>IF(T38="","",T38)</f>
        <v>Low</v>
      </c>
      <c r="N90" s="123" t="s">
        <v>204</v>
      </c>
      <c r="O90" s="178"/>
      <c r="P90" s="179"/>
      <c r="Q90" s="99"/>
      <c r="R90" s="99"/>
      <c r="S90" s="99"/>
    </row>
    <row r="91" spans="2:19" ht="32.25" customHeight="1" x14ac:dyDescent="0.35">
      <c r="B91" s="180" t="str">
        <f>B39</f>
        <v>VIN1 or VaIN1</v>
      </c>
      <c r="C91" s="181"/>
      <c r="D91" s="181"/>
      <c r="E91" s="182" t="str">
        <f>IF(Q40="","",Q40)</f>
        <v>0.7 per 1 000 person-years</v>
      </c>
      <c r="F91" s="182"/>
      <c r="G91" s="182" t="s">
        <v>338</v>
      </c>
      <c r="H91" s="182"/>
      <c r="I91" s="177" t="str">
        <f>IF(S40="","",S40)</f>
        <v>RRR 92.3% (54.6–99.6)</v>
      </c>
      <c r="J91" s="177"/>
      <c r="K91" s="177" t="str">
        <f>IF(B40="","",B40)</f>
        <v>12 021 (1RCT)</v>
      </c>
      <c r="L91" s="177"/>
      <c r="M91" s="127" t="str">
        <f>IF(T40="","",T40)</f>
        <v>High</v>
      </c>
      <c r="O91" s="178"/>
      <c r="P91" s="179"/>
      <c r="Q91" s="99"/>
      <c r="R91" s="99"/>
      <c r="S91" s="99"/>
    </row>
    <row r="92" spans="2:19" ht="32.25" customHeight="1" x14ac:dyDescent="0.35">
      <c r="B92" s="180" t="str">
        <f>B41</f>
        <v>High grade vulvar and vaginal disease</v>
      </c>
      <c r="C92" s="181"/>
      <c r="D92" s="181"/>
      <c r="E92" s="182" t="str">
        <f>IF(Q42="","",Q42)</f>
        <v>0.2 per 1 000 person-years</v>
      </c>
      <c r="F92" s="182"/>
      <c r="G92" s="182" t="s">
        <v>339</v>
      </c>
      <c r="H92" s="182"/>
      <c r="I92" s="177" t="str">
        <f>IF(S42="","",S42)</f>
        <v>RRR 100.0% (-71.5–100.0)</v>
      </c>
      <c r="J92" s="177"/>
      <c r="K92" s="177" t="str">
        <f>IF(B42="","",B42)</f>
        <v>12 021 (1RCT)</v>
      </c>
      <c r="L92" s="177"/>
      <c r="M92" s="127" t="str">
        <f>IF(T42="","",T42)</f>
        <v>Low</v>
      </c>
      <c r="N92" s="123" t="s">
        <v>204</v>
      </c>
      <c r="O92" s="178"/>
      <c r="P92" s="179"/>
      <c r="Q92" s="99"/>
      <c r="R92" s="99"/>
      <c r="S92" s="99"/>
    </row>
    <row r="93" spans="2:19" ht="32.25" customHeight="1" x14ac:dyDescent="0.35">
      <c r="B93" s="180" t="str">
        <f>B43</f>
        <v>VIN2/3 or worse</v>
      </c>
      <c r="C93" s="181"/>
      <c r="D93" s="181"/>
      <c r="E93" s="182" t="str">
        <f>IF(Q44="","",Q44)</f>
        <v>0.0 per 1 000 person-years</v>
      </c>
      <c r="F93" s="182"/>
      <c r="G93" s="182" t="s">
        <v>78</v>
      </c>
      <c r="H93" s="182"/>
      <c r="I93" s="177" t="str">
        <f>IF(S44="","",S44)</f>
        <v>RRR NA</v>
      </c>
      <c r="J93" s="177"/>
      <c r="K93" s="177" t="str">
        <f>IF(B44="","",B44)</f>
        <v>12 021 (1RCT)</v>
      </c>
      <c r="L93" s="177"/>
      <c r="M93" s="127" t="str">
        <f>IF(T44="","",T44)</f>
        <v>Low</v>
      </c>
      <c r="N93" s="123" t="s">
        <v>204</v>
      </c>
      <c r="O93" s="178"/>
      <c r="P93" s="179"/>
      <c r="Q93" s="99"/>
      <c r="R93" s="99"/>
      <c r="S93" s="99"/>
    </row>
    <row r="94" spans="2:19" ht="32.25" customHeight="1" x14ac:dyDescent="0.35">
      <c r="B94" s="180" t="str">
        <f>B45</f>
        <v>VaIN2/3 or worse</v>
      </c>
      <c r="C94" s="181"/>
      <c r="D94" s="181"/>
      <c r="E94" s="182" t="str">
        <f>IF(Q46="","",Q46)</f>
        <v>0.2 per 1 000 person-years</v>
      </c>
      <c r="F94" s="182"/>
      <c r="G94" s="182" t="s">
        <v>339</v>
      </c>
      <c r="H94" s="182"/>
      <c r="I94" s="177" t="str">
        <f>IF(S46="","",S46)</f>
        <v>RRR 100.0% (-71.5–100.0)</v>
      </c>
      <c r="J94" s="177"/>
      <c r="K94" s="177" t="str">
        <f>IF(B46="","",B46)</f>
        <v>12 021 (1RCT)</v>
      </c>
      <c r="L94" s="177"/>
      <c r="M94" s="127" t="str">
        <f>IF(T46="","",T46)</f>
        <v>Low</v>
      </c>
      <c r="N94" s="123" t="s">
        <v>204</v>
      </c>
      <c r="O94" s="178"/>
      <c r="P94" s="179"/>
      <c r="Q94" s="99"/>
      <c r="R94" s="99"/>
      <c r="S94" s="99"/>
    </row>
    <row r="95" spans="2:19" ht="32.25" customHeight="1" x14ac:dyDescent="0.35">
      <c r="B95" s="183" t="str">
        <f>B47</f>
        <v>Cervical cytological abnormalities (ASC-US positive for High-risk HPV types or worse)</v>
      </c>
      <c r="C95" s="184"/>
      <c r="D95" s="184"/>
      <c r="E95" s="182" t="str">
        <f>IF(Q48="","",Q48)</f>
        <v>27.7 per 1 000 person-years</v>
      </c>
      <c r="F95" s="182"/>
      <c r="G95" s="182" t="s">
        <v>340</v>
      </c>
      <c r="H95" s="182"/>
      <c r="I95" s="177" t="str">
        <f>IF(S48="","",S48)</f>
        <v>RRR 92.9% (90.2–95.1)</v>
      </c>
      <c r="J95" s="177"/>
      <c r="K95" s="177" t="str">
        <f>IF(B48="","",B48)</f>
        <v>11 765 (1RCT)</v>
      </c>
      <c r="L95" s="177"/>
      <c r="M95" s="127" t="str">
        <f>IF(T48="","",T48)</f>
        <v>High</v>
      </c>
      <c r="N95" s="123"/>
      <c r="O95" s="178" t="str">
        <f>CONCATENATE("In the MITT:"," ",PICO1b!S22)</f>
        <v>In the MITT: RRR 91.1 (86.8-94.1)</v>
      </c>
      <c r="P95" s="179"/>
      <c r="Q95" s="99"/>
      <c r="R95" s="99"/>
      <c r="S95" s="99"/>
    </row>
    <row r="96" spans="2:19" ht="32.25" customHeight="1" x14ac:dyDescent="0.35">
      <c r="B96" s="180" t="str">
        <f>B49</f>
        <v>Cervical cytological abnormalities (ASC-US positive for High-risk HPV)</v>
      </c>
      <c r="C96" s="181"/>
      <c r="D96" s="181"/>
      <c r="E96" s="182" t="str">
        <f>IF(Q50="","",Q50)</f>
        <v>15.2 per 1 000 person-years</v>
      </c>
      <c r="F96" s="182"/>
      <c r="G96" s="182" t="s">
        <v>341</v>
      </c>
      <c r="H96" s="182"/>
      <c r="I96" s="177" t="str">
        <f>IF(S50="","",S50)</f>
        <v>RRR 94.4% (91.0–96.7)</v>
      </c>
      <c r="J96" s="177"/>
      <c r="K96" s="177" t="str">
        <f>IF(B50="","",B50)</f>
        <v>11 765 (1RCT)</v>
      </c>
      <c r="L96" s="177"/>
      <c r="M96" s="127" t="str">
        <f>IF(T50="","",T50)</f>
        <v>High</v>
      </c>
      <c r="N96" s="123"/>
      <c r="O96" s="178"/>
      <c r="P96" s="179"/>
      <c r="Q96" s="99"/>
      <c r="R96" s="99"/>
      <c r="S96" s="99"/>
    </row>
    <row r="97" spans="2:23" ht="32.25" customHeight="1" x14ac:dyDescent="0.35">
      <c r="B97" s="180" t="str">
        <f>B51</f>
        <v>Cervical cytological abnormalities (Low-grade squamous intraepithelial lesion)</v>
      </c>
      <c r="C97" s="181"/>
      <c r="D97" s="181"/>
      <c r="E97" s="182" t="str">
        <f>IF(Q52="","",Q52)</f>
        <v>17.9 per 1 000 person-years</v>
      </c>
      <c r="F97" s="182"/>
      <c r="G97" s="182" t="s">
        <v>333</v>
      </c>
      <c r="H97" s="182"/>
      <c r="I97" s="177" t="str">
        <f>IF(S52="","",S52)</f>
        <v>RRR 93.2% (89.8–95.6)</v>
      </c>
      <c r="J97" s="177"/>
      <c r="K97" s="177" t="str">
        <f>IF(B52="","",B52)</f>
        <v>11 765 (1RCT)</v>
      </c>
      <c r="L97" s="177"/>
      <c r="M97" s="127" t="str">
        <f>IF(T52="","",T52)</f>
        <v>High</v>
      </c>
      <c r="N97" s="123"/>
      <c r="O97" s="178"/>
      <c r="P97" s="179"/>
      <c r="Q97" s="99"/>
      <c r="R97" s="99"/>
      <c r="S97" s="99"/>
    </row>
    <row r="98" spans="2:23" ht="32.25" customHeight="1" x14ac:dyDescent="0.35">
      <c r="B98" s="180" t="str">
        <f>B53</f>
        <v>Cervical cytological abnormalities (High-grade squamous intraepithelial lesion or worse)§</v>
      </c>
      <c r="C98" s="181"/>
      <c r="D98" s="181"/>
      <c r="E98" s="182" t="str">
        <f>IF(Q54="","",Q54)</f>
        <v>1.1 per 1 000 person-years</v>
      </c>
      <c r="F98" s="182"/>
      <c r="G98" s="182" t="s">
        <v>336</v>
      </c>
      <c r="H98" s="182"/>
      <c r="I98" s="177" t="str">
        <f>IF(S54="","",S54)</f>
        <v>RRR 95.2% (73.9–99.8)</v>
      </c>
      <c r="J98" s="177"/>
      <c r="K98" s="177" t="str">
        <f>IF(B54="","",B54)</f>
        <v>11 765 (1RCT)</v>
      </c>
      <c r="L98" s="177"/>
      <c r="M98" s="127" t="str">
        <f>IF(T54="","",T54)</f>
        <v>High</v>
      </c>
      <c r="N98" s="123"/>
      <c r="O98" s="178"/>
      <c r="P98" s="179"/>
      <c r="Q98" s="99"/>
      <c r="R98" s="99"/>
      <c r="S98" s="99"/>
    </row>
    <row r="99" spans="2:23" ht="32.25" customHeight="1" x14ac:dyDescent="0.35">
      <c r="B99" s="183" t="str">
        <f>B55</f>
        <v>Cervical biopsy</v>
      </c>
      <c r="C99" s="184"/>
      <c r="D99" s="184"/>
      <c r="E99" s="182" t="str">
        <f>IF(Q56="","",Q56)</f>
        <v>12.9 per 1 000 person-years</v>
      </c>
      <c r="F99" s="182"/>
      <c r="G99" s="182" t="s">
        <v>342</v>
      </c>
      <c r="H99" s="182"/>
      <c r="I99" s="177" t="str">
        <f>IF(S56="","",S56)</f>
        <v>RRR 97.7% (95.1–99.0)</v>
      </c>
      <c r="J99" s="177"/>
      <c r="K99" s="177" t="str">
        <f>IF(B56="","",B56)</f>
        <v>12 027 (1RCT)</v>
      </c>
      <c r="L99" s="177"/>
      <c r="M99" s="127" t="str">
        <f>IF(T56="","",T56)</f>
        <v>High</v>
      </c>
      <c r="N99" s="123"/>
      <c r="O99" s="178" t="str">
        <f>CONCATENATE("In the MITT:"," ",PICO1b!S24)</f>
        <v>In the MITT: RRR 96.9 (93.0-98.8)</v>
      </c>
      <c r="P99" s="179"/>
      <c r="Q99" s="99"/>
      <c r="R99" s="99"/>
      <c r="S99" s="99"/>
    </row>
    <row r="100" spans="2:23" ht="32.25" customHeight="1" x14ac:dyDescent="0.35">
      <c r="B100" s="183" t="str">
        <f>B57</f>
        <v>Cervical definitive therapy</v>
      </c>
      <c r="C100" s="184"/>
      <c r="D100" s="184"/>
      <c r="E100" s="182" t="str">
        <f>IF(Q58="","",Q58)</f>
        <v>2.1 per 1 000 person-years</v>
      </c>
      <c r="F100" s="182"/>
      <c r="G100" s="182" t="s">
        <v>343</v>
      </c>
      <c r="H100" s="182"/>
      <c r="I100" s="177" t="str">
        <f>IF(S58="","",S58)</f>
        <v>RRR 90.2% (75.0–96.8)</v>
      </c>
      <c r="J100" s="177"/>
      <c r="K100" s="177" t="str">
        <f>IF(B58="","",B58)</f>
        <v>12 027 (1RCT)</v>
      </c>
      <c r="L100" s="177"/>
      <c r="M100" s="127" t="str">
        <f>IF(T58="","",T58)</f>
        <v>High</v>
      </c>
      <c r="N100" s="123"/>
      <c r="O100" s="178"/>
      <c r="P100" s="179"/>
      <c r="Q100" s="99"/>
      <c r="R100" s="99"/>
      <c r="S100" s="99"/>
    </row>
    <row r="101" spans="2:23" ht="32.25" customHeight="1" x14ac:dyDescent="0.35">
      <c r="B101" s="214" t="str">
        <f>B59</f>
        <v>External genital procedures</v>
      </c>
      <c r="C101" s="215"/>
      <c r="D101" s="215"/>
      <c r="E101" s="216" t="str">
        <f>IF(Q60="","",Q60)</f>
        <v>1.3 per 1 000 person-years</v>
      </c>
      <c r="F101" s="216"/>
      <c r="G101" s="216" t="s">
        <v>335</v>
      </c>
      <c r="H101" s="216"/>
      <c r="I101" s="217" t="str">
        <f>IF(S60="","",S60)</f>
        <v>RRR 92.3% (72.4–98.7)</v>
      </c>
      <c r="J101" s="217"/>
      <c r="K101" s="217" t="str">
        <f>IF(B60="","",B60)</f>
        <v>12 021 (1RCT)</v>
      </c>
      <c r="L101" s="217"/>
      <c r="M101" s="127" t="str">
        <f>IF(T60="","",T60)</f>
        <v>High</v>
      </c>
      <c r="N101" s="124"/>
      <c r="O101" s="218" t="str">
        <f>CONCATENATE("In the MITT:"," ",PICO1b!S26)</f>
        <v>In the MITT: RRR 94.9 (71.7-99.8)</v>
      </c>
      <c r="P101" s="219"/>
      <c r="Q101" s="99"/>
      <c r="R101" s="99"/>
      <c r="S101" s="99"/>
    </row>
    <row r="102" spans="2:23" ht="30.75" customHeight="1" x14ac:dyDescent="0.35">
      <c r="B102" s="176" t="s">
        <v>345</v>
      </c>
      <c r="C102" s="176"/>
      <c r="D102" s="176"/>
      <c r="E102" s="176"/>
      <c r="F102" s="176"/>
      <c r="G102" s="176"/>
      <c r="H102" s="176"/>
      <c r="I102" s="176"/>
      <c r="J102" s="176"/>
      <c r="K102" s="176"/>
      <c r="L102" s="176"/>
      <c r="M102" s="176"/>
      <c r="N102" s="176"/>
      <c r="O102" s="176"/>
      <c r="P102" s="176"/>
      <c r="Q102" s="125"/>
      <c r="R102" s="118"/>
      <c r="S102" s="118"/>
      <c r="T102" s="119"/>
      <c r="U102" s="99"/>
      <c r="V102" s="99"/>
      <c r="W102" s="99"/>
    </row>
    <row r="103" spans="2:23" ht="30.75" customHeight="1" x14ac:dyDescent="0.35">
      <c r="B103" s="175" t="s">
        <v>344</v>
      </c>
      <c r="C103" s="175"/>
      <c r="D103" s="175"/>
      <c r="E103" s="175"/>
      <c r="F103" s="175"/>
      <c r="G103" s="175"/>
      <c r="H103" s="175"/>
      <c r="I103" s="175"/>
      <c r="J103" s="175"/>
      <c r="K103" s="175"/>
      <c r="L103" s="175"/>
      <c r="M103" s="175"/>
      <c r="N103" s="175"/>
      <c r="O103" s="175"/>
      <c r="P103" s="175"/>
      <c r="Q103" s="126"/>
      <c r="R103" s="118"/>
      <c r="S103" s="118"/>
      <c r="T103" s="119"/>
    </row>
    <row r="104" spans="2:23" x14ac:dyDescent="0.35">
      <c r="B104" s="175" t="s">
        <v>370</v>
      </c>
      <c r="C104" s="175"/>
      <c r="D104" s="175"/>
      <c r="E104" s="175"/>
      <c r="F104" s="175"/>
      <c r="G104" s="175"/>
      <c r="H104" s="175"/>
      <c r="I104" s="175"/>
      <c r="J104" s="175"/>
      <c r="K104" s="175"/>
      <c r="L104" s="175"/>
      <c r="M104" s="175"/>
      <c r="N104" s="175"/>
      <c r="O104" s="175"/>
      <c r="P104" s="175"/>
      <c r="Q104" s="175"/>
      <c r="R104" s="118"/>
      <c r="S104" s="118"/>
      <c r="T104" s="119"/>
    </row>
    <row r="105" spans="2:23" s="13" customFormat="1" x14ac:dyDescent="0.35">
      <c r="B105" s="120" t="s">
        <v>219</v>
      </c>
      <c r="I105" s="121"/>
      <c r="J105" s="121"/>
    </row>
    <row r="106" spans="2:23" ht="15" customHeight="1" x14ac:dyDescent="0.35">
      <c r="B106" s="175" t="s">
        <v>371</v>
      </c>
      <c r="C106" s="175"/>
      <c r="D106" s="175"/>
      <c r="E106" s="175"/>
      <c r="F106" s="175"/>
      <c r="G106" s="175"/>
      <c r="H106" s="175"/>
      <c r="I106" s="175"/>
      <c r="J106" s="175"/>
      <c r="K106" s="175"/>
      <c r="L106" s="175"/>
      <c r="M106" s="175"/>
      <c r="N106" s="175"/>
      <c r="O106" s="175"/>
      <c r="P106" s="175"/>
      <c r="Q106" s="126"/>
    </row>
    <row r="107" spans="2:23" ht="15" customHeight="1" x14ac:dyDescent="0.35">
      <c r="B107" s="175" t="s">
        <v>329</v>
      </c>
      <c r="C107" s="175"/>
      <c r="D107" s="175"/>
      <c r="E107" s="175"/>
      <c r="F107" s="175"/>
      <c r="G107" s="175"/>
      <c r="H107" s="175"/>
      <c r="I107" s="175"/>
      <c r="J107" s="175"/>
      <c r="K107" s="175"/>
      <c r="L107" s="175"/>
      <c r="M107" s="175"/>
      <c r="N107" s="175"/>
      <c r="O107" s="175"/>
      <c r="P107" s="175"/>
      <c r="Q107" s="126"/>
    </row>
    <row r="108" spans="2:23" ht="15" customHeight="1" x14ac:dyDescent="0.35">
      <c r="B108" s="175" t="s">
        <v>330</v>
      </c>
      <c r="C108" s="175"/>
      <c r="D108" s="175"/>
      <c r="E108" s="175"/>
      <c r="F108" s="175"/>
      <c r="G108" s="175"/>
      <c r="H108" s="175"/>
      <c r="I108" s="175"/>
      <c r="J108" s="175"/>
      <c r="K108" s="175"/>
      <c r="L108" s="175"/>
      <c r="M108" s="175"/>
      <c r="N108" s="175"/>
      <c r="O108" s="175"/>
      <c r="P108" s="175"/>
      <c r="Q108" s="126"/>
    </row>
    <row r="109" spans="2:23" ht="15" customHeight="1" x14ac:dyDescent="0.35">
      <c r="B109" s="175" t="s">
        <v>417</v>
      </c>
      <c r="C109" s="175"/>
      <c r="D109" s="175"/>
      <c r="E109" s="175"/>
      <c r="F109" s="175"/>
      <c r="G109" s="175"/>
      <c r="H109" s="175"/>
      <c r="I109" s="175"/>
      <c r="J109" s="175"/>
      <c r="K109" s="175"/>
      <c r="L109" s="175"/>
      <c r="M109" s="175"/>
      <c r="N109" s="175"/>
      <c r="O109" s="175"/>
      <c r="P109" s="175"/>
      <c r="Q109" s="119"/>
    </row>
    <row r="110" spans="2:23" ht="15" customHeight="1" x14ac:dyDescent="0.35">
      <c r="B110" s="175" t="s">
        <v>418</v>
      </c>
      <c r="C110" s="175"/>
      <c r="D110" s="175"/>
      <c r="E110" s="175"/>
      <c r="F110" s="175"/>
      <c r="G110" s="175"/>
      <c r="H110" s="175"/>
      <c r="I110" s="175"/>
      <c r="J110" s="175"/>
      <c r="K110" s="175"/>
      <c r="L110" s="175"/>
      <c r="M110" s="175"/>
      <c r="N110" s="175"/>
      <c r="O110" s="175"/>
      <c r="P110" s="175"/>
      <c r="Q110" s="119"/>
    </row>
    <row r="111" spans="2:23" x14ac:dyDescent="0.35">
      <c r="B111" s="122" t="s">
        <v>196</v>
      </c>
      <c r="C111" s="175" t="str">
        <f>C72</f>
        <v>Huh, 2017 (1)</v>
      </c>
      <c r="D111" s="175"/>
      <c r="E111" s="175"/>
      <c r="F111" s="175"/>
      <c r="G111" s="175"/>
      <c r="H111" s="175"/>
      <c r="I111" s="175"/>
      <c r="J111" s="175"/>
      <c r="K111" s="175"/>
      <c r="L111" s="175"/>
      <c r="M111" s="175"/>
      <c r="N111" s="175"/>
      <c r="O111" s="175"/>
      <c r="P111" s="175"/>
      <c r="Q111" s="175"/>
    </row>
    <row r="112" spans="2:23" x14ac:dyDescent="0.35">
      <c r="P112" s="83"/>
      <c r="Q112" s="99"/>
      <c r="R112" s="99"/>
      <c r="S112" s="99"/>
    </row>
    <row r="113" spans="2:19" x14ac:dyDescent="0.35">
      <c r="B113" s="81"/>
      <c r="P113" s="83"/>
      <c r="Q113" s="99"/>
      <c r="R113" s="99"/>
      <c r="S113" s="99"/>
    </row>
    <row r="114" spans="2:19" x14ac:dyDescent="0.35">
      <c r="B114" s="81"/>
      <c r="P114" s="83"/>
      <c r="Q114" s="99"/>
      <c r="R114" s="99"/>
      <c r="S114" s="99"/>
    </row>
    <row r="115" spans="2:19" x14ac:dyDescent="0.35">
      <c r="B115" s="81"/>
      <c r="P115" s="83"/>
      <c r="Q115" s="99"/>
      <c r="R115" s="99"/>
      <c r="S115" s="99"/>
    </row>
    <row r="116" spans="2:19" x14ac:dyDescent="0.35">
      <c r="B116" s="81"/>
      <c r="P116" s="83"/>
      <c r="Q116" s="99"/>
      <c r="R116" s="99"/>
      <c r="S116" s="99"/>
    </row>
    <row r="117" spans="2:19" x14ac:dyDescent="0.35">
      <c r="B117" s="81"/>
      <c r="P117" s="83"/>
      <c r="Q117" s="99"/>
      <c r="R117" s="99"/>
      <c r="S117" s="99"/>
    </row>
    <row r="118" spans="2:19" x14ac:dyDescent="0.35">
      <c r="B118" s="81"/>
      <c r="P118" s="83"/>
      <c r="Q118" s="99"/>
      <c r="R118" s="99"/>
      <c r="S118" s="99"/>
    </row>
    <row r="119" spans="2:19" x14ac:dyDescent="0.35">
      <c r="B119" s="81"/>
      <c r="P119" s="83"/>
      <c r="Q119" s="99"/>
      <c r="R119" s="99"/>
      <c r="S119" s="99"/>
    </row>
    <row r="120" spans="2:19" x14ac:dyDescent="0.35">
      <c r="B120" s="81"/>
      <c r="P120" s="83"/>
      <c r="Q120" s="99"/>
      <c r="R120" s="99"/>
      <c r="S120" s="99"/>
    </row>
    <row r="121" spans="2:19" x14ac:dyDescent="0.35">
      <c r="B121" s="81"/>
      <c r="P121" s="83"/>
      <c r="Q121" s="99"/>
      <c r="R121" s="99"/>
      <c r="S121" s="99"/>
    </row>
    <row r="122" spans="2:19" x14ac:dyDescent="0.35">
      <c r="B122" s="81"/>
      <c r="P122" s="83"/>
      <c r="Q122" s="99"/>
      <c r="R122" s="99"/>
      <c r="S122" s="99"/>
    </row>
  </sheetData>
  <sheetProtection selectLockedCells="1"/>
  <mergeCells count="186">
    <mergeCell ref="O99:P99"/>
    <mergeCell ref="O100:P100"/>
    <mergeCell ref="O101:P101"/>
    <mergeCell ref="B68:P68"/>
    <mergeCell ref="O86:P86"/>
    <mergeCell ref="O87:P87"/>
    <mergeCell ref="O89:P89"/>
    <mergeCell ref="O92:P92"/>
    <mergeCell ref="O93:P93"/>
    <mergeCell ref="O95:P95"/>
    <mergeCell ref="O96:P96"/>
    <mergeCell ref="O97:P97"/>
    <mergeCell ref="O98:P98"/>
    <mergeCell ref="G85:H85"/>
    <mergeCell ref="G86:H86"/>
    <mergeCell ref="G88:H88"/>
    <mergeCell ref="G91:H91"/>
    <mergeCell ref="G93:H93"/>
    <mergeCell ref="G95:H95"/>
    <mergeCell ref="G99:H99"/>
    <mergeCell ref="G100:H100"/>
    <mergeCell ref="G101:H101"/>
    <mergeCell ref="G92:H92"/>
    <mergeCell ref="G96:H96"/>
    <mergeCell ref="G97:H97"/>
    <mergeCell ref="G98:H98"/>
    <mergeCell ref="I92:J92"/>
    <mergeCell ref="I93:J93"/>
    <mergeCell ref="I95:J95"/>
    <mergeCell ref="I99:J99"/>
    <mergeCell ref="I100:J100"/>
    <mergeCell ref="I101:J101"/>
    <mergeCell ref="I96:J96"/>
    <mergeCell ref="I97:J97"/>
    <mergeCell ref="I98:J98"/>
    <mergeCell ref="K92:L92"/>
    <mergeCell ref="K93:L93"/>
    <mergeCell ref="K95:L95"/>
    <mergeCell ref="K99:L99"/>
    <mergeCell ref="K100:L100"/>
    <mergeCell ref="K101:L101"/>
    <mergeCell ref="K96:L96"/>
    <mergeCell ref="K97:L97"/>
    <mergeCell ref="K98:L98"/>
    <mergeCell ref="B92:D92"/>
    <mergeCell ref="B93:D93"/>
    <mergeCell ref="B95:D95"/>
    <mergeCell ref="B99:D99"/>
    <mergeCell ref="B100:D100"/>
    <mergeCell ref="B101:D101"/>
    <mergeCell ref="E86:F86"/>
    <mergeCell ref="E87:F87"/>
    <mergeCell ref="E89:F89"/>
    <mergeCell ref="E92:F92"/>
    <mergeCell ref="E93:F93"/>
    <mergeCell ref="E95:F95"/>
    <mergeCell ref="E99:F99"/>
    <mergeCell ref="E100:F100"/>
    <mergeCell ref="E101:F101"/>
    <mergeCell ref="B96:D96"/>
    <mergeCell ref="E96:F96"/>
    <mergeCell ref="B97:D97"/>
    <mergeCell ref="E97:F97"/>
    <mergeCell ref="B98:D98"/>
    <mergeCell ref="E98:F98"/>
    <mergeCell ref="B89:D89"/>
    <mergeCell ref="B87:D87"/>
    <mergeCell ref="E90:F90"/>
    <mergeCell ref="G77:H77"/>
    <mergeCell ref="E76:H76"/>
    <mergeCell ref="K76:L76"/>
    <mergeCell ref="O10:T10"/>
    <mergeCell ref="O11:P11"/>
    <mergeCell ref="T11:T12"/>
    <mergeCell ref="B10:N10"/>
    <mergeCell ref="B11:B12"/>
    <mergeCell ref="Q11:R11"/>
    <mergeCell ref="S11:S12"/>
    <mergeCell ref="M76:N77"/>
    <mergeCell ref="O76:P77"/>
    <mergeCell ref="K77:L77"/>
    <mergeCell ref="I77:J77"/>
    <mergeCell ref="I76:J76"/>
    <mergeCell ref="B76:D77"/>
    <mergeCell ref="E77:F77"/>
    <mergeCell ref="B67:Q67"/>
    <mergeCell ref="B61:Q61"/>
    <mergeCell ref="B65:Q65"/>
    <mergeCell ref="B66:Q66"/>
    <mergeCell ref="B62:Q62"/>
    <mergeCell ref="B69:P69"/>
    <mergeCell ref="B71:P71"/>
    <mergeCell ref="O78:P78"/>
    <mergeCell ref="B79:D79"/>
    <mergeCell ref="I79:J79"/>
    <mergeCell ref="K79:L79"/>
    <mergeCell ref="G78:H78"/>
    <mergeCell ref="E78:F78"/>
    <mergeCell ref="I78:J78"/>
    <mergeCell ref="K78:L78"/>
    <mergeCell ref="B78:D78"/>
    <mergeCell ref="O79:P79"/>
    <mergeCell ref="G79:H79"/>
    <mergeCell ref="E79:F79"/>
    <mergeCell ref="G80:H80"/>
    <mergeCell ref="I81:J81"/>
    <mergeCell ref="K81:L81"/>
    <mergeCell ref="E81:F81"/>
    <mergeCell ref="E82:F82"/>
    <mergeCell ref="B80:D80"/>
    <mergeCell ref="I80:J80"/>
    <mergeCell ref="K80:L80"/>
    <mergeCell ref="O80:P80"/>
    <mergeCell ref="E80:F80"/>
    <mergeCell ref="G82:H82"/>
    <mergeCell ref="I83:J83"/>
    <mergeCell ref="K83:L83"/>
    <mergeCell ref="E84:F84"/>
    <mergeCell ref="E83:F83"/>
    <mergeCell ref="G84:H84"/>
    <mergeCell ref="O81:P81"/>
    <mergeCell ref="B82:D82"/>
    <mergeCell ref="G81:H81"/>
    <mergeCell ref="I82:J82"/>
    <mergeCell ref="K82:L82"/>
    <mergeCell ref="O82:P82"/>
    <mergeCell ref="B81:D81"/>
    <mergeCell ref="I88:J88"/>
    <mergeCell ref="K88:L88"/>
    <mergeCell ref="O88:P88"/>
    <mergeCell ref="B85:D85"/>
    <mergeCell ref="I85:J85"/>
    <mergeCell ref="K85:L85"/>
    <mergeCell ref="E85:F85"/>
    <mergeCell ref="E88:F88"/>
    <mergeCell ref="B86:D86"/>
    <mergeCell ref="G87:H87"/>
    <mergeCell ref="B88:D88"/>
    <mergeCell ref="C2:P2"/>
    <mergeCell ref="C3:P3"/>
    <mergeCell ref="C4:P4"/>
    <mergeCell ref="C5:P5"/>
    <mergeCell ref="C6:P6"/>
    <mergeCell ref="O94:P94"/>
    <mergeCell ref="I94:J94"/>
    <mergeCell ref="B94:D94"/>
    <mergeCell ref="G94:H94"/>
    <mergeCell ref="K94:L94"/>
    <mergeCell ref="E94:F94"/>
    <mergeCell ref="O90:P90"/>
    <mergeCell ref="B91:D91"/>
    <mergeCell ref="G90:H90"/>
    <mergeCell ref="I91:J91"/>
    <mergeCell ref="K91:L91"/>
    <mergeCell ref="O91:P91"/>
    <mergeCell ref="B90:D90"/>
    <mergeCell ref="G89:H89"/>
    <mergeCell ref="I90:J90"/>
    <mergeCell ref="K90:L90"/>
    <mergeCell ref="E91:F91"/>
    <mergeCell ref="B63:Q63"/>
    <mergeCell ref="B70:P70"/>
    <mergeCell ref="B104:Q104"/>
    <mergeCell ref="C72:Q72"/>
    <mergeCell ref="B109:P109"/>
    <mergeCell ref="B110:P110"/>
    <mergeCell ref="C111:Q111"/>
    <mergeCell ref="B102:P102"/>
    <mergeCell ref="B103:P103"/>
    <mergeCell ref="B106:P106"/>
    <mergeCell ref="B107:P107"/>
    <mergeCell ref="B108:P108"/>
    <mergeCell ref="I86:J86"/>
    <mergeCell ref="I87:J87"/>
    <mergeCell ref="I89:J89"/>
    <mergeCell ref="O83:P83"/>
    <mergeCell ref="B84:D84"/>
    <mergeCell ref="G83:H83"/>
    <mergeCell ref="I84:J84"/>
    <mergeCell ref="K84:L84"/>
    <mergeCell ref="O84:P84"/>
    <mergeCell ref="B83:D83"/>
    <mergeCell ref="K86:L86"/>
    <mergeCell ref="K87:L87"/>
    <mergeCell ref="K89:L89"/>
    <mergeCell ref="O85:P85"/>
  </mergeCells>
  <conditionalFormatting sqref="E14:E15 E17 E19 E21 E23 E25 E27 E33 E37 E39 E45">
    <cfRule type="cellIs" dxfId="553" priority="863" operator="equal">
      <formula>"Very serious"</formula>
    </cfRule>
    <cfRule type="cellIs" dxfId="552" priority="864" operator="equal">
      <formula>"Serious"</formula>
    </cfRule>
  </conditionalFormatting>
  <conditionalFormatting sqref="I14:I15 I17 I19 I21 I23 I25 I27 I33 I37 I39 I45">
    <cfRule type="cellIs" dxfId="551" priority="859" operator="equal">
      <formula>"Very serious"</formula>
    </cfRule>
    <cfRule type="cellIs" dxfId="550" priority="860" operator="equal">
      <formula>"Serious"</formula>
    </cfRule>
  </conditionalFormatting>
  <conditionalFormatting sqref="K15 K17 K19 K21 K23 K25 K27 K33 K37 K39 K45">
    <cfRule type="cellIs" dxfId="549" priority="857" operator="equal">
      <formula>"Very serious"</formula>
    </cfRule>
    <cfRule type="cellIs" dxfId="548" priority="858" operator="equal">
      <formula>"Serious"</formula>
    </cfRule>
  </conditionalFormatting>
  <conditionalFormatting sqref="M14:M15 M17 M19 M21 M23 M25 M27 M33 M37 M39 M45">
    <cfRule type="cellIs" dxfId="547" priority="855" operator="equal">
      <formula>"Very large"</formula>
    </cfRule>
    <cfRule type="cellIs" dxfId="546" priority="856" operator="equal">
      <formula>"Large"</formula>
    </cfRule>
  </conditionalFormatting>
  <conditionalFormatting sqref="I16">
    <cfRule type="cellIs" dxfId="545" priority="849" operator="equal">
      <formula>"Very serious"</formula>
    </cfRule>
    <cfRule type="cellIs" dxfId="544" priority="850" operator="equal">
      <formula>"Serious"</formula>
    </cfRule>
  </conditionalFormatting>
  <conditionalFormatting sqref="M16">
    <cfRule type="cellIs" dxfId="543" priority="845" operator="equal">
      <formula>"Very large"</formula>
    </cfRule>
    <cfRule type="cellIs" dxfId="542" priority="846" operator="equal">
      <formula>"Large"</formula>
    </cfRule>
  </conditionalFormatting>
  <conditionalFormatting sqref="M18">
    <cfRule type="cellIs" dxfId="541" priority="835" operator="equal">
      <formula>"Very large"</formula>
    </cfRule>
    <cfRule type="cellIs" dxfId="540" priority="836" operator="equal">
      <formula>"Large"</formula>
    </cfRule>
  </conditionalFormatting>
  <conditionalFormatting sqref="E43">
    <cfRule type="cellIs" dxfId="539" priority="743" operator="equal">
      <formula>"Very serious"</formula>
    </cfRule>
    <cfRule type="cellIs" dxfId="538" priority="744" operator="equal">
      <formula>"Serious"</formula>
    </cfRule>
  </conditionalFormatting>
  <conditionalFormatting sqref="M20">
    <cfRule type="cellIs" dxfId="537" priority="825" operator="equal">
      <formula>"Very large"</formula>
    </cfRule>
    <cfRule type="cellIs" dxfId="536" priority="826" operator="equal">
      <formula>"Large"</formula>
    </cfRule>
  </conditionalFormatting>
  <conditionalFormatting sqref="K43">
    <cfRule type="cellIs" dxfId="535" priority="737" operator="equal">
      <formula>"Very serious"</formula>
    </cfRule>
    <cfRule type="cellIs" dxfId="534" priority="738" operator="equal">
      <formula>"Serious"</formula>
    </cfRule>
  </conditionalFormatting>
  <conditionalFormatting sqref="M22">
    <cfRule type="cellIs" dxfId="533" priority="815" operator="equal">
      <formula>"Very large"</formula>
    </cfRule>
    <cfRule type="cellIs" dxfId="532" priority="816" operator="equal">
      <formula>"Large"</formula>
    </cfRule>
  </conditionalFormatting>
  <conditionalFormatting sqref="K29 K31">
    <cfRule type="cellIs" dxfId="531" priority="707" operator="equal">
      <formula>"Very serious"</formula>
    </cfRule>
    <cfRule type="cellIs" dxfId="530" priority="708" operator="equal">
      <formula>"Serious"</formula>
    </cfRule>
  </conditionalFormatting>
  <conditionalFormatting sqref="K47 K55">
    <cfRule type="cellIs" dxfId="529" priority="617" operator="equal">
      <formula>"Very serious"</formula>
    </cfRule>
    <cfRule type="cellIs" dxfId="528" priority="618" operator="equal">
      <formula>"Serious"</formula>
    </cfRule>
  </conditionalFormatting>
  <conditionalFormatting sqref="I43">
    <cfRule type="cellIs" dxfId="527" priority="739" operator="equal">
      <formula>"Very serious"</formula>
    </cfRule>
    <cfRule type="cellIs" dxfId="526" priority="740" operator="equal">
      <formula>"Serious"</formula>
    </cfRule>
  </conditionalFormatting>
  <conditionalFormatting sqref="M43">
    <cfRule type="cellIs" dxfId="525" priority="735" operator="equal">
      <formula>"Very large"</formula>
    </cfRule>
    <cfRule type="cellIs" dxfId="524" priority="736" operator="equal">
      <formula>"Large"</formula>
    </cfRule>
  </conditionalFormatting>
  <conditionalFormatting sqref="E29 E31">
    <cfRule type="cellIs" dxfId="523" priority="713" operator="equal">
      <formula>"Very serious"</formula>
    </cfRule>
    <cfRule type="cellIs" dxfId="522" priority="714" operator="equal">
      <formula>"Serious"</formula>
    </cfRule>
  </conditionalFormatting>
  <conditionalFormatting sqref="I29 I31">
    <cfRule type="cellIs" dxfId="521" priority="709" operator="equal">
      <formula>"Very serious"</formula>
    </cfRule>
    <cfRule type="cellIs" dxfId="520" priority="710" operator="equal">
      <formula>"Serious"</formula>
    </cfRule>
  </conditionalFormatting>
  <conditionalFormatting sqref="K57 K59">
    <cfRule type="cellIs" dxfId="519" priority="637" operator="equal">
      <formula>"Very serious"</formula>
    </cfRule>
    <cfRule type="cellIs" dxfId="518" priority="638" operator="equal">
      <formula>"Serious"</formula>
    </cfRule>
  </conditionalFormatting>
  <conditionalFormatting sqref="M29 M31">
    <cfRule type="cellIs" dxfId="517" priority="705" operator="equal">
      <formula>"Very large"</formula>
    </cfRule>
    <cfRule type="cellIs" dxfId="516" priority="706" operator="equal">
      <formula>"Large"</formula>
    </cfRule>
  </conditionalFormatting>
  <conditionalFormatting sqref="E47 E55">
    <cfRule type="cellIs" dxfId="515" priority="623" operator="equal">
      <formula>"Very serious"</formula>
    </cfRule>
    <cfRule type="cellIs" dxfId="514" priority="624" operator="equal">
      <formula>"Serious"</formula>
    </cfRule>
  </conditionalFormatting>
  <conditionalFormatting sqref="I47 I55">
    <cfRule type="cellIs" dxfId="513" priority="619" operator="equal">
      <formula>"Very serious"</formula>
    </cfRule>
    <cfRule type="cellIs" dxfId="512" priority="620" operator="equal">
      <formula>"Serious"</formula>
    </cfRule>
  </conditionalFormatting>
  <conditionalFormatting sqref="M47 M55">
    <cfRule type="cellIs" dxfId="511" priority="615" operator="equal">
      <formula>"Very large"</formula>
    </cfRule>
    <cfRule type="cellIs" dxfId="510" priority="616" operator="equal">
      <formula>"Large"</formula>
    </cfRule>
  </conditionalFormatting>
  <conditionalFormatting sqref="E57 E59">
    <cfRule type="cellIs" dxfId="509" priority="643" operator="equal">
      <formula>"Very serious"</formula>
    </cfRule>
    <cfRule type="cellIs" dxfId="508" priority="644" operator="equal">
      <formula>"Serious"</formula>
    </cfRule>
  </conditionalFormatting>
  <conditionalFormatting sqref="I57 I59">
    <cfRule type="cellIs" dxfId="507" priority="639" operator="equal">
      <formula>"Very serious"</formula>
    </cfRule>
    <cfRule type="cellIs" dxfId="506" priority="640" operator="equal">
      <formula>"Serious"</formula>
    </cfRule>
  </conditionalFormatting>
  <conditionalFormatting sqref="M57 M59">
    <cfRule type="cellIs" dxfId="505" priority="635" operator="equal">
      <formula>"Very large"</formula>
    </cfRule>
    <cfRule type="cellIs" dxfId="504" priority="636" operator="equal">
      <formula>"Large"</formula>
    </cfRule>
  </conditionalFormatting>
  <conditionalFormatting sqref="G14:G15 G17 G19 G21 G23 G25 G27 G33 G37 G39 G45">
    <cfRule type="cellIs" dxfId="503" priority="483" operator="equal">
      <formula>"Very serious"</formula>
    </cfRule>
    <cfRule type="cellIs" dxfId="502" priority="484" operator="equal">
      <formula>"Serious"</formula>
    </cfRule>
  </conditionalFormatting>
  <conditionalFormatting sqref="G18">
    <cfRule type="cellIs" dxfId="501" priority="479" operator="equal">
      <formula>"Very serious"</formula>
    </cfRule>
    <cfRule type="cellIs" dxfId="500" priority="480" operator="equal">
      <formula>"Serious"</formula>
    </cfRule>
  </conditionalFormatting>
  <conditionalFormatting sqref="G47 G55">
    <cfRule type="cellIs" dxfId="499" priority="447" operator="equal">
      <formula>"Very serious"</formula>
    </cfRule>
    <cfRule type="cellIs" dxfId="498" priority="448" operator="equal">
      <formula>"Serious"</formula>
    </cfRule>
  </conditionalFormatting>
  <conditionalFormatting sqref="I41">
    <cfRule type="cellIs" dxfId="497" priority="397" operator="equal">
      <formula>"Very serious"</formula>
    </cfRule>
    <cfRule type="cellIs" dxfId="496" priority="398" operator="equal">
      <formula>"Serious"</formula>
    </cfRule>
  </conditionalFormatting>
  <conditionalFormatting sqref="G16">
    <cfRule type="cellIs" dxfId="495" priority="481" operator="equal">
      <formula>"Very serious"</formula>
    </cfRule>
    <cfRule type="cellIs" dxfId="494" priority="482" operator="equal">
      <formula>"Serious"</formula>
    </cfRule>
  </conditionalFormatting>
  <conditionalFormatting sqref="G20">
    <cfRule type="cellIs" dxfId="493" priority="477" operator="equal">
      <formula>"Very serious"</formula>
    </cfRule>
    <cfRule type="cellIs" dxfId="492" priority="478" operator="equal">
      <formula>"Serious"</formula>
    </cfRule>
  </conditionalFormatting>
  <conditionalFormatting sqref="G22">
    <cfRule type="cellIs" dxfId="491" priority="475" operator="equal">
      <formula>"Very serious"</formula>
    </cfRule>
    <cfRule type="cellIs" dxfId="490" priority="476" operator="equal">
      <formula>"Serious"</formula>
    </cfRule>
  </conditionalFormatting>
  <conditionalFormatting sqref="G43">
    <cfRule type="cellIs" dxfId="489" priority="459" operator="equal">
      <formula>"Very serious"</formula>
    </cfRule>
    <cfRule type="cellIs" dxfId="488" priority="460" operator="equal">
      <formula>"Serious"</formula>
    </cfRule>
  </conditionalFormatting>
  <conditionalFormatting sqref="G29 G31">
    <cfRule type="cellIs" dxfId="487" priority="455" operator="equal">
      <formula>"Very serious"</formula>
    </cfRule>
    <cfRule type="cellIs" dxfId="486" priority="456" operator="equal">
      <formula>"Serious"</formula>
    </cfRule>
  </conditionalFormatting>
  <conditionalFormatting sqref="G57 G59">
    <cfRule type="cellIs" dxfId="485" priority="449" operator="equal">
      <formula>"Very serious"</formula>
    </cfRule>
    <cfRule type="cellIs" dxfId="484" priority="450" operator="equal">
      <formula>"Serious"</formula>
    </cfRule>
  </conditionalFormatting>
  <conditionalFormatting sqref="I35">
    <cfRule type="cellIs" dxfId="483" priority="407" operator="equal">
      <formula>"Very serious"</formula>
    </cfRule>
    <cfRule type="cellIs" dxfId="482" priority="408" operator="equal">
      <formula>"Serious"</formula>
    </cfRule>
  </conditionalFormatting>
  <conditionalFormatting sqref="E49 E51 E53">
    <cfRule type="cellIs" dxfId="481" priority="429" operator="equal">
      <formula>"Very serious"</formula>
    </cfRule>
    <cfRule type="cellIs" dxfId="480" priority="430" operator="equal">
      <formula>"Serious"</formula>
    </cfRule>
  </conditionalFormatting>
  <conditionalFormatting sqref="I49 I51 I53">
    <cfRule type="cellIs" dxfId="479" priority="427" operator="equal">
      <formula>"Very serious"</formula>
    </cfRule>
    <cfRule type="cellIs" dxfId="478" priority="428" operator="equal">
      <formula>"Serious"</formula>
    </cfRule>
  </conditionalFormatting>
  <conditionalFormatting sqref="K49 K51 K53">
    <cfRule type="cellIs" dxfId="477" priority="425" operator="equal">
      <formula>"Very serious"</formula>
    </cfRule>
    <cfRule type="cellIs" dxfId="476" priority="426" operator="equal">
      <formula>"Serious"</formula>
    </cfRule>
  </conditionalFormatting>
  <conditionalFormatting sqref="M49 M51 M53">
    <cfRule type="cellIs" dxfId="475" priority="423" operator="equal">
      <formula>"Very large"</formula>
    </cfRule>
    <cfRule type="cellIs" dxfId="474" priority="424" operator="equal">
      <formula>"Large"</formula>
    </cfRule>
  </conditionalFormatting>
  <conditionalFormatting sqref="E35">
    <cfRule type="cellIs" dxfId="473" priority="409" operator="equal">
      <formula>"Very serious"</formula>
    </cfRule>
    <cfRule type="cellIs" dxfId="472" priority="410" operator="equal">
      <formula>"Serious"</formula>
    </cfRule>
  </conditionalFormatting>
  <conditionalFormatting sqref="G49 G51 G53">
    <cfRule type="cellIs" dxfId="471" priority="413" operator="equal">
      <formula>"Very serious"</formula>
    </cfRule>
    <cfRule type="cellIs" dxfId="470" priority="414" operator="equal">
      <formula>"Serious"</formula>
    </cfRule>
  </conditionalFormatting>
  <conditionalFormatting sqref="G35">
    <cfRule type="cellIs" dxfId="469" priority="401" operator="equal">
      <formula>"Very serious"</formula>
    </cfRule>
    <cfRule type="cellIs" dxfId="468" priority="402" operator="equal">
      <formula>"Serious"</formula>
    </cfRule>
  </conditionalFormatting>
  <conditionalFormatting sqref="K35">
    <cfRule type="cellIs" dxfId="467" priority="405" operator="equal">
      <formula>"Very serious"</formula>
    </cfRule>
    <cfRule type="cellIs" dxfId="466" priority="406" operator="equal">
      <formula>"Serious"</formula>
    </cfRule>
  </conditionalFormatting>
  <conditionalFormatting sqref="M35">
    <cfRule type="cellIs" dxfId="465" priority="403" operator="equal">
      <formula>"Very large"</formula>
    </cfRule>
    <cfRule type="cellIs" dxfId="464" priority="404" operator="equal">
      <formula>"Large"</formula>
    </cfRule>
  </conditionalFormatting>
  <conditionalFormatting sqref="E41">
    <cfRule type="cellIs" dxfId="463" priority="399" operator="equal">
      <formula>"Very serious"</formula>
    </cfRule>
    <cfRule type="cellIs" dxfId="462" priority="400" operator="equal">
      <formula>"Serious"</formula>
    </cfRule>
  </conditionalFormatting>
  <conditionalFormatting sqref="K41">
    <cfRule type="cellIs" dxfId="461" priority="395" operator="equal">
      <formula>"Very serious"</formula>
    </cfRule>
    <cfRule type="cellIs" dxfId="460" priority="396" operator="equal">
      <formula>"Serious"</formula>
    </cfRule>
  </conditionalFormatting>
  <conditionalFormatting sqref="M41">
    <cfRule type="cellIs" dxfId="459" priority="393" operator="equal">
      <formula>"Very large"</formula>
    </cfRule>
    <cfRule type="cellIs" dxfId="458" priority="394" operator="equal">
      <formula>"Large"</formula>
    </cfRule>
  </conditionalFormatting>
  <conditionalFormatting sqref="G41">
    <cfRule type="cellIs" dxfId="457" priority="391" operator="equal">
      <formula>"Very serious"</formula>
    </cfRule>
    <cfRule type="cellIs" dxfId="456" priority="392" operator="equal">
      <formula>"Serious"</formula>
    </cfRule>
  </conditionalFormatting>
  <conditionalFormatting sqref="I18">
    <cfRule type="cellIs" dxfId="455" priority="345" operator="equal">
      <formula>"Very serious"</formula>
    </cfRule>
    <cfRule type="cellIs" dxfId="454" priority="346" operator="equal">
      <formula>"Serious"</formula>
    </cfRule>
  </conditionalFormatting>
  <conditionalFormatting sqref="I20">
    <cfRule type="cellIs" dxfId="453" priority="343" operator="equal">
      <formula>"Very serious"</formula>
    </cfRule>
    <cfRule type="cellIs" dxfId="452" priority="344" operator="equal">
      <formula>"Serious"</formula>
    </cfRule>
  </conditionalFormatting>
  <conditionalFormatting sqref="I22">
    <cfRule type="cellIs" dxfId="451" priority="341" operator="equal">
      <formula>"Very serious"</formula>
    </cfRule>
    <cfRule type="cellIs" dxfId="450" priority="342" operator="equal">
      <formula>"Serious"</formula>
    </cfRule>
  </conditionalFormatting>
  <conditionalFormatting sqref="E16">
    <cfRule type="cellIs" dxfId="449" priority="289" operator="equal">
      <formula>"Very serious"</formula>
    </cfRule>
    <cfRule type="cellIs" dxfId="448" priority="290" operator="equal">
      <formula>"Serious"</formula>
    </cfRule>
  </conditionalFormatting>
  <conditionalFormatting sqref="E18">
    <cfRule type="cellIs" dxfId="447" priority="287" operator="equal">
      <formula>"Very serious"</formula>
    </cfRule>
    <cfRule type="cellIs" dxfId="446" priority="288" operator="equal">
      <formula>"Serious"</formula>
    </cfRule>
  </conditionalFormatting>
  <conditionalFormatting sqref="E20">
    <cfRule type="cellIs" dxfId="445" priority="285" operator="equal">
      <formula>"Very serious"</formula>
    </cfRule>
    <cfRule type="cellIs" dxfId="444" priority="286" operator="equal">
      <formula>"Serious"</formula>
    </cfRule>
  </conditionalFormatting>
  <conditionalFormatting sqref="E22">
    <cfRule type="cellIs" dxfId="443" priority="283" operator="equal">
      <formula>"Very serious"</formula>
    </cfRule>
    <cfRule type="cellIs" dxfId="442" priority="284" operator="equal">
      <formula>"Serious"</formula>
    </cfRule>
  </conditionalFormatting>
  <conditionalFormatting sqref="K14">
    <cfRule type="cellIs" dxfId="441" priority="243" operator="equal">
      <formula>"Very serious"</formula>
    </cfRule>
    <cfRule type="cellIs" dxfId="440" priority="244" operator="equal">
      <formula>"Serious"</formula>
    </cfRule>
  </conditionalFormatting>
  <conditionalFormatting sqref="K16">
    <cfRule type="cellIs" dxfId="439" priority="241" operator="equal">
      <formula>"Very serious"</formula>
    </cfRule>
    <cfRule type="cellIs" dxfId="438" priority="242" operator="equal">
      <formula>"Serious"</formula>
    </cfRule>
  </conditionalFormatting>
  <conditionalFormatting sqref="K18">
    <cfRule type="cellIs" dxfId="437" priority="239" operator="equal">
      <formula>"Very serious"</formula>
    </cfRule>
    <cfRule type="cellIs" dxfId="436" priority="240" operator="equal">
      <formula>"Serious"</formula>
    </cfRule>
  </conditionalFormatting>
  <conditionalFormatting sqref="K20">
    <cfRule type="cellIs" dxfId="435" priority="237" operator="equal">
      <formula>"Very serious"</formula>
    </cfRule>
    <cfRule type="cellIs" dxfId="434" priority="238" operator="equal">
      <formula>"Serious"</formula>
    </cfRule>
  </conditionalFormatting>
  <conditionalFormatting sqref="K22">
    <cfRule type="cellIs" dxfId="433" priority="235" operator="equal">
      <formula>"Very serious"</formula>
    </cfRule>
    <cfRule type="cellIs" dxfId="432" priority="236" operator="equal">
      <formula>"Serious"</formula>
    </cfRule>
  </conditionalFormatting>
  <conditionalFormatting sqref="M24">
    <cfRule type="cellIs" dxfId="431" priority="189" operator="equal">
      <formula>"Very large"</formula>
    </cfRule>
    <cfRule type="cellIs" dxfId="430" priority="190" operator="equal">
      <formula>"Large"</formula>
    </cfRule>
  </conditionalFormatting>
  <conditionalFormatting sqref="G24">
    <cfRule type="cellIs" dxfId="429" priority="187" operator="equal">
      <formula>"Very serious"</formula>
    </cfRule>
    <cfRule type="cellIs" dxfId="428" priority="188" operator="equal">
      <formula>"Serious"</formula>
    </cfRule>
  </conditionalFormatting>
  <conditionalFormatting sqref="I24">
    <cfRule type="cellIs" dxfId="427" priority="185" operator="equal">
      <formula>"Very serious"</formula>
    </cfRule>
    <cfRule type="cellIs" dxfId="426" priority="186" operator="equal">
      <formula>"Serious"</formula>
    </cfRule>
  </conditionalFormatting>
  <conditionalFormatting sqref="E24">
    <cfRule type="cellIs" dxfId="425" priority="183" operator="equal">
      <formula>"Very serious"</formula>
    </cfRule>
    <cfRule type="cellIs" dxfId="424" priority="184" operator="equal">
      <formula>"Serious"</formula>
    </cfRule>
  </conditionalFormatting>
  <conditionalFormatting sqref="K24">
    <cfRule type="cellIs" dxfId="423" priority="181" operator="equal">
      <formula>"Very serious"</formula>
    </cfRule>
    <cfRule type="cellIs" dxfId="422" priority="182" operator="equal">
      <formula>"Serious"</formula>
    </cfRule>
  </conditionalFormatting>
  <conditionalFormatting sqref="M26">
    <cfRule type="cellIs" dxfId="421" priority="179" operator="equal">
      <formula>"Very large"</formula>
    </cfRule>
    <cfRule type="cellIs" dxfId="420" priority="180" operator="equal">
      <formula>"Large"</formula>
    </cfRule>
  </conditionalFormatting>
  <conditionalFormatting sqref="G26">
    <cfRule type="cellIs" dxfId="419" priority="177" operator="equal">
      <formula>"Very serious"</formula>
    </cfRule>
    <cfRule type="cellIs" dxfId="418" priority="178" operator="equal">
      <formula>"Serious"</formula>
    </cfRule>
  </conditionalFormatting>
  <conditionalFormatting sqref="I26">
    <cfRule type="cellIs" dxfId="417" priority="175" operator="equal">
      <formula>"Very serious"</formula>
    </cfRule>
    <cfRule type="cellIs" dxfId="416" priority="176" operator="equal">
      <formula>"Serious"</formula>
    </cfRule>
  </conditionalFormatting>
  <conditionalFormatting sqref="E26">
    <cfRule type="cellIs" dxfId="415" priority="173" operator="equal">
      <formula>"Very serious"</formula>
    </cfRule>
    <cfRule type="cellIs" dxfId="414" priority="174" operator="equal">
      <formula>"Serious"</formula>
    </cfRule>
  </conditionalFormatting>
  <conditionalFormatting sqref="K26">
    <cfRule type="cellIs" dxfId="413" priority="171" operator="equal">
      <formula>"Very serious"</formula>
    </cfRule>
    <cfRule type="cellIs" dxfId="412" priority="172" operator="equal">
      <formula>"Serious"</formula>
    </cfRule>
  </conditionalFormatting>
  <conditionalFormatting sqref="M28">
    <cfRule type="cellIs" dxfId="411" priority="169" operator="equal">
      <formula>"Very large"</formula>
    </cfRule>
    <cfRule type="cellIs" dxfId="410" priority="170" operator="equal">
      <formula>"Large"</formula>
    </cfRule>
  </conditionalFormatting>
  <conditionalFormatting sqref="G28">
    <cfRule type="cellIs" dxfId="409" priority="167" operator="equal">
      <formula>"Very serious"</formula>
    </cfRule>
    <cfRule type="cellIs" dxfId="408" priority="168" operator="equal">
      <formula>"Serious"</formula>
    </cfRule>
  </conditionalFormatting>
  <conditionalFormatting sqref="I28">
    <cfRule type="cellIs" dxfId="407" priority="165" operator="equal">
      <formula>"Very serious"</formula>
    </cfRule>
    <cfRule type="cellIs" dxfId="406" priority="166" operator="equal">
      <formula>"Serious"</formula>
    </cfRule>
  </conditionalFormatting>
  <conditionalFormatting sqref="E28">
    <cfRule type="cellIs" dxfId="405" priority="163" operator="equal">
      <formula>"Very serious"</formula>
    </cfRule>
    <cfRule type="cellIs" dxfId="404" priority="164" operator="equal">
      <formula>"Serious"</formula>
    </cfRule>
  </conditionalFormatting>
  <conditionalFormatting sqref="K28">
    <cfRule type="cellIs" dxfId="403" priority="161" operator="equal">
      <formula>"Very serious"</formula>
    </cfRule>
    <cfRule type="cellIs" dxfId="402" priority="162" operator="equal">
      <formula>"Serious"</formula>
    </cfRule>
  </conditionalFormatting>
  <conditionalFormatting sqref="M30">
    <cfRule type="cellIs" dxfId="401" priority="159" operator="equal">
      <formula>"Very large"</formula>
    </cfRule>
    <cfRule type="cellIs" dxfId="400" priority="160" operator="equal">
      <formula>"Large"</formula>
    </cfRule>
  </conditionalFormatting>
  <conditionalFormatting sqref="G30">
    <cfRule type="cellIs" dxfId="399" priority="157" operator="equal">
      <formula>"Very serious"</formula>
    </cfRule>
    <cfRule type="cellIs" dxfId="398" priority="158" operator="equal">
      <formula>"Serious"</formula>
    </cfRule>
  </conditionalFormatting>
  <conditionalFormatting sqref="I30">
    <cfRule type="cellIs" dxfId="397" priority="155" operator="equal">
      <formula>"Very serious"</formula>
    </cfRule>
    <cfRule type="cellIs" dxfId="396" priority="156" operator="equal">
      <formula>"Serious"</formula>
    </cfRule>
  </conditionalFormatting>
  <conditionalFormatting sqref="E30">
    <cfRule type="cellIs" dxfId="395" priority="153" operator="equal">
      <formula>"Very serious"</formula>
    </cfRule>
    <cfRule type="cellIs" dxfId="394" priority="154" operator="equal">
      <formula>"Serious"</formula>
    </cfRule>
  </conditionalFormatting>
  <conditionalFormatting sqref="K30">
    <cfRule type="cellIs" dxfId="393" priority="151" operator="equal">
      <formula>"Very serious"</formula>
    </cfRule>
    <cfRule type="cellIs" dxfId="392" priority="152" operator="equal">
      <formula>"Serious"</formula>
    </cfRule>
  </conditionalFormatting>
  <conditionalFormatting sqref="M32">
    <cfRule type="cellIs" dxfId="391" priority="149" operator="equal">
      <formula>"Very large"</formula>
    </cfRule>
    <cfRule type="cellIs" dxfId="390" priority="150" operator="equal">
      <formula>"Large"</formula>
    </cfRule>
  </conditionalFormatting>
  <conditionalFormatting sqref="G32">
    <cfRule type="cellIs" dxfId="389" priority="147" operator="equal">
      <formula>"Very serious"</formula>
    </cfRule>
    <cfRule type="cellIs" dxfId="388" priority="148" operator="equal">
      <formula>"Serious"</formula>
    </cfRule>
  </conditionalFormatting>
  <conditionalFormatting sqref="I32">
    <cfRule type="cellIs" dxfId="387" priority="145" operator="equal">
      <formula>"Very serious"</formula>
    </cfRule>
    <cfRule type="cellIs" dxfId="386" priority="146" operator="equal">
      <formula>"Serious"</formula>
    </cfRule>
  </conditionalFormatting>
  <conditionalFormatting sqref="E32">
    <cfRule type="cellIs" dxfId="385" priority="143" operator="equal">
      <formula>"Very serious"</formula>
    </cfRule>
    <cfRule type="cellIs" dxfId="384" priority="144" operator="equal">
      <formula>"Serious"</formula>
    </cfRule>
  </conditionalFormatting>
  <conditionalFormatting sqref="K32">
    <cfRule type="cellIs" dxfId="383" priority="141" operator="equal">
      <formula>"Very serious"</formula>
    </cfRule>
    <cfRule type="cellIs" dxfId="382" priority="142" operator="equal">
      <formula>"Serious"</formula>
    </cfRule>
  </conditionalFormatting>
  <conditionalFormatting sqref="M34">
    <cfRule type="cellIs" dxfId="381" priority="139" operator="equal">
      <formula>"Very large"</formula>
    </cfRule>
    <cfRule type="cellIs" dxfId="380" priority="140" operator="equal">
      <formula>"Large"</formula>
    </cfRule>
  </conditionalFormatting>
  <conditionalFormatting sqref="G34">
    <cfRule type="cellIs" dxfId="379" priority="137" operator="equal">
      <formula>"Very serious"</formula>
    </cfRule>
    <cfRule type="cellIs" dxfId="378" priority="138" operator="equal">
      <formula>"Serious"</formula>
    </cfRule>
  </conditionalFormatting>
  <conditionalFormatting sqref="I34">
    <cfRule type="cellIs" dxfId="377" priority="135" operator="equal">
      <formula>"Very serious"</formula>
    </cfRule>
    <cfRule type="cellIs" dxfId="376" priority="136" operator="equal">
      <formula>"Serious"</formula>
    </cfRule>
  </conditionalFormatting>
  <conditionalFormatting sqref="E34">
    <cfRule type="cellIs" dxfId="375" priority="133" operator="equal">
      <formula>"Very serious"</formula>
    </cfRule>
    <cfRule type="cellIs" dxfId="374" priority="134" operator="equal">
      <formula>"Serious"</formula>
    </cfRule>
  </conditionalFormatting>
  <conditionalFormatting sqref="K34">
    <cfRule type="cellIs" dxfId="373" priority="131" operator="equal">
      <formula>"Very serious"</formula>
    </cfRule>
    <cfRule type="cellIs" dxfId="372" priority="132" operator="equal">
      <formula>"Serious"</formula>
    </cfRule>
  </conditionalFormatting>
  <conditionalFormatting sqref="M36">
    <cfRule type="cellIs" dxfId="371" priority="129" operator="equal">
      <formula>"Very large"</formula>
    </cfRule>
    <cfRule type="cellIs" dxfId="370" priority="130" operator="equal">
      <formula>"Large"</formula>
    </cfRule>
  </conditionalFormatting>
  <conditionalFormatting sqref="G36">
    <cfRule type="cellIs" dxfId="369" priority="127" operator="equal">
      <formula>"Very serious"</formula>
    </cfRule>
    <cfRule type="cellIs" dxfId="368" priority="128" operator="equal">
      <formula>"Serious"</formula>
    </cfRule>
  </conditionalFormatting>
  <conditionalFormatting sqref="I36">
    <cfRule type="cellIs" dxfId="367" priority="125" operator="equal">
      <formula>"Very serious"</formula>
    </cfRule>
    <cfRule type="cellIs" dxfId="366" priority="126" operator="equal">
      <formula>"Serious"</formula>
    </cfRule>
  </conditionalFormatting>
  <conditionalFormatting sqref="E36">
    <cfRule type="cellIs" dxfId="365" priority="123" operator="equal">
      <formula>"Very serious"</formula>
    </cfRule>
    <cfRule type="cellIs" dxfId="364" priority="124" operator="equal">
      <formula>"Serious"</formula>
    </cfRule>
  </conditionalFormatting>
  <conditionalFormatting sqref="K36">
    <cfRule type="cellIs" dxfId="363" priority="121" operator="equal">
      <formula>"Very serious"</formula>
    </cfRule>
    <cfRule type="cellIs" dxfId="362" priority="122" operator="equal">
      <formula>"Serious"</formula>
    </cfRule>
  </conditionalFormatting>
  <conditionalFormatting sqref="M38">
    <cfRule type="cellIs" dxfId="361" priority="119" operator="equal">
      <formula>"Very large"</formula>
    </cfRule>
    <cfRule type="cellIs" dxfId="360" priority="120" operator="equal">
      <formula>"Large"</formula>
    </cfRule>
  </conditionalFormatting>
  <conditionalFormatting sqref="G38">
    <cfRule type="cellIs" dxfId="359" priority="117" operator="equal">
      <formula>"Very serious"</formula>
    </cfRule>
    <cfRule type="cellIs" dxfId="358" priority="118" operator="equal">
      <formula>"Serious"</formula>
    </cfRule>
  </conditionalFormatting>
  <conditionalFormatting sqref="I38">
    <cfRule type="cellIs" dxfId="357" priority="115" operator="equal">
      <formula>"Very serious"</formula>
    </cfRule>
    <cfRule type="cellIs" dxfId="356" priority="116" operator="equal">
      <formula>"Serious"</formula>
    </cfRule>
  </conditionalFormatting>
  <conditionalFormatting sqref="E38">
    <cfRule type="cellIs" dxfId="355" priority="113" operator="equal">
      <formula>"Very serious"</formula>
    </cfRule>
    <cfRule type="cellIs" dxfId="354" priority="114" operator="equal">
      <formula>"Serious"</formula>
    </cfRule>
  </conditionalFormatting>
  <conditionalFormatting sqref="K38">
    <cfRule type="cellIs" dxfId="353" priority="111" operator="equal">
      <formula>"Very serious"</formula>
    </cfRule>
    <cfRule type="cellIs" dxfId="352" priority="112" operator="equal">
      <formula>"Serious"</formula>
    </cfRule>
  </conditionalFormatting>
  <conditionalFormatting sqref="M40">
    <cfRule type="cellIs" dxfId="351" priority="109" operator="equal">
      <formula>"Very large"</formula>
    </cfRule>
    <cfRule type="cellIs" dxfId="350" priority="110" operator="equal">
      <formula>"Large"</formula>
    </cfRule>
  </conditionalFormatting>
  <conditionalFormatting sqref="G40">
    <cfRule type="cellIs" dxfId="349" priority="107" operator="equal">
      <formula>"Very serious"</formula>
    </cfRule>
    <cfRule type="cellIs" dxfId="348" priority="108" operator="equal">
      <formula>"Serious"</formula>
    </cfRule>
  </conditionalFormatting>
  <conditionalFormatting sqref="I40">
    <cfRule type="cellIs" dxfId="347" priority="105" operator="equal">
      <formula>"Very serious"</formula>
    </cfRule>
    <cfRule type="cellIs" dxfId="346" priority="106" operator="equal">
      <formula>"Serious"</formula>
    </cfRule>
  </conditionalFormatting>
  <conditionalFormatting sqref="E40">
    <cfRule type="cellIs" dxfId="345" priority="103" operator="equal">
      <formula>"Very serious"</formula>
    </cfRule>
    <cfRule type="cellIs" dxfId="344" priority="104" operator="equal">
      <formula>"Serious"</formula>
    </cfRule>
  </conditionalFormatting>
  <conditionalFormatting sqref="K40">
    <cfRule type="cellIs" dxfId="343" priority="101" operator="equal">
      <formula>"Very serious"</formula>
    </cfRule>
    <cfRule type="cellIs" dxfId="342" priority="102" operator="equal">
      <formula>"Serious"</formula>
    </cfRule>
  </conditionalFormatting>
  <conditionalFormatting sqref="M42">
    <cfRule type="cellIs" dxfId="341" priority="99" operator="equal">
      <formula>"Very large"</formula>
    </cfRule>
    <cfRule type="cellIs" dxfId="340" priority="100" operator="equal">
      <formula>"Large"</formula>
    </cfRule>
  </conditionalFormatting>
  <conditionalFormatting sqref="G42">
    <cfRule type="cellIs" dxfId="339" priority="97" operator="equal">
      <formula>"Very serious"</formula>
    </cfRule>
    <cfRule type="cellIs" dxfId="338" priority="98" operator="equal">
      <formula>"Serious"</formula>
    </cfRule>
  </conditionalFormatting>
  <conditionalFormatting sqref="I42">
    <cfRule type="cellIs" dxfId="337" priority="95" operator="equal">
      <formula>"Very serious"</formula>
    </cfRule>
    <cfRule type="cellIs" dxfId="336" priority="96" operator="equal">
      <formula>"Serious"</formula>
    </cfRule>
  </conditionalFormatting>
  <conditionalFormatting sqref="E42">
    <cfRule type="cellIs" dxfId="335" priority="93" operator="equal">
      <formula>"Very serious"</formula>
    </cfRule>
    <cfRule type="cellIs" dxfId="334" priority="94" operator="equal">
      <formula>"Serious"</formula>
    </cfRule>
  </conditionalFormatting>
  <conditionalFormatting sqref="K42">
    <cfRule type="cellIs" dxfId="333" priority="91" operator="equal">
      <formula>"Very serious"</formula>
    </cfRule>
    <cfRule type="cellIs" dxfId="332" priority="92" operator="equal">
      <formula>"Serious"</formula>
    </cfRule>
  </conditionalFormatting>
  <conditionalFormatting sqref="M44">
    <cfRule type="cellIs" dxfId="331" priority="89" operator="equal">
      <formula>"Very large"</formula>
    </cfRule>
    <cfRule type="cellIs" dxfId="330" priority="90" operator="equal">
      <formula>"Large"</formula>
    </cfRule>
  </conditionalFormatting>
  <conditionalFormatting sqref="G44">
    <cfRule type="cellIs" dxfId="329" priority="87" operator="equal">
      <formula>"Very serious"</formula>
    </cfRule>
    <cfRule type="cellIs" dxfId="328" priority="88" operator="equal">
      <formula>"Serious"</formula>
    </cfRule>
  </conditionalFormatting>
  <conditionalFormatting sqref="I44">
    <cfRule type="cellIs" dxfId="327" priority="85" operator="equal">
      <formula>"Very serious"</formula>
    </cfRule>
    <cfRule type="cellIs" dxfId="326" priority="86" operator="equal">
      <formula>"Serious"</formula>
    </cfRule>
  </conditionalFormatting>
  <conditionalFormatting sqref="E44">
    <cfRule type="cellIs" dxfId="325" priority="83" operator="equal">
      <formula>"Very serious"</formula>
    </cfRule>
    <cfRule type="cellIs" dxfId="324" priority="84" operator="equal">
      <formula>"Serious"</formula>
    </cfRule>
  </conditionalFormatting>
  <conditionalFormatting sqref="K44">
    <cfRule type="cellIs" dxfId="323" priority="81" operator="equal">
      <formula>"Very serious"</formula>
    </cfRule>
    <cfRule type="cellIs" dxfId="322" priority="82" operator="equal">
      <formula>"Serious"</formula>
    </cfRule>
  </conditionalFormatting>
  <conditionalFormatting sqref="M46">
    <cfRule type="cellIs" dxfId="321" priority="79" operator="equal">
      <formula>"Very large"</formula>
    </cfRule>
    <cfRule type="cellIs" dxfId="320" priority="80" operator="equal">
      <formula>"Large"</formula>
    </cfRule>
  </conditionalFormatting>
  <conditionalFormatting sqref="G46">
    <cfRule type="cellIs" dxfId="319" priority="77" operator="equal">
      <formula>"Very serious"</formula>
    </cfRule>
    <cfRule type="cellIs" dxfId="318" priority="78" operator="equal">
      <formula>"Serious"</formula>
    </cfRule>
  </conditionalFormatting>
  <conditionalFormatting sqref="I46">
    <cfRule type="cellIs" dxfId="317" priority="75" operator="equal">
      <formula>"Very serious"</formula>
    </cfRule>
    <cfRule type="cellIs" dxfId="316" priority="76" operator="equal">
      <formula>"Serious"</formula>
    </cfRule>
  </conditionalFormatting>
  <conditionalFormatting sqref="E46">
    <cfRule type="cellIs" dxfId="315" priority="73" operator="equal">
      <formula>"Very serious"</formula>
    </cfRule>
    <cfRule type="cellIs" dxfId="314" priority="74" operator="equal">
      <formula>"Serious"</formula>
    </cfRule>
  </conditionalFormatting>
  <conditionalFormatting sqref="K46">
    <cfRule type="cellIs" dxfId="313" priority="71" operator="equal">
      <formula>"Very serious"</formula>
    </cfRule>
    <cfRule type="cellIs" dxfId="312" priority="72" operator="equal">
      <formula>"Serious"</formula>
    </cfRule>
  </conditionalFormatting>
  <conditionalFormatting sqref="M48">
    <cfRule type="cellIs" dxfId="311" priority="69" operator="equal">
      <formula>"Very large"</formula>
    </cfRule>
    <cfRule type="cellIs" dxfId="310" priority="70" operator="equal">
      <formula>"Large"</formula>
    </cfRule>
  </conditionalFormatting>
  <conditionalFormatting sqref="G48">
    <cfRule type="cellIs" dxfId="309" priority="67" operator="equal">
      <formula>"Very serious"</formula>
    </cfRule>
    <cfRule type="cellIs" dxfId="308" priority="68" operator="equal">
      <formula>"Serious"</formula>
    </cfRule>
  </conditionalFormatting>
  <conditionalFormatting sqref="I48">
    <cfRule type="cellIs" dxfId="307" priority="65" operator="equal">
      <formula>"Very serious"</formula>
    </cfRule>
    <cfRule type="cellIs" dxfId="306" priority="66" operator="equal">
      <formula>"Serious"</formula>
    </cfRule>
  </conditionalFormatting>
  <conditionalFormatting sqref="E48">
    <cfRule type="cellIs" dxfId="305" priority="63" operator="equal">
      <formula>"Very serious"</formula>
    </cfRule>
    <cfRule type="cellIs" dxfId="304" priority="64" operator="equal">
      <formula>"Serious"</formula>
    </cfRule>
  </conditionalFormatting>
  <conditionalFormatting sqref="K48">
    <cfRule type="cellIs" dxfId="303" priority="61" operator="equal">
      <formula>"Very serious"</formula>
    </cfRule>
    <cfRule type="cellIs" dxfId="302" priority="62" operator="equal">
      <formula>"Serious"</formula>
    </cfRule>
  </conditionalFormatting>
  <conditionalFormatting sqref="M50">
    <cfRule type="cellIs" dxfId="301" priority="59" operator="equal">
      <formula>"Very large"</formula>
    </cfRule>
    <cfRule type="cellIs" dxfId="300" priority="60" operator="equal">
      <formula>"Large"</formula>
    </cfRule>
  </conditionalFormatting>
  <conditionalFormatting sqref="G50">
    <cfRule type="cellIs" dxfId="299" priority="57" operator="equal">
      <formula>"Very serious"</formula>
    </cfRule>
    <cfRule type="cellIs" dxfId="298" priority="58" operator="equal">
      <formula>"Serious"</formula>
    </cfRule>
  </conditionalFormatting>
  <conditionalFormatting sqref="I50">
    <cfRule type="cellIs" dxfId="297" priority="55" operator="equal">
      <formula>"Very serious"</formula>
    </cfRule>
    <cfRule type="cellIs" dxfId="296" priority="56" operator="equal">
      <formula>"Serious"</formula>
    </cfRule>
  </conditionalFormatting>
  <conditionalFormatting sqref="E50">
    <cfRule type="cellIs" dxfId="295" priority="53" operator="equal">
      <formula>"Very serious"</formula>
    </cfRule>
    <cfRule type="cellIs" dxfId="294" priority="54" operator="equal">
      <formula>"Serious"</formula>
    </cfRule>
  </conditionalFormatting>
  <conditionalFormatting sqref="K50">
    <cfRule type="cellIs" dxfId="293" priority="51" operator="equal">
      <formula>"Very serious"</formula>
    </cfRule>
    <cfRule type="cellIs" dxfId="292" priority="52" operator="equal">
      <formula>"Serious"</formula>
    </cfRule>
  </conditionalFormatting>
  <conditionalFormatting sqref="M52">
    <cfRule type="cellIs" dxfId="291" priority="49" operator="equal">
      <formula>"Very large"</formula>
    </cfRule>
    <cfRule type="cellIs" dxfId="290" priority="50" operator="equal">
      <formula>"Large"</formula>
    </cfRule>
  </conditionalFormatting>
  <conditionalFormatting sqref="G52">
    <cfRule type="cellIs" dxfId="289" priority="47" operator="equal">
      <formula>"Very serious"</formula>
    </cfRule>
    <cfRule type="cellIs" dxfId="288" priority="48" operator="equal">
      <formula>"Serious"</formula>
    </cfRule>
  </conditionalFormatting>
  <conditionalFormatting sqref="I52">
    <cfRule type="cellIs" dxfId="287" priority="45" operator="equal">
      <formula>"Very serious"</formula>
    </cfRule>
    <cfRule type="cellIs" dxfId="286" priority="46" operator="equal">
      <formula>"Serious"</formula>
    </cfRule>
  </conditionalFormatting>
  <conditionalFormatting sqref="E52">
    <cfRule type="cellIs" dxfId="285" priority="43" operator="equal">
      <formula>"Very serious"</formula>
    </cfRule>
    <cfRule type="cellIs" dxfId="284" priority="44" operator="equal">
      <formula>"Serious"</formula>
    </cfRule>
  </conditionalFormatting>
  <conditionalFormatting sqref="K52">
    <cfRule type="cellIs" dxfId="283" priority="41" operator="equal">
      <formula>"Very serious"</formula>
    </cfRule>
    <cfRule type="cellIs" dxfId="282" priority="42" operator="equal">
      <formula>"Serious"</formula>
    </cfRule>
  </conditionalFormatting>
  <conditionalFormatting sqref="M54">
    <cfRule type="cellIs" dxfId="281" priority="39" operator="equal">
      <formula>"Very large"</formula>
    </cfRule>
    <cfRule type="cellIs" dxfId="280" priority="40" operator="equal">
      <formula>"Large"</formula>
    </cfRule>
  </conditionalFormatting>
  <conditionalFormatting sqref="G54">
    <cfRule type="cellIs" dxfId="279" priority="37" operator="equal">
      <formula>"Very serious"</formula>
    </cfRule>
    <cfRule type="cellIs" dxfId="278" priority="38" operator="equal">
      <formula>"Serious"</formula>
    </cfRule>
  </conditionalFormatting>
  <conditionalFormatting sqref="I54">
    <cfRule type="cellIs" dxfId="277" priority="35" operator="equal">
      <formula>"Very serious"</formula>
    </cfRule>
    <cfRule type="cellIs" dxfId="276" priority="36" operator="equal">
      <formula>"Serious"</formula>
    </cfRule>
  </conditionalFormatting>
  <conditionalFormatting sqref="E54">
    <cfRule type="cellIs" dxfId="275" priority="33" operator="equal">
      <formula>"Very serious"</formula>
    </cfRule>
    <cfRule type="cellIs" dxfId="274" priority="34" operator="equal">
      <formula>"Serious"</formula>
    </cfRule>
  </conditionalFormatting>
  <conditionalFormatting sqref="K54">
    <cfRule type="cellIs" dxfId="273" priority="31" operator="equal">
      <formula>"Very serious"</formula>
    </cfRule>
    <cfRule type="cellIs" dxfId="272" priority="32" operator="equal">
      <formula>"Serious"</formula>
    </cfRule>
  </conditionalFormatting>
  <conditionalFormatting sqref="M56">
    <cfRule type="cellIs" dxfId="271" priority="29" operator="equal">
      <formula>"Very large"</formula>
    </cfRule>
    <cfRule type="cellIs" dxfId="270" priority="30" operator="equal">
      <formula>"Large"</formula>
    </cfRule>
  </conditionalFormatting>
  <conditionalFormatting sqref="G56">
    <cfRule type="cellIs" dxfId="269" priority="27" operator="equal">
      <formula>"Very serious"</formula>
    </cfRule>
    <cfRule type="cellIs" dxfId="268" priority="28" operator="equal">
      <formula>"Serious"</formula>
    </cfRule>
  </conditionalFormatting>
  <conditionalFormatting sqref="I56">
    <cfRule type="cellIs" dxfId="267" priority="25" operator="equal">
      <formula>"Very serious"</formula>
    </cfRule>
    <cfRule type="cellIs" dxfId="266" priority="26" operator="equal">
      <formula>"Serious"</formula>
    </cfRule>
  </conditionalFormatting>
  <conditionalFormatting sqref="E56">
    <cfRule type="cellIs" dxfId="265" priority="23" operator="equal">
      <formula>"Very serious"</formula>
    </cfRule>
    <cfRule type="cellIs" dxfId="264" priority="24" operator="equal">
      <formula>"Serious"</formula>
    </cfRule>
  </conditionalFormatting>
  <conditionalFormatting sqref="K56">
    <cfRule type="cellIs" dxfId="263" priority="21" operator="equal">
      <formula>"Very serious"</formula>
    </cfRule>
    <cfRule type="cellIs" dxfId="262" priority="22" operator="equal">
      <formula>"Serious"</formula>
    </cfRule>
  </conditionalFormatting>
  <conditionalFormatting sqref="M58">
    <cfRule type="cellIs" dxfId="261" priority="19" operator="equal">
      <formula>"Very large"</formula>
    </cfRule>
    <cfRule type="cellIs" dxfId="260" priority="20" operator="equal">
      <formula>"Large"</formula>
    </cfRule>
  </conditionalFormatting>
  <conditionalFormatting sqref="G58">
    <cfRule type="cellIs" dxfId="259" priority="17" operator="equal">
      <formula>"Very serious"</formula>
    </cfRule>
    <cfRule type="cellIs" dxfId="258" priority="18" operator="equal">
      <formula>"Serious"</formula>
    </cfRule>
  </conditionalFormatting>
  <conditionalFormatting sqref="I58">
    <cfRule type="cellIs" dxfId="257" priority="15" operator="equal">
      <formula>"Very serious"</formula>
    </cfRule>
    <cfRule type="cellIs" dxfId="256" priority="16" operator="equal">
      <formula>"Serious"</formula>
    </cfRule>
  </conditionalFormatting>
  <conditionalFormatting sqref="E58">
    <cfRule type="cellIs" dxfId="255" priority="13" operator="equal">
      <formula>"Very serious"</formula>
    </cfRule>
    <cfRule type="cellIs" dxfId="254" priority="14" operator="equal">
      <formula>"Serious"</formula>
    </cfRule>
  </conditionalFormatting>
  <conditionalFormatting sqref="K58">
    <cfRule type="cellIs" dxfId="253" priority="11" operator="equal">
      <formula>"Very serious"</formula>
    </cfRule>
    <cfRule type="cellIs" dxfId="252" priority="12" operator="equal">
      <formula>"Serious"</formula>
    </cfRule>
  </conditionalFormatting>
  <conditionalFormatting sqref="M60">
    <cfRule type="cellIs" dxfId="251" priority="9" operator="equal">
      <formula>"Very large"</formula>
    </cfRule>
    <cfRule type="cellIs" dxfId="250" priority="10" operator="equal">
      <formula>"Large"</formula>
    </cfRule>
  </conditionalFormatting>
  <conditionalFormatting sqref="G60">
    <cfRule type="cellIs" dxfId="249" priority="7" operator="equal">
      <formula>"Very serious"</formula>
    </cfRule>
    <cfRule type="cellIs" dxfId="248" priority="8" operator="equal">
      <formula>"Serious"</formula>
    </cfRule>
  </conditionalFormatting>
  <conditionalFormatting sqref="I60">
    <cfRule type="cellIs" dxfId="247" priority="5" operator="equal">
      <formula>"Very serious"</formula>
    </cfRule>
    <cfRule type="cellIs" dxfId="246" priority="6" operator="equal">
      <formula>"Serious"</formula>
    </cfRule>
  </conditionalFormatting>
  <conditionalFormatting sqref="E60">
    <cfRule type="cellIs" dxfId="245" priority="3" operator="equal">
      <formula>"Very serious"</formula>
    </cfRule>
    <cfRule type="cellIs" dxfId="244" priority="4" operator="equal">
      <formula>"Serious"</formula>
    </cfRule>
  </conditionalFormatting>
  <conditionalFormatting sqref="K60">
    <cfRule type="cellIs" dxfId="243" priority="1" operator="equal">
      <formula>"Very serious"</formula>
    </cfRule>
    <cfRule type="cellIs" dxfId="242" priority="2" operator="equal">
      <formula>"Serious"</formula>
    </cfRule>
  </conditionalFormatting>
  <dataValidations count="3">
    <dataValidation type="list" errorStyle="warning" allowBlank="1" showInputMessage="1" showErrorMessage="1" sqref="K15 K19 C15 C17 C19 E19 E15 E17 I17 I19 K17 I15 G19 G15 G17">
      <formula1>Grade_down</formula1>
    </dataValidation>
    <dataValidation type="list" errorStyle="warning" allowBlank="1" showInputMessage="1" showErrorMessage="1" sqref="K16 K14 C16 E46:E60 K24 K22 K20 C14 C18 I40:I44 E38 K18 C22 C24 C26 E14 C20 I38 C28:C32 E16 E18 E20 E22 E34:E36 E24 I16 K46:K60 I20 I22 I24 K28:K32 I14 I18 C34:C36 E26 K26 I28:I32 K34:K36 C38 E28:E32 I26 I34:I36 C40:C44 K38 G16 G18 G14 G20 G22 G24 G26 G40:G44 G28:G32 G38 G34:G36 G46:G60 E40:E44 K40:K44 C46:C60 I46:I60">
      <formula1>DOWN_N</formula1>
    </dataValidation>
    <dataValidation type="list" allowBlank="1" showInputMessage="1" showErrorMessage="1" sqref="M14 M16 M18 M26 M20 M22 M24 M34:M36 M28:M32 M38 M40:M44 M46:M60">
      <formula1>up</formula1>
    </dataValidation>
  </dataValidations>
  <pageMargins left="0.7" right="0.7" top="0.75" bottom="0.75" header="0.3" footer="0.3"/>
  <pageSetup paperSize="9" orientation="portrait" horizontalDpi="1200" verticalDpi="1200" r:id="rId1"/>
  <ignoredErrors>
    <ignoredError sqref="I82:I83" formula="1"/>
  </ignoredErrors>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T16 T18 T20 T22 T24 T26 T28:T32 T46:T63 T34:T36 T38 T14 T40:T44 T102:T104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52"/>
  <sheetViews>
    <sheetView workbookViewId="0">
      <selection activeCell="C4" sqref="C4:P4"/>
    </sheetView>
  </sheetViews>
  <sheetFormatPr defaultColWidth="11.453125" defaultRowHeight="14.5" x14ac:dyDescent="0.35"/>
  <cols>
    <col min="1" max="1" width="6.26953125" style="18" customWidth="1"/>
    <col min="2" max="2" width="17.54296875" style="17" customWidth="1"/>
    <col min="3" max="3" width="18.26953125" style="18" customWidth="1"/>
    <col min="4" max="4" width="3.81640625" style="18" customWidth="1"/>
    <col min="5" max="5" width="20.453125" style="18" customWidth="1"/>
    <col min="6" max="6" width="4.54296875" style="18" customWidth="1"/>
    <col min="7" max="7" width="20.7265625" style="18" customWidth="1"/>
    <col min="8" max="8" width="5.26953125" style="18" customWidth="1"/>
    <col min="9" max="9" width="18.7265625" style="18" customWidth="1"/>
    <col min="10" max="10" width="4.54296875" style="18" customWidth="1"/>
    <col min="11" max="11" width="18" style="18" customWidth="1"/>
    <col min="12" max="12" width="4.7265625" style="18" customWidth="1"/>
    <col min="13" max="13" width="19.26953125" style="18" customWidth="1"/>
    <col min="14" max="14" width="4.81640625" style="18" customWidth="1"/>
    <col min="15" max="15" width="22.54296875" style="18" customWidth="1"/>
    <col min="16" max="16" width="24.26953125" style="18" customWidth="1"/>
    <col min="17" max="17" width="25.1796875" style="18" customWidth="1"/>
    <col min="18" max="18" width="23.7265625" style="18" customWidth="1"/>
    <col min="19" max="19" width="23.81640625" style="18" customWidth="1"/>
    <col min="20" max="20" width="24.1796875" style="18" customWidth="1"/>
    <col min="21" max="21" width="23.54296875" style="18" customWidth="1"/>
    <col min="22" max="22" width="11.453125" style="18" customWidth="1"/>
    <col min="23" max="32" width="11.453125" style="18"/>
    <col min="33" max="33" width="11.453125" style="18" customWidth="1"/>
    <col min="34" max="16384" width="11.453125" style="18"/>
  </cols>
  <sheetData>
    <row r="2" spans="2:23" s="14" customFormat="1" ht="16" thickBot="1" x14ac:dyDescent="0.4">
      <c r="B2" s="44" t="str">
        <f>HOME!B10</f>
        <v>PICO1b</v>
      </c>
      <c r="C2" s="239">
        <f>VLOOKUP(B2,HOME!B:G,6)</f>
        <v>0</v>
      </c>
      <c r="D2" s="239"/>
      <c r="E2" s="239"/>
      <c r="F2" s="239"/>
      <c r="G2" s="239"/>
      <c r="H2" s="239"/>
      <c r="I2" s="239"/>
      <c r="J2" s="239"/>
      <c r="K2" s="239"/>
      <c r="L2" s="239"/>
      <c r="M2" s="239"/>
      <c r="N2" s="239"/>
      <c r="O2" s="239"/>
      <c r="P2" s="239"/>
    </row>
    <row r="3" spans="2:23" s="14" customFormat="1" ht="15.5" x14ac:dyDescent="0.35">
      <c r="B3" s="15" t="s">
        <v>3</v>
      </c>
      <c r="C3" s="240">
        <f>VLOOKUP(B2,HOME!B:G,2)</f>
        <v>0</v>
      </c>
      <c r="D3" s="240"/>
      <c r="E3" s="240"/>
      <c r="F3" s="240"/>
      <c r="G3" s="240"/>
      <c r="H3" s="240"/>
      <c r="I3" s="240"/>
      <c r="J3" s="240"/>
      <c r="K3" s="240"/>
      <c r="L3" s="240"/>
      <c r="M3" s="240"/>
      <c r="N3" s="240"/>
      <c r="O3" s="240"/>
      <c r="P3" s="240"/>
    </row>
    <row r="4" spans="2:23" s="14" customFormat="1" ht="33.75" customHeight="1" x14ac:dyDescent="0.35">
      <c r="B4" s="15" t="s">
        <v>18</v>
      </c>
      <c r="C4" s="241" t="str">
        <f>STUDIES!D3</f>
        <v>105 study sites across 18 countries (Austria, Brazil, Canada, Chile, Colombia, Denmark, Germany, Hong Kong, Japan, Korea, Mexico, New Zealand, Norway, Peru, Sweden, Taiwan, Thailand and the United States [including Puerto Rico])</v>
      </c>
      <c r="D4" s="241"/>
      <c r="E4" s="241"/>
      <c r="F4" s="241"/>
      <c r="G4" s="241"/>
      <c r="H4" s="241"/>
      <c r="I4" s="241"/>
      <c r="J4" s="241"/>
      <c r="K4" s="241"/>
      <c r="L4" s="241"/>
      <c r="M4" s="241"/>
      <c r="N4" s="241"/>
      <c r="O4" s="241"/>
      <c r="P4" s="241"/>
    </row>
    <row r="5" spans="2:23" s="14" customFormat="1" ht="15.5" x14ac:dyDescent="0.35">
      <c r="B5" s="15" t="s">
        <v>4</v>
      </c>
      <c r="C5" s="240">
        <f>VLOOKUP(B2,HOME!B:G,3)</f>
        <v>0</v>
      </c>
      <c r="D5" s="240"/>
      <c r="E5" s="240"/>
      <c r="F5" s="240"/>
      <c r="G5" s="240"/>
      <c r="H5" s="240"/>
      <c r="I5" s="240"/>
      <c r="J5" s="240"/>
      <c r="K5" s="240"/>
      <c r="L5" s="240"/>
      <c r="M5" s="240"/>
      <c r="N5" s="240"/>
      <c r="O5" s="240"/>
      <c r="P5" s="240"/>
    </row>
    <row r="6" spans="2:23" s="14" customFormat="1" ht="16" thickBot="1" x14ac:dyDescent="0.4">
      <c r="B6" s="16" t="s">
        <v>5</v>
      </c>
      <c r="C6" s="242">
        <f>VLOOKUP(B2,HOME!B:G,4)</f>
        <v>0</v>
      </c>
      <c r="D6" s="242"/>
      <c r="E6" s="242"/>
      <c r="F6" s="242"/>
      <c r="G6" s="242"/>
      <c r="H6" s="242"/>
      <c r="I6" s="242"/>
      <c r="J6" s="242"/>
      <c r="K6" s="242"/>
      <c r="L6" s="242"/>
      <c r="M6" s="242"/>
      <c r="N6" s="242"/>
      <c r="O6" s="242"/>
      <c r="P6" s="242"/>
    </row>
    <row r="8" spans="2:23" ht="21.5" thickBot="1" x14ac:dyDescent="0.4">
      <c r="B8" s="19" t="s">
        <v>45</v>
      </c>
      <c r="C8" s="20"/>
      <c r="D8" s="20"/>
      <c r="E8" s="20"/>
      <c r="F8" s="20"/>
      <c r="G8" s="20"/>
      <c r="H8" s="20"/>
      <c r="I8" s="20"/>
      <c r="J8" s="20"/>
      <c r="K8" s="20"/>
      <c r="L8" s="20"/>
      <c r="M8" s="20"/>
      <c r="N8" s="20"/>
      <c r="O8" s="20"/>
      <c r="P8" s="20"/>
      <c r="Q8" s="20"/>
      <c r="R8" s="20"/>
      <c r="S8" s="20"/>
      <c r="T8" s="20"/>
    </row>
    <row r="9" spans="2:23" x14ac:dyDescent="0.35">
      <c r="O9" s="17"/>
    </row>
    <row r="10" spans="2:23" ht="16.5" customHeight="1" x14ac:dyDescent="0.35">
      <c r="B10" s="199" t="s">
        <v>50</v>
      </c>
      <c r="C10" s="200"/>
      <c r="D10" s="200"/>
      <c r="E10" s="200"/>
      <c r="F10" s="200"/>
      <c r="G10" s="200"/>
      <c r="H10" s="200"/>
      <c r="I10" s="200"/>
      <c r="J10" s="200"/>
      <c r="K10" s="200"/>
      <c r="L10" s="200"/>
      <c r="M10" s="200"/>
      <c r="N10" s="201"/>
      <c r="O10" s="243" t="s">
        <v>51</v>
      </c>
      <c r="P10" s="244"/>
      <c r="Q10" s="244"/>
      <c r="R10" s="244"/>
      <c r="S10" s="244"/>
      <c r="T10" s="245"/>
    </row>
    <row r="11" spans="2:23" ht="15.75" customHeight="1" x14ac:dyDescent="0.35">
      <c r="B11" s="248" t="s">
        <v>37</v>
      </c>
      <c r="C11" s="21"/>
      <c r="D11" s="21"/>
      <c r="E11" s="21"/>
      <c r="F11" s="21"/>
      <c r="G11" s="21"/>
      <c r="H11" s="21"/>
      <c r="I11" s="21"/>
      <c r="J11" s="21"/>
      <c r="K11" s="21"/>
      <c r="L11" s="21"/>
      <c r="M11" s="21"/>
      <c r="N11" s="22"/>
      <c r="O11" s="250" t="s">
        <v>60</v>
      </c>
      <c r="P11" s="251"/>
      <c r="Q11" s="252" t="s">
        <v>64</v>
      </c>
      <c r="R11" s="251"/>
      <c r="S11" s="251" t="s">
        <v>66</v>
      </c>
      <c r="T11" s="246" t="s">
        <v>35</v>
      </c>
    </row>
    <row r="12" spans="2:23" ht="29.5" thickBot="1" x14ac:dyDescent="0.4">
      <c r="B12" s="249"/>
      <c r="C12" s="23" t="s">
        <v>38</v>
      </c>
      <c r="D12" s="24"/>
      <c r="E12" s="23" t="s">
        <v>31</v>
      </c>
      <c r="F12" s="24"/>
      <c r="G12" s="23" t="s">
        <v>32</v>
      </c>
      <c r="H12" s="24"/>
      <c r="I12" s="23" t="s">
        <v>33</v>
      </c>
      <c r="J12" s="24"/>
      <c r="K12" s="23" t="s">
        <v>34</v>
      </c>
      <c r="L12" s="24"/>
      <c r="M12" s="23" t="s">
        <v>36</v>
      </c>
      <c r="N12" s="24"/>
      <c r="O12" s="25" t="s">
        <v>30</v>
      </c>
      <c r="P12" s="26" t="s">
        <v>29</v>
      </c>
      <c r="Q12" s="49" t="s">
        <v>63</v>
      </c>
      <c r="R12" s="45" t="s">
        <v>65</v>
      </c>
      <c r="S12" s="253"/>
      <c r="T12" s="247"/>
    </row>
    <row r="13" spans="2:23" x14ac:dyDescent="0.35">
      <c r="B13" s="27" t="s">
        <v>61</v>
      </c>
      <c r="C13" s="37"/>
      <c r="D13" s="28"/>
      <c r="E13" s="28"/>
      <c r="F13" s="28"/>
      <c r="G13" s="28"/>
      <c r="H13" s="28"/>
      <c r="I13" s="28"/>
      <c r="J13" s="28"/>
      <c r="K13" s="28"/>
      <c r="L13" s="28"/>
      <c r="M13" s="28"/>
      <c r="N13" s="28"/>
      <c r="O13" s="28"/>
      <c r="P13" s="28"/>
      <c r="Q13" s="46"/>
      <c r="R13" s="46"/>
      <c r="S13" s="28"/>
      <c r="T13" s="29"/>
    </row>
    <row r="14" spans="2:23" ht="31.5" customHeight="1" x14ac:dyDescent="0.35">
      <c r="B14" s="48" t="s">
        <v>112</v>
      </c>
      <c r="C14" s="51" t="s">
        <v>40</v>
      </c>
      <c r="D14" s="52"/>
      <c r="E14" s="53" t="s">
        <v>40</v>
      </c>
      <c r="F14" s="52"/>
      <c r="G14" s="53" t="s">
        <v>40</v>
      </c>
      <c r="H14" s="52"/>
      <c r="I14" s="53" t="s">
        <v>40</v>
      </c>
      <c r="J14" s="52"/>
      <c r="K14" s="53" t="s">
        <v>40</v>
      </c>
      <c r="L14" s="52"/>
      <c r="M14" s="53" t="s">
        <v>39</v>
      </c>
      <c r="N14" s="52"/>
      <c r="O14" s="54" t="s">
        <v>100</v>
      </c>
      <c r="P14" s="55" t="s">
        <v>111</v>
      </c>
      <c r="Q14" s="56" t="s">
        <v>88</v>
      </c>
      <c r="R14" s="57" t="s">
        <v>119</v>
      </c>
      <c r="S14" s="58" t="s">
        <v>94</v>
      </c>
      <c r="T14" s="30"/>
      <c r="U14" s="67"/>
      <c r="V14" s="67"/>
      <c r="W14" s="67"/>
    </row>
    <row r="15" spans="2:23" x14ac:dyDescent="0.35">
      <c r="B15" s="31" t="s">
        <v>62</v>
      </c>
      <c r="C15" s="38"/>
      <c r="D15" s="32"/>
      <c r="E15" s="32"/>
      <c r="F15" s="32"/>
      <c r="G15" s="32"/>
      <c r="H15" s="32"/>
      <c r="I15" s="32"/>
      <c r="J15" s="32"/>
      <c r="K15" s="32"/>
      <c r="L15" s="32"/>
      <c r="M15" s="32"/>
      <c r="N15" s="32"/>
      <c r="O15" s="43"/>
      <c r="P15" s="43"/>
      <c r="Q15" s="47"/>
      <c r="R15" s="47"/>
      <c r="S15" s="43"/>
      <c r="T15" s="33"/>
      <c r="U15" s="67"/>
      <c r="V15" s="67"/>
    </row>
    <row r="16" spans="2:23" ht="32.25" customHeight="1" x14ac:dyDescent="0.35">
      <c r="B16" s="48" t="s">
        <v>113</v>
      </c>
      <c r="C16" s="51" t="s">
        <v>40</v>
      </c>
      <c r="D16" s="52"/>
      <c r="E16" s="53" t="s">
        <v>40</v>
      </c>
      <c r="F16" s="52"/>
      <c r="G16" s="53" t="s">
        <v>40</v>
      </c>
      <c r="H16" s="52"/>
      <c r="I16" s="53" t="s">
        <v>40</v>
      </c>
      <c r="J16" s="52"/>
      <c r="K16" s="53" t="s">
        <v>40</v>
      </c>
      <c r="L16" s="52"/>
      <c r="M16" s="53" t="s">
        <v>39</v>
      </c>
      <c r="N16" s="52"/>
      <c r="O16" s="54" t="s">
        <v>195</v>
      </c>
      <c r="P16" s="55" t="s">
        <v>110</v>
      </c>
      <c r="Q16" s="56" t="s">
        <v>89</v>
      </c>
      <c r="R16" s="57" t="s">
        <v>120</v>
      </c>
      <c r="S16" s="58" t="s">
        <v>95</v>
      </c>
      <c r="T16" s="30"/>
      <c r="U16" s="67"/>
      <c r="V16" s="67"/>
      <c r="W16" s="67"/>
    </row>
    <row r="17" spans="2:23" x14ac:dyDescent="0.35">
      <c r="B17" s="50" t="s">
        <v>73</v>
      </c>
      <c r="C17" s="38"/>
      <c r="D17" s="32"/>
      <c r="E17" s="32"/>
      <c r="F17" s="32"/>
      <c r="G17" s="32"/>
      <c r="H17" s="32"/>
      <c r="I17" s="32"/>
      <c r="J17" s="32"/>
      <c r="K17" s="32"/>
      <c r="L17" s="32"/>
      <c r="M17" s="32"/>
      <c r="N17" s="32"/>
      <c r="O17" s="43"/>
      <c r="P17" s="43"/>
      <c r="Q17" s="47"/>
      <c r="R17" s="47"/>
      <c r="S17" s="43"/>
      <c r="T17" s="33"/>
      <c r="U17" s="67"/>
      <c r="V17" s="67"/>
      <c r="W17" s="67"/>
    </row>
    <row r="18" spans="2:23" ht="29" x14ac:dyDescent="0.35">
      <c r="B18" s="48" t="s">
        <v>114</v>
      </c>
      <c r="C18" s="51" t="s">
        <v>40</v>
      </c>
      <c r="D18" s="52"/>
      <c r="E18" s="53" t="s">
        <v>40</v>
      </c>
      <c r="F18" s="52"/>
      <c r="G18" s="53" t="s">
        <v>40</v>
      </c>
      <c r="H18" s="52"/>
      <c r="I18" s="53" t="s">
        <v>40</v>
      </c>
      <c r="J18" s="52"/>
      <c r="K18" s="53" t="s">
        <v>40</v>
      </c>
      <c r="L18" s="52"/>
      <c r="M18" s="53" t="s">
        <v>39</v>
      </c>
      <c r="N18" s="52"/>
      <c r="O18" s="54" t="s">
        <v>101</v>
      </c>
      <c r="P18" s="59" t="s">
        <v>109</v>
      </c>
      <c r="Q18" s="56" t="s">
        <v>82</v>
      </c>
      <c r="R18" s="57" t="s">
        <v>121</v>
      </c>
      <c r="S18" s="58" t="s">
        <v>81</v>
      </c>
      <c r="T18" s="30"/>
      <c r="U18" s="67"/>
      <c r="V18" s="67"/>
      <c r="W18" s="67"/>
    </row>
    <row r="19" spans="2:23" x14ac:dyDescent="0.35">
      <c r="B19" s="50" t="s">
        <v>83</v>
      </c>
      <c r="C19" s="38"/>
      <c r="D19" s="32"/>
      <c r="E19" s="32"/>
      <c r="F19" s="32"/>
      <c r="G19" s="32"/>
      <c r="H19" s="32"/>
      <c r="I19" s="32"/>
      <c r="J19" s="32"/>
      <c r="K19" s="32"/>
      <c r="L19" s="32"/>
      <c r="M19" s="32"/>
      <c r="N19" s="32"/>
      <c r="O19" s="43"/>
      <c r="P19" s="43"/>
      <c r="Q19" s="47"/>
      <c r="R19" s="47"/>
      <c r="S19" s="43"/>
      <c r="T19" s="33"/>
      <c r="U19" s="67"/>
      <c r="V19" s="67"/>
      <c r="W19" s="67"/>
    </row>
    <row r="20" spans="2:23" ht="29" x14ac:dyDescent="0.35">
      <c r="B20" s="48" t="s">
        <v>115</v>
      </c>
      <c r="C20" s="51" t="s">
        <v>40</v>
      </c>
      <c r="D20" s="52"/>
      <c r="E20" s="53" t="s">
        <v>40</v>
      </c>
      <c r="F20" s="52"/>
      <c r="G20" s="53" t="s">
        <v>40</v>
      </c>
      <c r="H20" s="52"/>
      <c r="I20" s="53" t="s">
        <v>40</v>
      </c>
      <c r="J20" s="52"/>
      <c r="K20" s="53" t="s">
        <v>40</v>
      </c>
      <c r="L20" s="52"/>
      <c r="M20" s="53" t="s">
        <v>39</v>
      </c>
      <c r="N20" s="52"/>
      <c r="O20" s="60" t="s">
        <v>102</v>
      </c>
      <c r="P20" s="59" t="s">
        <v>106</v>
      </c>
      <c r="Q20" s="56" t="s">
        <v>90</v>
      </c>
      <c r="R20" s="57" t="s">
        <v>122</v>
      </c>
      <c r="S20" s="58" t="s">
        <v>96</v>
      </c>
      <c r="T20" s="30"/>
      <c r="U20" s="67"/>
      <c r="V20" s="67"/>
      <c r="W20" s="67"/>
    </row>
    <row r="21" spans="2:23" x14ac:dyDescent="0.35">
      <c r="B21" s="50" t="s">
        <v>84</v>
      </c>
      <c r="C21" s="38"/>
      <c r="D21" s="32"/>
      <c r="E21" s="32"/>
      <c r="F21" s="32"/>
      <c r="G21" s="32"/>
      <c r="H21" s="32"/>
      <c r="I21" s="32"/>
      <c r="J21" s="32"/>
      <c r="K21" s="32"/>
      <c r="L21" s="32"/>
      <c r="M21" s="32"/>
      <c r="N21" s="32"/>
      <c r="O21" s="43"/>
      <c r="P21" s="43"/>
      <c r="Q21" s="47"/>
      <c r="R21" s="47"/>
      <c r="S21" s="43"/>
      <c r="T21" s="33"/>
      <c r="U21" s="67"/>
      <c r="V21" s="67"/>
      <c r="W21" s="67"/>
    </row>
    <row r="22" spans="2:23" ht="29" x14ac:dyDescent="0.35">
      <c r="B22" s="48" t="s">
        <v>112</v>
      </c>
      <c r="C22" s="51" t="s">
        <v>40</v>
      </c>
      <c r="D22" s="52"/>
      <c r="E22" s="53" t="s">
        <v>40</v>
      </c>
      <c r="F22" s="52"/>
      <c r="G22" s="53" t="s">
        <v>40</v>
      </c>
      <c r="H22" s="52"/>
      <c r="I22" s="53" t="s">
        <v>40</v>
      </c>
      <c r="J22" s="52"/>
      <c r="K22" s="53" t="s">
        <v>40</v>
      </c>
      <c r="L22" s="52"/>
      <c r="M22" s="53" t="s">
        <v>39</v>
      </c>
      <c r="N22" s="52"/>
      <c r="O22" s="60" t="s">
        <v>103</v>
      </c>
      <c r="P22" s="61" t="s">
        <v>108</v>
      </c>
      <c r="Q22" s="56" t="s">
        <v>91</v>
      </c>
      <c r="R22" s="57" t="s">
        <v>123</v>
      </c>
      <c r="S22" s="58" t="s">
        <v>97</v>
      </c>
      <c r="T22" s="30"/>
      <c r="U22" s="67"/>
      <c r="V22" s="67"/>
      <c r="W22" s="67"/>
    </row>
    <row r="23" spans="2:23" ht="15" customHeight="1" x14ac:dyDescent="0.35">
      <c r="B23" s="50" t="s">
        <v>85</v>
      </c>
      <c r="C23" s="38"/>
      <c r="D23" s="32"/>
      <c r="E23" s="32"/>
      <c r="F23" s="32"/>
      <c r="G23" s="32"/>
      <c r="H23" s="32"/>
      <c r="I23" s="32"/>
      <c r="J23" s="32"/>
      <c r="K23" s="32"/>
      <c r="L23" s="32"/>
      <c r="M23" s="32"/>
      <c r="N23" s="32"/>
      <c r="O23" s="43"/>
      <c r="P23" s="43"/>
      <c r="Q23" s="47"/>
      <c r="R23" s="47"/>
      <c r="S23" s="43"/>
      <c r="T23" s="33"/>
      <c r="U23" s="67"/>
      <c r="V23" s="67"/>
      <c r="W23" s="67"/>
    </row>
    <row r="24" spans="2:23" ht="29" x14ac:dyDescent="0.35">
      <c r="B24" s="48" t="s">
        <v>115</v>
      </c>
      <c r="C24" s="51" t="s">
        <v>40</v>
      </c>
      <c r="D24" s="52"/>
      <c r="E24" s="53" t="s">
        <v>40</v>
      </c>
      <c r="F24" s="52"/>
      <c r="G24" s="53" t="s">
        <v>40</v>
      </c>
      <c r="H24" s="52"/>
      <c r="I24" s="53" t="s">
        <v>40</v>
      </c>
      <c r="J24" s="52"/>
      <c r="K24" s="53" t="s">
        <v>40</v>
      </c>
      <c r="L24" s="52"/>
      <c r="M24" s="53" t="s">
        <v>39</v>
      </c>
      <c r="N24" s="52"/>
      <c r="O24" s="60" t="s">
        <v>104</v>
      </c>
      <c r="P24" s="61" t="s">
        <v>107</v>
      </c>
      <c r="Q24" s="56" t="s">
        <v>92</v>
      </c>
      <c r="R24" s="57" t="s">
        <v>124</v>
      </c>
      <c r="S24" s="62" t="s">
        <v>98</v>
      </c>
      <c r="T24" s="30"/>
      <c r="U24" s="67"/>
      <c r="V24" s="67"/>
      <c r="W24" s="67"/>
    </row>
    <row r="25" spans="2:23" ht="15" customHeight="1" x14ac:dyDescent="0.35">
      <c r="B25" s="31" t="s">
        <v>86</v>
      </c>
      <c r="C25" s="38"/>
      <c r="D25" s="32"/>
      <c r="E25" s="32"/>
      <c r="F25" s="32"/>
      <c r="G25" s="32"/>
      <c r="H25" s="32"/>
      <c r="I25" s="32"/>
      <c r="J25" s="32"/>
      <c r="K25" s="32"/>
      <c r="L25" s="32"/>
      <c r="M25" s="32"/>
      <c r="N25" s="32"/>
      <c r="O25" s="43"/>
      <c r="P25" s="43"/>
      <c r="Q25" s="47"/>
      <c r="R25" s="47"/>
      <c r="S25" s="43"/>
      <c r="T25" s="33"/>
      <c r="U25" s="67"/>
      <c r="V25" s="67"/>
      <c r="W25" s="67"/>
    </row>
    <row r="26" spans="2:23" ht="29" x14ac:dyDescent="0.35">
      <c r="B26" s="48" t="s">
        <v>115</v>
      </c>
      <c r="C26" s="51" t="s">
        <v>40</v>
      </c>
      <c r="D26" s="52"/>
      <c r="E26" s="53" t="s">
        <v>40</v>
      </c>
      <c r="F26" s="52"/>
      <c r="G26" s="53" t="s">
        <v>40</v>
      </c>
      <c r="H26" s="52"/>
      <c r="I26" s="53" t="s">
        <v>40</v>
      </c>
      <c r="J26" s="52"/>
      <c r="K26" s="53" t="s">
        <v>40</v>
      </c>
      <c r="L26" s="52"/>
      <c r="M26" s="53" t="s">
        <v>39</v>
      </c>
      <c r="N26" s="52"/>
      <c r="O26" s="60" t="s">
        <v>105</v>
      </c>
      <c r="P26" s="61" t="s">
        <v>106</v>
      </c>
      <c r="Q26" s="56" t="s">
        <v>93</v>
      </c>
      <c r="R26" s="63" t="s">
        <v>125</v>
      </c>
      <c r="S26" s="64" t="s">
        <v>99</v>
      </c>
      <c r="T26" s="34"/>
      <c r="U26" s="67"/>
      <c r="V26" s="67"/>
      <c r="W26" s="67"/>
    </row>
    <row r="27" spans="2:23" x14ac:dyDescent="0.35">
      <c r="B27" s="236" t="s">
        <v>87</v>
      </c>
      <c r="C27" s="236"/>
      <c r="D27" s="236"/>
      <c r="E27" s="236"/>
      <c r="F27" s="236"/>
      <c r="G27" s="236"/>
      <c r="H27" s="236"/>
      <c r="I27" s="236"/>
      <c r="J27" s="236"/>
      <c r="K27" s="236"/>
      <c r="L27" s="236"/>
      <c r="M27" s="236"/>
      <c r="N27" s="236"/>
      <c r="O27" s="236"/>
      <c r="P27" s="236"/>
      <c r="Q27" s="70"/>
      <c r="R27" s="58"/>
      <c r="S27" s="58"/>
      <c r="T27" s="65"/>
    </row>
    <row r="28" spans="2:23" ht="44.25" customHeight="1" x14ac:dyDescent="0.35">
      <c r="B28" s="220" t="s">
        <v>80</v>
      </c>
      <c r="C28" s="220"/>
      <c r="D28" s="220"/>
      <c r="E28" s="220"/>
      <c r="F28" s="220"/>
      <c r="G28" s="220"/>
      <c r="H28" s="220"/>
      <c r="I28" s="220"/>
      <c r="J28" s="220"/>
      <c r="K28" s="220"/>
      <c r="L28" s="220"/>
      <c r="M28" s="220"/>
      <c r="N28" s="220"/>
      <c r="O28" s="220"/>
      <c r="P28" s="220"/>
      <c r="Q28" s="69"/>
      <c r="R28" s="58"/>
      <c r="S28" s="58"/>
      <c r="T28" s="65"/>
    </row>
    <row r="29" spans="2:23" x14ac:dyDescent="0.35">
      <c r="B29" s="17" t="s">
        <v>197</v>
      </c>
      <c r="C29" s="235" t="str">
        <f>STUDIES!A3</f>
        <v>Huh, 2017 (1)</v>
      </c>
      <c r="D29" s="235"/>
      <c r="E29" s="235"/>
      <c r="F29" s="235"/>
      <c r="G29" s="235"/>
      <c r="H29" s="235"/>
      <c r="I29" s="235"/>
      <c r="J29" s="235"/>
      <c r="K29" s="235"/>
      <c r="L29" s="235"/>
      <c r="M29" s="235"/>
      <c r="N29" s="235"/>
      <c r="O29" s="235"/>
      <c r="P29" s="235"/>
    </row>
    <row r="31" spans="2:23" ht="21.5" thickBot="1" x14ac:dyDescent="0.4">
      <c r="B31" s="19" t="s">
        <v>46</v>
      </c>
      <c r="C31" s="20"/>
      <c r="D31" s="20"/>
      <c r="E31" s="20"/>
      <c r="F31" s="20"/>
      <c r="G31" s="20"/>
      <c r="H31" s="20"/>
      <c r="I31" s="20"/>
      <c r="J31" s="20"/>
      <c r="K31" s="20"/>
      <c r="L31" s="20"/>
      <c r="M31" s="20"/>
      <c r="N31" s="20"/>
      <c r="O31" s="20"/>
      <c r="P31" s="20"/>
      <c r="Q31" s="69"/>
      <c r="R31" s="58"/>
      <c r="S31" s="58"/>
      <c r="T31" s="65"/>
    </row>
    <row r="33" spans="2:21" s="17" customFormat="1" ht="15" customHeight="1" x14ac:dyDescent="0.35">
      <c r="B33" s="210" t="s">
        <v>52</v>
      </c>
      <c r="C33" s="211"/>
      <c r="D33" s="211"/>
      <c r="E33" s="191" t="s">
        <v>53</v>
      </c>
      <c r="F33" s="191"/>
      <c r="G33" s="191"/>
      <c r="H33" s="191"/>
      <c r="I33" s="191" t="s">
        <v>54</v>
      </c>
      <c r="J33" s="191"/>
      <c r="K33" s="191" t="s">
        <v>20</v>
      </c>
      <c r="L33" s="191"/>
      <c r="M33" s="206" t="s">
        <v>23</v>
      </c>
      <c r="N33" s="206"/>
      <c r="O33" s="191" t="s">
        <v>22</v>
      </c>
      <c r="P33" s="207"/>
      <c r="Q33" s="35"/>
      <c r="R33" s="35"/>
      <c r="S33" s="35"/>
      <c r="T33" s="35"/>
      <c r="U33" s="35"/>
    </row>
    <row r="34" spans="2:21" s="17" customFormat="1" ht="15" thickBot="1" x14ac:dyDescent="0.4">
      <c r="B34" s="212"/>
      <c r="C34" s="213"/>
      <c r="D34" s="213"/>
      <c r="E34" s="255" t="s">
        <v>30</v>
      </c>
      <c r="F34" s="255"/>
      <c r="G34" s="255" t="s">
        <v>29</v>
      </c>
      <c r="H34" s="255"/>
      <c r="I34" s="254" t="s">
        <v>19</v>
      </c>
      <c r="J34" s="254"/>
      <c r="K34" s="254" t="s">
        <v>21</v>
      </c>
      <c r="L34" s="254"/>
      <c r="M34" s="190"/>
      <c r="N34" s="190"/>
      <c r="O34" s="208"/>
      <c r="P34" s="209"/>
    </row>
    <row r="35" spans="2:21" s="36" customFormat="1" ht="32.25" customHeight="1" x14ac:dyDescent="0.35">
      <c r="B35" s="230" t="str">
        <f>B13</f>
        <v>Persistent infection ≥6 months</v>
      </c>
      <c r="C35" s="231"/>
      <c r="D35" s="231"/>
      <c r="E35" s="237" t="str">
        <f>IF(Q14="","",Q14)</f>
        <v xml:space="preserve">489.4 per 10000 persons year </v>
      </c>
      <c r="F35" s="237"/>
      <c r="G35" s="238" t="s">
        <v>131</v>
      </c>
      <c r="H35" s="238"/>
      <c r="I35" s="234" t="str">
        <f>IF(S14="","",S14)</f>
        <v>RRR 95.0 (92.7-96.7)</v>
      </c>
      <c r="J35" s="234"/>
      <c r="K35" s="234" t="str">
        <f>IF(B14="","",B14)</f>
        <v>5967 (1RCT)</v>
      </c>
      <c r="L35" s="234"/>
      <c r="M35" s="39" t="str">
        <f>IF(T14="","",T14)</f>
        <v/>
      </c>
      <c r="N35" s="40"/>
      <c r="O35" s="221"/>
      <c r="P35" s="222"/>
    </row>
    <row r="36" spans="2:21" s="36" customFormat="1" ht="32.25" customHeight="1" x14ac:dyDescent="0.35">
      <c r="B36" s="230" t="str">
        <f>B15</f>
        <v>Persistent infection ≥12 months</v>
      </c>
      <c r="C36" s="231"/>
      <c r="D36" s="231"/>
      <c r="E36" s="232" t="str">
        <f>IF(Q16="","",Q16)</f>
        <v xml:space="preserve">908.2 per 10000 persons year </v>
      </c>
      <c r="F36" s="232"/>
      <c r="G36" s="233" t="s">
        <v>126</v>
      </c>
      <c r="H36" s="233"/>
      <c r="I36" s="234" t="str">
        <f>IF(S16="","",S16)</f>
        <v>RRR 46.1 (40.4-51.4)</v>
      </c>
      <c r="J36" s="234"/>
      <c r="K36" s="234" t="str">
        <f>IF(B16="","",B16)</f>
        <v>7652 (1RCT)</v>
      </c>
      <c r="L36" s="234"/>
      <c r="M36" s="39" t="str">
        <f>IF(T16="","",T16)</f>
        <v/>
      </c>
      <c r="N36" s="40"/>
      <c r="O36" s="221"/>
      <c r="P36" s="222"/>
    </row>
    <row r="37" spans="2:21" s="36" customFormat="1" ht="32.25" customHeight="1" x14ac:dyDescent="0.35">
      <c r="B37" s="230" t="str">
        <f>B17</f>
        <v>High-grade cervical, vulvar, and vaginal disease</v>
      </c>
      <c r="C37" s="231"/>
      <c r="D37" s="231"/>
      <c r="E37" s="232" t="str">
        <f>IF(Q18="","",Q18)</f>
        <v xml:space="preserve">21.7 per 10000 persons year </v>
      </c>
      <c r="F37" s="232"/>
      <c r="G37" s="233" t="s">
        <v>127</v>
      </c>
      <c r="H37" s="233"/>
      <c r="I37" s="234" t="str">
        <f>IF(S18="","",S18)</f>
        <v>RRR 95.9 (77.7-99.8)</v>
      </c>
      <c r="J37" s="234"/>
      <c r="K37" s="234" t="str">
        <f>IF(B18="","",B18)</f>
        <v>6108 (1RCT)</v>
      </c>
      <c r="L37" s="234"/>
      <c r="M37" s="39" t="str">
        <f>IF(T18="","",T18)</f>
        <v/>
      </c>
      <c r="N37" s="40"/>
      <c r="O37" s="221"/>
      <c r="P37" s="222"/>
    </row>
    <row r="38" spans="2:21" s="36" customFormat="1" ht="32.25" customHeight="1" x14ac:dyDescent="0.35">
      <c r="B38" s="230" t="str">
        <f>B19</f>
        <v>High-grade cervical disease</v>
      </c>
      <c r="C38" s="231"/>
      <c r="D38" s="231"/>
      <c r="E38" s="232" t="str">
        <f>IF(Q20="","",Q20)</f>
        <v xml:space="preserve">20.2 per 10000 persons year </v>
      </c>
      <c r="F38" s="232"/>
      <c r="G38" s="233" t="s">
        <v>127</v>
      </c>
      <c r="H38" s="233"/>
      <c r="I38" s="234" t="str">
        <f>IF(S20="","",S20)</f>
        <v>RRR 95.6 (76.0-99.8)</v>
      </c>
      <c r="J38" s="234"/>
      <c r="K38" s="234" t="str">
        <f>IF(B20="","",B20)</f>
        <v>5985 (1RCT)</v>
      </c>
      <c r="L38" s="234"/>
      <c r="M38" s="39" t="str">
        <f>IF(T20="","",T20)</f>
        <v/>
      </c>
      <c r="N38" s="40"/>
      <c r="O38" s="221"/>
      <c r="P38" s="222"/>
    </row>
    <row r="39" spans="2:21" s="36" customFormat="1" ht="32.25" customHeight="1" x14ac:dyDescent="0.35">
      <c r="B39" s="230" t="str">
        <f>B21</f>
        <v>Cervical cytology abnormalities (ASC-US positive for high-risk HPV types or worse)</v>
      </c>
      <c r="C39" s="231"/>
      <c r="D39" s="231"/>
      <c r="E39" s="232" t="str">
        <f>IF(Q22="","",Q22)</f>
        <v xml:space="preserve">264.3 per 10000 persons year </v>
      </c>
      <c r="F39" s="232"/>
      <c r="G39" s="233" t="s">
        <v>128</v>
      </c>
      <c r="H39" s="233"/>
      <c r="I39" s="234" t="str">
        <f>IF(S22="","",S22)</f>
        <v>RRR 91.1 (86.8-94.1)</v>
      </c>
      <c r="J39" s="234"/>
      <c r="K39" s="234" t="str">
        <f>IF(B22="","",B22)</f>
        <v>5967 (1RCT)</v>
      </c>
      <c r="L39" s="234"/>
      <c r="M39" s="39" t="str">
        <f>IF(T22="","",T22)</f>
        <v/>
      </c>
      <c r="N39" s="40"/>
      <c r="O39" s="221"/>
      <c r="P39" s="222"/>
    </row>
    <row r="40" spans="2:21" s="36" customFormat="1" ht="32.25" customHeight="1" x14ac:dyDescent="0.35">
      <c r="B40" s="230" t="str">
        <f>B23</f>
        <v>Cervical biopsy</v>
      </c>
      <c r="C40" s="231"/>
      <c r="D40" s="231"/>
      <c r="E40" s="232" t="str">
        <f>IF(Q24="","",Q24)</f>
        <v xml:space="preserve">143.2 per 10000 persons year </v>
      </c>
      <c r="F40" s="232"/>
      <c r="G40" s="233" t="s">
        <v>129</v>
      </c>
      <c r="H40" s="233"/>
      <c r="I40" s="234" t="str">
        <f>IF(S24="","",S24)</f>
        <v>RRR 96.9 (93.0-98.8)</v>
      </c>
      <c r="J40" s="234"/>
      <c r="K40" s="234" t="str">
        <f>IF(B24="","",B24)</f>
        <v>5985 (1RCT)</v>
      </c>
      <c r="L40" s="234"/>
      <c r="M40" s="39" t="str">
        <f>IF(T24="","",T24)</f>
        <v/>
      </c>
      <c r="N40" s="40"/>
      <c r="O40" s="221"/>
      <c r="P40" s="222"/>
    </row>
    <row r="41" spans="2:21" s="36" customFormat="1" ht="32.25" customHeight="1" x14ac:dyDescent="0.35">
      <c r="B41" s="223" t="str">
        <f>B25</f>
        <v>Cervical definitive therapy</v>
      </c>
      <c r="C41" s="224"/>
      <c r="D41" s="224"/>
      <c r="E41" s="225" t="str">
        <f>IF(Q26="","",Q26)</f>
        <v xml:space="preserve">17.5 per 10000 persons year </v>
      </c>
      <c r="F41" s="225"/>
      <c r="G41" s="226" t="s">
        <v>130</v>
      </c>
      <c r="H41" s="226"/>
      <c r="I41" s="227" t="str">
        <f>IF(S26="","",S26)</f>
        <v>RRR 94.9 (71.7-99.8)</v>
      </c>
      <c r="J41" s="227"/>
      <c r="K41" s="227" t="str">
        <f>IF(B26="","",B26)</f>
        <v>5985 (1RCT)</v>
      </c>
      <c r="L41" s="227"/>
      <c r="M41" s="41" t="str">
        <f>IF(T26="","",T26)</f>
        <v/>
      </c>
      <c r="N41" s="42"/>
      <c r="O41" s="228"/>
      <c r="P41" s="229"/>
      <c r="Q41" s="71"/>
    </row>
    <row r="42" spans="2:21" x14ac:dyDescent="0.35">
      <c r="B42" s="236" t="s">
        <v>87</v>
      </c>
      <c r="C42" s="236"/>
      <c r="D42" s="236"/>
      <c r="E42" s="236"/>
      <c r="F42" s="236"/>
      <c r="G42" s="236"/>
      <c r="H42" s="236"/>
      <c r="I42" s="236"/>
      <c r="J42" s="236"/>
      <c r="K42" s="236"/>
      <c r="L42" s="236"/>
      <c r="M42" s="236"/>
      <c r="N42" s="236"/>
      <c r="O42" s="236"/>
      <c r="P42" s="236"/>
      <c r="Q42" s="69"/>
      <c r="R42" s="58"/>
      <c r="S42" s="58"/>
      <c r="T42" s="65"/>
    </row>
    <row r="43" spans="2:21" ht="44.25" customHeight="1" x14ac:dyDescent="0.35">
      <c r="B43" s="220" t="s">
        <v>80</v>
      </c>
      <c r="C43" s="220"/>
      <c r="D43" s="220"/>
      <c r="E43" s="220"/>
      <c r="F43" s="220"/>
      <c r="G43" s="220"/>
      <c r="H43" s="220"/>
      <c r="I43" s="220"/>
      <c r="J43" s="220"/>
      <c r="K43" s="220"/>
      <c r="L43" s="220"/>
      <c r="M43" s="220"/>
      <c r="N43" s="220"/>
      <c r="O43" s="220"/>
      <c r="P43" s="220"/>
      <c r="Q43" s="69"/>
      <c r="R43" s="58"/>
      <c r="S43" s="58"/>
      <c r="T43" s="65"/>
    </row>
    <row r="44" spans="2:21" x14ac:dyDescent="0.35">
      <c r="B44" s="17" t="s">
        <v>197</v>
      </c>
      <c r="C44" s="235" t="str">
        <f>C29</f>
        <v>Huh, 2017 (1)</v>
      </c>
      <c r="D44" s="235"/>
      <c r="E44" s="235"/>
      <c r="F44" s="235"/>
      <c r="G44" s="235"/>
      <c r="H44" s="235"/>
      <c r="I44" s="235"/>
      <c r="J44" s="235"/>
      <c r="K44" s="235"/>
      <c r="L44" s="235"/>
      <c r="M44" s="235"/>
      <c r="N44" s="235"/>
      <c r="O44" s="235"/>
      <c r="P44" s="235"/>
    </row>
    <row r="45" spans="2:21" ht="15" customHeight="1" x14ac:dyDescent="0.35">
      <c r="B45" s="220"/>
      <c r="C45" s="220"/>
      <c r="D45" s="220"/>
      <c r="E45" s="220"/>
      <c r="F45" s="220"/>
      <c r="G45" s="220"/>
      <c r="H45" s="220"/>
      <c r="I45" s="220"/>
      <c r="J45" s="220"/>
      <c r="K45" s="220"/>
      <c r="L45" s="220"/>
      <c r="M45" s="220"/>
      <c r="N45" s="220"/>
      <c r="O45" s="220"/>
      <c r="P45" s="220"/>
      <c r="Q45" s="66"/>
    </row>
    <row r="46" spans="2:21" ht="15" customHeight="1" x14ac:dyDescent="0.35"/>
    <row r="48" spans="2:21" x14ac:dyDescent="0.35">
      <c r="B48" s="18"/>
    </row>
    <row r="50" spans="2:2" x14ac:dyDescent="0.35">
      <c r="B50" s="18"/>
    </row>
    <row r="52" spans="2:2" x14ac:dyDescent="0.35">
      <c r="B52" s="18"/>
    </row>
  </sheetData>
  <mergeCells count="71">
    <mergeCell ref="O39:P39"/>
    <mergeCell ref="B38:D38"/>
    <mergeCell ref="E38:F38"/>
    <mergeCell ref="G38:H38"/>
    <mergeCell ref="I38:J38"/>
    <mergeCell ref="K38:L38"/>
    <mergeCell ref="O38:P38"/>
    <mergeCell ref="B39:D39"/>
    <mergeCell ref="E39:F39"/>
    <mergeCell ref="G39:H39"/>
    <mergeCell ref="I39:J39"/>
    <mergeCell ref="K39:L39"/>
    <mergeCell ref="O37:P37"/>
    <mergeCell ref="B37:D37"/>
    <mergeCell ref="E37:F37"/>
    <mergeCell ref="G37:H37"/>
    <mergeCell ref="I37:J37"/>
    <mergeCell ref="K37:L37"/>
    <mergeCell ref="B36:D36"/>
    <mergeCell ref="E36:F36"/>
    <mergeCell ref="G36:H36"/>
    <mergeCell ref="I36:J36"/>
    <mergeCell ref="K36:L36"/>
    <mergeCell ref="B27:P27"/>
    <mergeCell ref="K34:L34"/>
    <mergeCell ref="O33:P34"/>
    <mergeCell ref="I33:J33"/>
    <mergeCell ref="K33:L33"/>
    <mergeCell ref="B33:D34"/>
    <mergeCell ref="E33:H33"/>
    <mergeCell ref="M33:N34"/>
    <mergeCell ref="E34:F34"/>
    <mergeCell ref="G34:H34"/>
    <mergeCell ref="I34:J34"/>
    <mergeCell ref="O36:P36"/>
    <mergeCell ref="O35:P35"/>
    <mergeCell ref="C29:P29"/>
    <mergeCell ref="B28:P28"/>
    <mergeCell ref="C2:P2"/>
    <mergeCell ref="C3:P3"/>
    <mergeCell ref="C4:P4"/>
    <mergeCell ref="C5:P5"/>
    <mergeCell ref="C6:P6"/>
    <mergeCell ref="B10:N10"/>
    <mergeCell ref="O10:T10"/>
    <mergeCell ref="T11:T12"/>
    <mergeCell ref="B11:B12"/>
    <mergeCell ref="O11:P11"/>
    <mergeCell ref="Q11:R11"/>
    <mergeCell ref="S11:S12"/>
    <mergeCell ref="B35:D35"/>
    <mergeCell ref="E35:F35"/>
    <mergeCell ref="G35:H35"/>
    <mergeCell ref="I35:J35"/>
    <mergeCell ref="K35:L35"/>
    <mergeCell ref="B45:P45"/>
    <mergeCell ref="O40:P40"/>
    <mergeCell ref="B41:D41"/>
    <mergeCell ref="E41:F41"/>
    <mergeCell ref="G41:H41"/>
    <mergeCell ref="I41:J41"/>
    <mergeCell ref="K41:L41"/>
    <mergeCell ref="O41:P41"/>
    <mergeCell ref="B40:D40"/>
    <mergeCell ref="E40:F40"/>
    <mergeCell ref="G40:H40"/>
    <mergeCell ref="I40:J40"/>
    <mergeCell ref="K40:L40"/>
    <mergeCell ref="C44:P44"/>
    <mergeCell ref="B42:P42"/>
    <mergeCell ref="B43:P43"/>
  </mergeCells>
  <conditionalFormatting sqref="E14:E15 E17 E19 E21 E23 E25">
    <cfRule type="cellIs" dxfId="241" priority="139" operator="equal">
      <formula>"Very serious"</formula>
    </cfRule>
    <cfRule type="cellIs" dxfId="240" priority="140" operator="equal">
      <formula>"Serious"</formula>
    </cfRule>
  </conditionalFormatting>
  <conditionalFormatting sqref="G14:G15 G17 G19 G21 G23 G25">
    <cfRule type="cellIs" dxfId="239" priority="137" operator="equal">
      <formula>"Very serious"</formula>
    </cfRule>
    <cfRule type="cellIs" dxfId="238" priority="138" operator="equal">
      <formula>"Serious"</formula>
    </cfRule>
  </conditionalFormatting>
  <conditionalFormatting sqref="I14:I15 I17 I19 I21 I23 I25">
    <cfRule type="cellIs" dxfId="237" priority="135" operator="equal">
      <formula>"Very serious"</formula>
    </cfRule>
    <cfRule type="cellIs" dxfId="236" priority="136" operator="equal">
      <formula>"Serious"</formula>
    </cfRule>
  </conditionalFormatting>
  <conditionalFormatting sqref="K14:K15 K17 K19 K21 K23 K25">
    <cfRule type="cellIs" dxfId="235" priority="133" operator="equal">
      <formula>"Very serious"</formula>
    </cfRule>
    <cfRule type="cellIs" dxfId="234" priority="134" operator="equal">
      <formula>"Serious"</formula>
    </cfRule>
  </conditionalFormatting>
  <conditionalFormatting sqref="M14:M15 M17 M19 M21 M23 M25">
    <cfRule type="cellIs" dxfId="233" priority="131" operator="equal">
      <formula>"Very large"</formula>
    </cfRule>
    <cfRule type="cellIs" dxfId="232" priority="132" operator="equal">
      <formula>"Large"</formula>
    </cfRule>
  </conditionalFormatting>
  <conditionalFormatting sqref="E16">
    <cfRule type="cellIs" dxfId="231" priority="129" operator="equal">
      <formula>"Very serious"</formula>
    </cfRule>
    <cfRule type="cellIs" dxfId="230" priority="130" operator="equal">
      <formula>"Serious"</formula>
    </cfRule>
  </conditionalFormatting>
  <conditionalFormatting sqref="G16">
    <cfRule type="cellIs" dxfId="229" priority="127" operator="equal">
      <formula>"Very serious"</formula>
    </cfRule>
    <cfRule type="cellIs" dxfId="228" priority="128" operator="equal">
      <formula>"Serious"</formula>
    </cfRule>
  </conditionalFormatting>
  <conditionalFormatting sqref="I16">
    <cfRule type="cellIs" dxfId="227" priority="125" operator="equal">
      <formula>"Very serious"</formula>
    </cfRule>
    <cfRule type="cellIs" dxfId="226" priority="126" operator="equal">
      <formula>"Serious"</formula>
    </cfRule>
  </conditionalFormatting>
  <conditionalFormatting sqref="K16">
    <cfRule type="cellIs" dxfId="225" priority="123" operator="equal">
      <formula>"Very serious"</formula>
    </cfRule>
    <cfRule type="cellIs" dxfId="224" priority="124" operator="equal">
      <formula>"Serious"</formula>
    </cfRule>
  </conditionalFormatting>
  <conditionalFormatting sqref="M16">
    <cfRule type="cellIs" dxfId="223" priority="121" operator="equal">
      <formula>"Very large"</formula>
    </cfRule>
    <cfRule type="cellIs" dxfId="222" priority="122" operator="equal">
      <formula>"Large"</formula>
    </cfRule>
  </conditionalFormatting>
  <conditionalFormatting sqref="E18">
    <cfRule type="cellIs" dxfId="221" priority="99" operator="equal">
      <formula>"Very serious"</formula>
    </cfRule>
    <cfRule type="cellIs" dxfId="220" priority="100" operator="equal">
      <formula>"Serious"</formula>
    </cfRule>
  </conditionalFormatting>
  <conditionalFormatting sqref="G18">
    <cfRule type="cellIs" dxfId="219" priority="97" operator="equal">
      <formula>"Very serious"</formula>
    </cfRule>
    <cfRule type="cellIs" dxfId="218" priority="98" operator="equal">
      <formula>"Serious"</formula>
    </cfRule>
  </conditionalFormatting>
  <conditionalFormatting sqref="I18">
    <cfRule type="cellIs" dxfId="217" priority="95" operator="equal">
      <formula>"Very serious"</formula>
    </cfRule>
    <cfRule type="cellIs" dxfId="216" priority="96" operator="equal">
      <formula>"Serious"</formula>
    </cfRule>
  </conditionalFormatting>
  <conditionalFormatting sqref="K18">
    <cfRule type="cellIs" dxfId="215" priority="93" operator="equal">
      <formula>"Very serious"</formula>
    </cfRule>
    <cfRule type="cellIs" dxfId="214" priority="94" operator="equal">
      <formula>"Serious"</formula>
    </cfRule>
  </conditionalFormatting>
  <conditionalFormatting sqref="M18">
    <cfRule type="cellIs" dxfId="213" priority="91" operator="equal">
      <formula>"Very large"</formula>
    </cfRule>
    <cfRule type="cellIs" dxfId="212" priority="92" operator="equal">
      <formula>"Large"</formula>
    </cfRule>
  </conditionalFormatting>
  <conditionalFormatting sqref="E20">
    <cfRule type="cellIs" dxfId="211" priority="89" operator="equal">
      <formula>"Very serious"</formula>
    </cfRule>
    <cfRule type="cellIs" dxfId="210" priority="90" operator="equal">
      <formula>"Serious"</formula>
    </cfRule>
  </conditionalFormatting>
  <conditionalFormatting sqref="G20">
    <cfRule type="cellIs" dxfId="209" priority="87" operator="equal">
      <formula>"Very serious"</formula>
    </cfRule>
    <cfRule type="cellIs" dxfId="208" priority="88" operator="equal">
      <formula>"Serious"</formula>
    </cfRule>
  </conditionalFormatting>
  <conditionalFormatting sqref="I20">
    <cfRule type="cellIs" dxfId="207" priority="85" operator="equal">
      <formula>"Very serious"</formula>
    </cfRule>
    <cfRule type="cellIs" dxfId="206" priority="86" operator="equal">
      <formula>"Serious"</formula>
    </cfRule>
  </conditionalFormatting>
  <conditionalFormatting sqref="K20">
    <cfRule type="cellIs" dxfId="205" priority="83" operator="equal">
      <formula>"Very serious"</formula>
    </cfRule>
    <cfRule type="cellIs" dxfId="204" priority="84" operator="equal">
      <formula>"Serious"</formula>
    </cfRule>
  </conditionalFormatting>
  <conditionalFormatting sqref="M20">
    <cfRule type="cellIs" dxfId="203" priority="81" operator="equal">
      <formula>"Very large"</formula>
    </cfRule>
    <cfRule type="cellIs" dxfId="202" priority="82" operator="equal">
      <formula>"Large"</formula>
    </cfRule>
  </conditionalFormatting>
  <conditionalFormatting sqref="E22">
    <cfRule type="cellIs" dxfId="201" priority="79" operator="equal">
      <formula>"Very serious"</formula>
    </cfRule>
    <cfRule type="cellIs" dxfId="200" priority="80" operator="equal">
      <formula>"Serious"</formula>
    </cfRule>
  </conditionalFormatting>
  <conditionalFormatting sqref="G22">
    <cfRule type="cellIs" dxfId="199" priority="77" operator="equal">
      <formula>"Very serious"</formula>
    </cfRule>
    <cfRule type="cellIs" dxfId="198" priority="78" operator="equal">
      <formula>"Serious"</formula>
    </cfRule>
  </conditionalFormatting>
  <conditionalFormatting sqref="I22">
    <cfRule type="cellIs" dxfId="197" priority="75" operator="equal">
      <formula>"Very serious"</formula>
    </cfRule>
    <cfRule type="cellIs" dxfId="196" priority="76" operator="equal">
      <formula>"Serious"</formula>
    </cfRule>
  </conditionalFormatting>
  <conditionalFormatting sqref="K22">
    <cfRule type="cellIs" dxfId="195" priority="73" operator="equal">
      <formula>"Very serious"</formula>
    </cfRule>
    <cfRule type="cellIs" dxfId="194" priority="74" operator="equal">
      <formula>"Serious"</formula>
    </cfRule>
  </conditionalFormatting>
  <conditionalFormatting sqref="M22">
    <cfRule type="cellIs" dxfId="193" priority="71" operator="equal">
      <formula>"Very large"</formula>
    </cfRule>
    <cfRule type="cellIs" dxfId="192" priority="72" operator="equal">
      <formula>"Large"</formula>
    </cfRule>
  </conditionalFormatting>
  <conditionalFormatting sqref="E24">
    <cfRule type="cellIs" dxfId="191" priority="69" operator="equal">
      <formula>"Very serious"</formula>
    </cfRule>
    <cfRule type="cellIs" dxfId="190" priority="70" operator="equal">
      <formula>"Serious"</formula>
    </cfRule>
  </conditionalFormatting>
  <conditionalFormatting sqref="G24">
    <cfRule type="cellIs" dxfId="189" priority="67" operator="equal">
      <formula>"Very serious"</formula>
    </cfRule>
    <cfRule type="cellIs" dxfId="188" priority="68" operator="equal">
      <formula>"Serious"</formula>
    </cfRule>
  </conditionalFormatting>
  <conditionalFormatting sqref="I24">
    <cfRule type="cellIs" dxfId="187" priority="65" operator="equal">
      <formula>"Very serious"</formula>
    </cfRule>
    <cfRule type="cellIs" dxfId="186" priority="66" operator="equal">
      <formula>"Serious"</formula>
    </cfRule>
  </conditionalFormatting>
  <conditionalFormatting sqref="K24">
    <cfRule type="cellIs" dxfId="185" priority="63" operator="equal">
      <formula>"Very serious"</formula>
    </cfRule>
    <cfRule type="cellIs" dxfId="184" priority="64" operator="equal">
      <formula>"Serious"</formula>
    </cfRule>
  </conditionalFormatting>
  <conditionalFormatting sqref="M24">
    <cfRule type="cellIs" dxfId="183" priority="61" operator="equal">
      <formula>"Very large"</formula>
    </cfRule>
    <cfRule type="cellIs" dxfId="182" priority="62" operator="equal">
      <formula>"Large"</formula>
    </cfRule>
  </conditionalFormatting>
  <conditionalFormatting sqref="E26">
    <cfRule type="cellIs" dxfId="181" priority="59" operator="equal">
      <formula>"Very serious"</formula>
    </cfRule>
    <cfRule type="cellIs" dxfId="180" priority="60" operator="equal">
      <formula>"Serious"</formula>
    </cfRule>
  </conditionalFormatting>
  <conditionalFormatting sqref="G26">
    <cfRule type="cellIs" dxfId="179" priority="57" operator="equal">
      <formula>"Very serious"</formula>
    </cfRule>
    <cfRule type="cellIs" dxfId="178" priority="58" operator="equal">
      <formula>"Serious"</formula>
    </cfRule>
  </conditionalFormatting>
  <conditionalFormatting sqref="I26">
    <cfRule type="cellIs" dxfId="177" priority="55" operator="equal">
      <formula>"Very serious"</formula>
    </cfRule>
    <cfRule type="cellIs" dxfId="176" priority="56" operator="equal">
      <formula>"Serious"</formula>
    </cfRule>
  </conditionalFormatting>
  <conditionalFormatting sqref="K26">
    <cfRule type="cellIs" dxfId="175" priority="53" operator="equal">
      <formula>"Very serious"</formula>
    </cfRule>
    <cfRule type="cellIs" dxfId="174" priority="54" operator="equal">
      <formula>"Serious"</formula>
    </cfRule>
  </conditionalFormatting>
  <conditionalFormatting sqref="M26">
    <cfRule type="cellIs" dxfId="173" priority="51" operator="equal">
      <formula>"Very large"</formula>
    </cfRule>
    <cfRule type="cellIs" dxfId="172" priority="52" operator="equal">
      <formula>"Large"</formula>
    </cfRule>
  </conditionalFormatting>
  <dataValidations count="3">
    <dataValidation type="list" allowBlank="1" showInputMessage="1" showErrorMessage="1" sqref="M14 M16 M22 M18 M20 M24 M26">
      <formula1>up</formula1>
    </dataValidation>
    <dataValidation type="list" errorStyle="warning" allowBlank="1" showInputMessage="1" showErrorMessage="1" sqref="K16 C16 K14 K24 K22 K20 K18 C14 E16 C18 C20 C22 C24 E24 E14 G16 E18 E20 E22 G22 G24 G14 G18 I16 I18 G20 I20 I22 I24 I14 K26 C26 E26 G26 I26">
      <formula1>Down</formula1>
    </dataValidation>
    <dataValidation type="list" errorStyle="warning" allowBlank="1" showInputMessage="1" showErrorMessage="1" sqref="K15 C15 E15 G15 I15">
      <formula1>Grade_down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T14 T16 T18 T20 T22 T24 T26:T28 T42:T43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8"/>
  <sheetViews>
    <sheetView topLeftCell="A45" workbookViewId="0">
      <selection activeCell="I54" sqref="I54:J54"/>
    </sheetView>
  </sheetViews>
  <sheetFormatPr defaultColWidth="11.453125" defaultRowHeight="14.5" x14ac:dyDescent="0.35"/>
  <cols>
    <col min="1" max="1" width="6.26953125" style="81" customWidth="1"/>
    <col min="2" max="2" width="23" style="82" customWidth="1"/>
    <col min="3" max="3" width="17" style="81" customWidth="1"/>
    <col min="4" max="4" width="3.81640625" style="81" customWidth="1"/>
    <col min="5" max="5" width="18" style="81" customWidth="1"/>
    <col min="6" max="6" width="4.54296875" style="81" customWidth="1"/>
    <col min="7" max="7" width="20.7265625" style="81" customWidth="1"/>
    <col min="8" max="8" width="5.26953125" style="81" customWidth="1"/>
    <col min="9" max="9" width="18.7265625" style="81" customWidth="1"/>
    <col min="10" max="10" width="4.54296875" style="81" customWidth="1"/>
    <col min="11" max="11" width="18" style="81" customWidth="1"/>
    <col min="12" max="12" width="4.7265625" style="81" customWidth="1"/>
    <col min="13" max="13" width="19.26953125" style="81" customWidth="1"/>
    <col min="14" max="14" width="4.81640625" style="81" customWidth="1"/>
    <col min="15" max="15" width="22.54296875" style="81" customWidth="1"/>
    <col min="16" max="16" width="24.26953125" style="81" customWidth="1"/>
    <col min="17" max="17" width="25.1796875" style="81" customWidth="1"/>
    <col min="18" max="18" width="25.54296875" style="81" customWidth="1"/>
    <col min="19" max="19" width="23.81640625" style="81" customWidth="1"/>
    <col min="20" max="20" width="24.1796875" style="81" customWidth="1"/>
    <col min="21" max="21" width="23.54296875" style="81" customWidth="1"/>
    <col min="22" max="22" width="11.453125" style="81" customWidth="1"/>
    <col min="23" max="32" width="11.453125" style="81"/>
    <col min="33" max="33" width="11.453125" style="81" customWidth="1"/>
    <col min="34" max="16384" width="11.453125" style="81"/>
  </cols>
  <sheetData>
    <row r="2" spans="1:23" s="76" customFormat="1" ht="16" thickBot="1" x14ac:dyDescent="0.4">
      <c r="B2" s="75" t="str">
        <f>HOME!B11</f>
        <v>PICO2</v>
      </c>
      <c r="C2" s="185">
        <f>VLOOKUP(B2,HOME!B:G,6)</f>
        <v>0</v>
      </c>
      <c r="D2" s="185"/>
      <c r="E2" s="185"/>
      <c r="F2" s="185"/>
      <c r="G2" s="185"/>
      <c r="H2" s="185"/>
      <c r="I2" s="185"/>
      <c r="J2" s="185"/>
      <c r="K2" s="185"/>
      <c r="L2" s="185"/>
      <c r="M2" s="185"/>
      <c r="N2" s="185"/>
      <c r="O2" s="185"/>
      <c r="P2" s="185"/>
    </row>
    <row r="3" spans="1:23" s="76" customFormat="1" ht="15.5" x14ac:dyDescent="0.35">
      <c r="B3" s="77" t="s">
        <v>3</v>
      </c>
      <c r="C3" s="186">
        <f>VLOOKUP(B2,HOME!B:G,2)</f>
        <v>0</v>
      </c>
      <c r="D3" s="186"/>
      <c r="E3" s="186"/>
      <c r="F3" s="186"/>
      <c r="G3" s="186"/>
      <c r="H3" s="186"/>
      <c r="I3" s="186"/>
      <c r="J3" s="186"/>
      <c r="K3" s="186"/>
      <c r="L3" s="186"/>
      <c r="M3" s="186"/>
      <c r="N3" s="186"/>
      <c r="O3" s="186"/>
      <c r="P3" s="186"/>
    </row>
    <row r="4" spans="1:23" s="76" customFormat="1" ht="15.5" x14ac:dyDescent="0.35">
      <c r="B4" s="77" t="s">
        <v>18</v>
      </c>
      <c r="C4" s="187" t="str">
        <f>STUDIES!D3</f>
        <v>105 study sites across 18 countries (Austria, Brazil, Canada, Chile, Colombia, Denmark, Germany, Hong Kong, Japan, Korea, Mexico, New Zealand, Norway, Peru, Sweden, Taiwan, Thailand and the United States [including Puerto Rico])</v>
      </c>
      <c r="D4" s="187"/>
      <c r="E4" s="187"/>
      <c r="F4" s="187"/>
      <c r="G4" s="187"/>
      <c r="H4" s="187"/>
      <c r="I4" s="187"/>
      <c r="J4" s="187"/>
      <c r="K4" s="187"/>
      <c r="L4" s="187"/>
      <c r="M4" s="187"/>
      <c r="N4" s="187"/>
      <c r="O4" s="187"/>
      <c r="P4" s="187"/>
    </row>
    <row r="5" spans="1:23" s="76" customFormat="1" ht="15.5" x14ac:dyDescent="0.35">
      <c r="B5" s="77" t="s">
        <v>4</v>
      </c>
      <c r="C5" s="186">
        <f>VLOOKUP(B2,HOME!B:G,3)</f>
        <v>0</v>
      </c>
      <c r="D5" s="186"/>
      <c r="E5" s="186"/>
      <c r="F5" s="186"/>
      <c r="G5" s="186"/>
      <c r="H5" s="186"/>
      <c r="I5" s="186"/>
      <c r="J5" s="186"/>
      <c r="K5" s="186"/>
      <c r="L5" s="186"/>
      <c r="M5" s="186"/>
      <c r="N5" s="186"/>
      <c r="O5" s="186"/>
      <c r="P5" s="186"/>
    </row>
    <row r="6" spans="1:23" s="76" customFormat="1" ht="16" thickBot="1" x14ac:dyDescent="0.4">
      <c r="B6" s="78" t="s">
        <v>5</v>
      </c>
      <c r="C6" s="188">
        <f>VLOOKUP(B2,HOME!B:G,4)</f>
        <v>0</v>
      </c>
      <c r="D6" s="188"/>
      <c r="E6" s="188"/>
      <c r="F6" s="188"/>
      <c r="G6" s="188"/>
      <c r="H6" s="188"/>
      <c r="I6" s="188"/>
      <c r="J6" s="188"/>
      <c r="K6" s="188"/>
      <c r="L6" s="188"/>
      <c r="M6" s="188"/>
      <c r="N6" s="188"/>
      <c r="O6" s="188"/>
      <c r="P6" s="188"/>
    </row>
    <row r="8" spans="1:23" ht="21.5" thickBot="1" x14ac:dyDescent="0.4">
      <c r="B8" s="79" t="s">
        <v>45</v>
      </c>
      <c r="C8" s="80"/>
      <c r="D8" s="80"/>
      <c r="E8" s="80"/>
      <c r="F8" s="80"/>
      <c r="G8" s="80"/>
      <c r="H8" s="80"/>
      <c r="I8" s="80"/>
      <c r="J8" s="80"/>
      <c r="K8" s="80"/>
      <c r="L8" s="80"/>
      <c r="M8" s="80"/>
      <c r="N8" s="80"/>
      <c r="O8" s="80"/>
      <c r="P8" s="80"/>
      <c r="Q8" s="80"/>
      <c r="R8" s="80"/>
      <c r="S8" s="80"/>
      <c r="T8" s="80"/>
    </row>
    <row r="9" spans="1:23" x14ac:dyDescent="0.35">
      <c r="O9" s="82"/>
    </row>
    <row r="10" spans="1:23" ht="15.5" x14ac:dyDescent="0.35">
      <c r="B10" s="199" t="s">
        <v>50</v>
      </c>
      <c r="C10" s="200"/>
      <c r="D10" s="200"/>
      <c r="E10" s="200"/>
      <c r="F10" s="200"/>
      <c r="G10" s="200"/>
      <c r="H10" s="200"/>
      <c r="I10" s="200"/>
      <c r="J10" s="200"/>
      <c r="K10" s="200"/>
      <c r="L10" s="200"/>
      <c r="M10" s="200"/>
      <c r="N10" s="201"/>
      <c r="O10" s="192" t="s">
        <v>51</v>
      </c>
      <c r="P10" s="193"/>
      <c r="Q10" s="193"/>
      <c r="R10" s="193"/>
      <c r="S10" s="193"/>
      <c r="T10" s="194"/>
    </row>
    <row r="11" spans="1:23" ht="15.5" x14ac:dyDescent="0.35">
      <c r="B11" s="202" t="s">
        <v>37</v>
      </c>
      <c r="C11" s="21"/>
      <c r="D11" s="21"/>
      <c r="E11" s="21"/>
      <c r="F11" s="21"/>
      <c r="G11" s="21"/>
      <c r="H11" s="21"/>
      <c r="I11" s="21"/>
      <c r="J11" s="21"/>
      <c r="K11" s="21"/>
      <c r="L11" s="21"/>
      <c r="M11" s="21"/>
      <c r="N11" s="22"/>
      <c r="O11" s="195" t="s">
        <v>60</v>
      </c>
      <c r="P11" s="196"/>
      <c r="Q11" s="204" t="s">
        <v>64</v>
      </c>
      <c r="R11" s="196"/>
      <c r="S11" s="196" t="s">
        <v>66</v>
      </c>
      <c r="T11" s="197" t="s">
        <v>205</v>
      </c>
    </row>
    <row r="12" spans="1:23" ht="29.5" thickBot="1" x14ac:dyDescent="0.4">
      <c r="B12" s="203"/>
      <c r="C12" s="68" t="s">
        <v>38</v>
      </c>
      <c r="D12" s="74"/>
      <c r="E12" s="68" t="s">
        <v>31</v>
      </c>
      <c r="F12" s="74"/>
      <c r="G12" s="68" t="s">
        <v>32</v>
      </c>
      <c r="H12" s="74"/>
      <c r="I12" s="68" t="s">
        <v>409</v>
      </c>
      <c r="J12" s="74"/>
      <c r="K12" s="68" t="s">
        <v>34</v>
      </c>
      <c r="L12" s="74"/>
      <c r="M12" s="68" t="s">
        <v>36</v>
      </c>
      <c r="N12" s="74"/>
      <c r="O12" s="72" t="s">
        <v>419</v>
      </c>
      <c r="P12" s="45" t="s">
        <v>420</v>
      </c>
      <c r="Q12" s="73" t="s">
        <v>203</v>
      </c>
      <c r="R12" s="45" t="s">
        <v>65</v>
      </c>
      <c r="S12" s="205"/>
      <c r="T12" s="198"/>
      <c r="U12" s="83"/>
      <c r="V12" s="83"/>
      <c r="W12" s="83"/>
    </row>
    <row r="13" spans="1:23" x14ac:dyDescent="0.35">
      <c r="B13" s="84" t="s">
        <v>61</v>
      </c>
      <c r="C13" s="85"/>
      <c r="D13" s="86"/>
      <c r="E13" s="86"/>
      <c r="F13" s="86"/>
      <c r="G13" s="86"/>
      <c r="H13" s="86"/>
      <c r="I13" s="86"/>
      <c r="J13" s="86"/>
      <c r="K13" s="86"/>
      <c r="L13" s="86"/>
      <c r="M13" s="86"/>
      <c r="N13" s="86"/>
      <c r="O13" s="86"/>
      <c r="P13" s="86"/>
      <c r="Q13" s="87"/>
      <c r="R13" s="87"/>
      <c r="S13" s="86"/>
      <c r="T13" s="88"/>
      <c r="U13" s="83"/>
      <c r="V13" s="83"/>
      <c r="W13" s="83"/>
    </row>
    <row r="14" spans="1:23" ht="29" x14ac:dyDescent="0.35">
      <c r="B14" s="89" t="s">
        <v>192</v>
      </c>
      <c r="C14" s="90" t="s">
        <v>40</v>
      </c>
      <c r="D14" s="91"/>
      <c r="E14" s="92" t="s">
        <v>39</v>
      </c>
      <c r="F14" s="118">
        <v>1</v>
      </c>
      <c r="G14" s="92" t="s">
        <v>41</v>
      </c>
      <c r="H14" s="118">
        <v>2</v>
      </c>
      <c r="I14" s="92" t="s">
        <v>40</v>
      </c>
      <c r="J14" s="91"/>
      <c r="K14" s="92" t="s">
        <v>39</v>
      </c>
      <c r="L14" s="118">
        <v>1</v>
      </c>
      <c r="M14" s="92" t="s">
        <v>39</v>
      </c>
      <c r="N14" s="91"/>
      <c r="O14" s="132" t="s">
        <v>193</v>
      </c>
      <c r="P14" s="132" t="s">
        <v>194</v>
      </c>
      <c r="Q14" s="96" t="s">
        <v>375</v>
      </c>
      <c r="R14" s="97" t="s">
        <v>382</v>
      </c>
      <c r="S14" s="98" t="s">
        <v>392</v>
      </c>
      <c r="T14" s="128" t="s">
        <v>233</v>
      </c>
      <c r="U14" s="99"/>
      <c r="V14" s="99"/>
      <c r="W14" s="99"/>
    </row>
    <row r="15" spans="1:23" x14ac:dyDescent="0.35">
      <c r="A15" s="83"/>
      <c r="B15" s="100" t="s">
        <v>159</v>
      </c>
      <c r="C15" s="101"/>
      <c r="D15" s="102"/>
      <c r="E15" s="102"/>
      <c r="F15" s="103"/>
      <c r="G15" s="102"/>
      <c r="H15" s="103"/>
      <c r="I15" s="133"/>
      <c r="J15" s="102"/>
      <c r="K15" s="102"/>
      <c r="L15" s="103"/>
      <c r="M15" s="102"/>
      <c r="N15" s="102"/>
      <c r="O15" s="103"/>
      <c r="P15" s="103"/>
      <c r="Q15" s="104"/>
      <c r="R15" s="104"/>
      <c r="S15" s="103"/>
      <c r="T15" s="129"/>
      <c r="U15" s="99"/>
      <c r="V15" s="99"/>
      <c r="W15" s="99"/>
    </row>
    <row r="16" spans="1:23" ht="29" x14ac:dyDescent="0.35">
      <c r="A16" s="83"/>
      <c r="B16" s="89" t="s">
        <v>179</v>
      </c>
      <c r="C16" s="90" t="s">
        <v>40</v>
      </c>
      <c r="D16" s="91"/>
      <c r="E16" s="92" t="s">
        <v>39</v>
      </c>
      <c r="F16" s="118">
        <v>1</v>
      </c>
      <c r="G16" s="92" t="s">
        <v>41</v>
      </c>
      <c r="H16" s="118">
        <v>2</v>
      </c>
      <c r="I16" s="92" t="s">
        <v>40</v>
      </c>
      <c r="J16" s="91"/>
      <c r="K16" s="92" t="s">
        <v>39</v>
      </c>
      <c r="L16" s="118">
        <v>1</v>
      </c>
      <c r="M16" s="92" t="s">
        <v>39</v>
      </c>
      <c r="N16" s="91"/>
      <c r="O16" s="132" t="s">
        <v>421</v>
      </c>
      <c r="P16" s="132" t="s">
        <v>433</v>
      </c>
      <c r="Q16" s="96" t="s">
        <v>376</v>
      </c>
      <c r="R16" s="97" t="s">
        <v>383</v>
      </c>
      <c r="S16" s="98" t="s">
        <v>393</v>
      </c>
      <c r="T16" s="128" t="s">
        <v>233</v>
      </c>
      <c r="U16" s="99"/>
      <c r="V16" s="99"/>
      <c r="W16" s="99"/>
    </row>
    <row r="17" spans="1:23" x14ac:dyDescent="0.35">
      <c r="A17" s="83"/>
      <c r="B17" s="105" t="s">
        <v>138</v>
      </c>
      <c r="C17" s="101"/>
      <c r="D17" s="102"/>
      <c r="E17" s="102"/>
      <c r="F17" s="103"/>
      <c r="G17" s="102"/>
      <c r="H17" s="103"/>
      <c r="I17" s="133"/>
      <c r="J17" s="102"/>
      <c r="K17" s="102"/>
      <c r="L17" s="103"/>
      <c r="M17" s="102"/>
      <c r="N17" s="102"/>
      <c r="O17" s="103"/>
      <c r="P17" s="103"/>
      <c r="Q17" s="104"/>
      <c r="R17" s="104"/>
      <c r="S17" s="103"/>
      <c r="T17" s="129"/>
      <c r="U17" s="99"/>
      <c r="V17" s="99"/>
      <c r="W17" s="99"/>
    </row>
    <row r="18" spans="1:23" ht="29" x14ac:dyDescent="0.35">
      <c r="A18" s="83"/>
      <c r="B18" s="89" t="s">
        <v>179</v>
      </c>
      <c r="C18" s="90" t="s">
        <v>40</v>
      </c>
      <c r="D18" s="91"/>
      <c r="E18" s="92" t="s">
        <v>39</v>
      </c>
      <c r="F18" s="118">
        <v>1</v>
      </c>
      <c r="G18" s="92" t="s">
        <v>41</v>
      </c>
      <c r="H18" s="118">
        <v>2</v>
      </c>
      <c r="I18" s="92" t="s">
        <v>40</v>
      </c>
      <c r="J18" s="91"/>
      <c r="K18" s="92" t="s">
        <v>39</v>
      </c>
      <c r="L18" s="118">
        <v>1</v>
      </c>
      <c r="M18" s="92" t="s">
        <v>39</v>
      </c>
      <c r="N18" s="91"/>
      <c r="O18" s="132" t="s">
        <v>422</v>
      </c>
      <c r="P18" s="132" t="s">
        <v>432</v>
      </c>
      <c r="Q18" s="96" t="s">
        <v>377</v>
      </c>
      <c r="R18" s="97" t="s">
        <v>384</v>
      </c>
      <c r="S18" s="98" t="s">
        <v>394</v>
      </c>
      <c r="T18" s="128" t="s">
        <v>233</v>
      </c>
      <c r="U18" s="99"/>
      <c r="V18" s="99"/>
      <c r="W18" s="99"/>
    </row>
    <row r="19" spans="1:23" x14ac:dyDescent="0.35">
      <c r="A19" s="83"/>
      <c r="B19" s="105" t="s">
        <v>162</v>
      </c>
      <c r="C19" s="101"/>
      <c r="D19" s="102"/>
      <c r="E19" s="102"/>
      <c r="F19" s="103"/>
      <c r="G19" s="102"/>
      <c r="H19" s="103"/>
      <c r="I19" s="102"/>
      <c r="J19" s="102"/>
      <c r="K19" s="102"/>
      <c r="L19" s="103"/>
      <c r="M19" s="102"/>
      <c r="N19" s="102"/>
      <c r="O19" s="103"/>
      <c r="P19" s="103"/>
      <c r="Q19" s="104"/>
      <c r="R19" s="104"/>
      <c r="S19" s="103"/>
      <c r="T19" s="129"/>
      <c r="U19" s="99"/>
      <c r="V19" s="99"/>
      <c r="W19" s="99"/>
    </row>
    <row r="20" spans="1:23" ht="29" x14ac:dyDescent="0.35">
      <c r="A20" s="83"/>
      <c r="B20" s="89" t="s">
        <v>179</v>
      </c>
      <c r="C20" s="90" t="s">
        <v>40</v>
      </c>
      <c r="D20" s="91"/>
      <c r="E20" s="92" t="s">
        <v>39</v>
      </c>
      <c r="F20" s="118">
        <v>1</v>
      </c>
      <c r="G20" s="92" t="s">
        <v>41</v>
      </c>
      <c r="H20" s="118">
        <v>2</v>
      </c>
      <c r="I20" s="92" t="s">
        <v>40</v>
      </c>
      <c r="J20" s="91"/>
      <c r="K20" s="92" t="s">
        <v>39</v>
      </c>
      <c r="L20" s="118">
        <v>1</v>
      </c>
      <c r="M20" s="92" t="s">
        <v>39</v>
      </c>
      <c r="N20" s="91"/>
      <c r="O20" s="132" t="s">
        <v>423</v>
      </c>
      <c r="P20" s="132" t="s">
        <v>433</v>
      </c>
      <c r="Q20" s="96" t="s">
        <v>377</v>
      </c>
      <c r="R20" s="97" t="s">
        <v>385</v>
      </c>
      <c r="S20" s="98" t="s">
        <v>395</v>
      </c>
      <c r="T20" s="128" t="s">
        <v>233</v>
      </c>
      <c r="U20" s="99"/>
      <c r="V20" s="99"/>
      <c r="W20" s="99"/>
    </row>
    <row r="21" spans="1:23" x14ac:dyDescent="0.35">
      <c r="A21" s="83"/>
      <c r="B21" s="105" t="s">
        <v>160</v>
      </c>
      <c r="C21" s="101"/>
      <c r="D21" s="102"/>
      <c r="E21" s="102"/>
      <c r="F21" s="103"/>
      <c r="G21" s="102"/>
      <c r="H21" s="103"/>
      <c r="I21" s="102"/>
      <c r="J21" s="102"/>
      <c r="K21" s="102"/>
      <c r="L21" s="103"/>
      <c r="M21" s="102"/>
      <c r="N21" s="102"/>
      <c r="O21" s="103"/>
      <c r="P21" s="103"/>
      <c r="Q21" s="104"/>
      <c r="R21" s="104"/>
      <c r="S21" s="103"/>
      <c r="T21" s="129"/>
      <c r="U21" s="99"/>
      <c r="V21" s="99"/>
      <c r="W21" s="99"/>
    </row>
    <row r="22" spans="1:23" ht="29" x14ac:dyDescent="0.35">
      <c r="A22" s="83"/>
      <c r="B22" s="89" t="s">
        <v>179</v>
      </c>
      <c r="C22" s="90" t="s">
        <v>40</v>
      </c>
      <c r="D22" s="91"/>
      <c r="E22" s="92" t="s">
        <v>39</v>
      </c>
      <c r="F22" s="118">
        <v>1</v>
      </c>
      <c r="G22" s="92" t="s">
        <v>41</v>
      </c>
      <c r="H22" s="118">
        <v>2</v>
      </c>
      <c r="I22" s="92" t="s">
        <v>40</v>
      </c>
      <c r="J22" s="91"/>
      <c r="K22" s="92" t="s">
        <v>39</v>
      </c>
      <c r="L22" s="118">
        <v>1</v>
      </c>
      <c r="M22" s="92" t="s">
        <v>39</v>
      </c>
      <c r="N22" s="91"/>
      <c r="O22" s="132" t="s">
        <v>424</v>
      </c>
      <c r="P22" s="132" t="s">
        <v>433</v>
      </c>
      <c r="Q22" s="96" t="s">
        <v>377</v>
      </c>
      <c r="R22" s="97" t="s">
        <v>386</v>
      </c>
      <c r="S22" s="98" t="s">
        <v>396</v>
      </c>
      <c r="T22" s="128" t="s">
        <v>233</v>
      </c>
      <c r="U22" s="99"/>
      <c r="V22" s="99"/>
      <c r="W22" s="99"/>
    </row>
    <row r="23" spans="1:23" x14ac:dyDescent="0.35">
      <c r="A23" s="83"/>
      <c r="B23" s="105" t="s">
        <v>161</v>
      </c>
      <c r="C23" s="101"/>
      <c r="D23" s="102"/>
      <c r="E23" s="102"/>
      <c r="F23" s="103"/>
      <c r="G23" s="102"/>
      <c r="H23" s="103"/>
      <c r="I23" s="102"/>
      <c r="J23" s="102"/>
      <c r="K23" s="102"/>
      <c r="L23" s="103"/>
      <c r="M23" s="102"/>
      <c r="N23" s="102"/>
      <c r="O23" s="103"/>
      <c r="P23" s="103"/>
      <c r="Q23" s="104"/>
      <c r="R23" s="104"/>
      <c r="S23" s="103"/>
      <c r="T23" s="129"/>
      <c r="U23" s="99"/>
      <c r="V23" s="99"/>
      <c r="W23" s="99"/>
    </row>
    <row r="24" spans="1:23" x14ac:dyDescent="0.35">
      <c r="A24" s="83"/>
      <c r="B24" s="89" t="s">
        <v>179</v>
      </c>
      <c r="C24" s="90" t="s">
        <v>40</v>
      </c>
      <c r="D24" s="91"/>
      <c r="E24" s="92" t="s">
        <v>39</v>
      </c>
      <c r="F24" s="118">
        <v>1</v>
      </c>
      <c r="G24" s="92" t="s">
        <v>41</v>
      </c>
      <c r="H24" s="118">
        <v>2</v>
      </c>
      <c r="I24" s="92" t="s">
        <v>41</v>
      </c>
      <c r="J24" s="118">
        <v>3</v>
      </c>
      <c r="K24" s="92" t="s">
        <v>39</v>
      </c>
      <c r="L24" s="118">
        <v>1</v>
      </c>
      <c r="M24" s="92" t="s">
        <v>39</v>
      </c>
      <c r="N24" s="91"/>
      <c r="O24" s="132" t="s">
        <v>425</v>
      </c>
      <c r="P24" s="132" t="s">
        <v>432</v>
      </c>
      <c r="Q24" s="96" t="s">
        <v>378</v>
      </c>
      <c r="R24" s="97" t="s">
        <v>78</v>
      </c>
      <c r="S24" s="98" t="s">
        <v>397</v>
      </c>
      <c r="T24" s="128" t="s">
        <v>234</v>
      </c>
      <c r="U24" s="99"/>
      <c r="V24" s="99"/>
      <c r="W24" s="99"/>
    </row>
    <row r="25" spans="1:23" x14ac:dyDescent="0.35">
      <c r="A25" s="83"/>
      <c r="B25" s="100" t="s">
        <v>163</v>
      </c>
      <c r="C25" s="101"/>
      <c r="D25" s="102"/>
      <c r="E25" s="102"/>
      <c r="F25" s="103"/>
      <c r="G25" s="102"/>
      <c r="H25" s="103"/>
      <c r="I25" s="133"/>
      <c r="J25" s="102"/>
      <c r="K25" s="102"/>
      <c r="L25" s="103"/>
      <c r="M25" s="102"/>
      <c r="N25" s="102"/>
      <c r="O25" s="103"/>
      <c r="P25" s="103"/>
      <c r="Q25" s="104"/>
      <c r="R25" s="104"/>
      <c r="S25" s="103"/>
      <c r="T25" s="129"/>
      <c r="U25" s="99"/>
      <c r="V25" s="99"/>
      <c r="W25" s="99"/>
    </row>
    <row r="26" spans="1:23" ht="29" x14ac:dyDescent="0.35">
      <c r="A26" s="83"/>
      <c r="B26" s="89" t="s">
        <v>180</v>
      </c>
      <c r="C26" s="90" t="s">
        <v>40</v>
      </c>
      <c r="D26" s="91"/>
      <c r="E26" s="92" t="s">
        <v>39</v>
      </c>
      <c r="F26" s="118">
        <v>1</v>
      </c>
      <c r="G26" s="92" t="s">
        <v>41</v>
      </c>
      <c r="H26" s="118">
        <v>2</v>
      </c>
      <c r="I26" s="92" t="s">
        <v>40</v>
      </c>
      <c r="J26" s="91"/>
      <c r="K26" s="92" t="s">
        <v>39</v>
      </c>
      <c r="L26" s="118">
        <v>1</v>
      </c>
      <c r="M26" s="92" t="s">
        <v>39</v>
      </c>
      <c r="N26" s="91"/>
      <c r="O26" s="132" t="s">
        <v>426</v>
      </c>
      <c r="P26" s="132" t="s">
        <v>431</v>
      </c>
      <c r="Q26" s="96" t="s">
        <v>379</v>
      </c>
      <c r="R26" s="97" t="s">
        <v>387</v>
      </c>
      <c r="S26" s="98" t="s">
        <v>398</v>
      </c>
      <c r="T26" s="128" t="s">
        <v>233</v>
      </c>
      <c r="U26" s="99"/>
      <c r="V26" s="99"/>
      <c r="W26" s="99"/>
    </row>
    <row r="27" spans="1:23" x14ac:dyDescent="0.35">
      <c r="A27" s="83"/>
      <c r="B27" s="105" t="s">
        <v>164</v>
      </c>
      <c r="C27" s="101"/>
      <c r="D27" s="102"/>
      <c r="E27" s="102"/>
      <c r="F27" s="103"/>
      <c r="G27" s="102"/>
      <c r="H27" s="103"/>
      <c r="I27" s="133"/>
      <c r="J27" s="102"/>
      <c r="K27" s="102"/>
      <c r="L27" s="103"/>
      <c r="M27" s="102"/>
      <c r="N27" s="102"/>
      <c r="O27" s="103"/>
      <c r="P27" s="103"/>
      <c r="Q27" s="104"/>
      <c r="R27" s="104"/>
      <c r="S27" s="103"/>
      <c r="T27" s="129"/>
      <c r="U27" s="99"/>
      <c r="V27" s="99"/>
      <c r="W27" s="99"/>
    </row>
    <row r="28" spans="1:23" ht="29" x14ac:dyDescent="0.35">
      <c r="A28" s="83"/>
      <c r="B28" s="89" t="s">
        <v>180</v>
      </c>
      <c r="C28" s="90" t="s">
        <v>40</v>
      </c>
      <c r="D28" s="91"/>
      <c r="E28" s="92" t="s">
        <v>39</v>
      </c>
      <c r="F28" s="118">
        <v>1</v>
      </c>
      <c r="G28" s="92" t="s">
        <v>41</v>
      </c>
      <c r="H28" s="118">
        <v>2</v>
      </c>
      <c r="I28" s="92" t="s">
        <v>40</v>
      </c>
      <c r="J28" s="91"/>
      <c r="K28" s="92" t="s">
        <v>39</v>
      </c>
      <c r="L28" s="118">
        <v>1</v>
      </c>
      <c r="M28" s="92" t="s">
        <v>39</v>
      </c>
      <c r="N28" s="91"/>
      <c r="O28" s="132" t="s">
        <v>427</v>
      </c>
      <c r="P28" s="132" t="s">
        <v>431</v>
      </c>
      <c r="Q28" s="96" t="s">
        <v>379</v>
      </c>
      <c r="R28" s="97" t="s">
        <v>388</v>
      </c>
      <c r="S28" s="98" t="s">
        <v>399</v>
      </c>
      <c r="T28" s="128" t="s">
        <v>233</v>
      </c>
      <c r="U28" s="99"/>
      <c r="V28" s="99"/>
      <c r="W28" s="99"/>
    </row>
    <row r="29" spans="1:23" x14ac:dyDescent="0.35">
      <c r="A29" s="83"/>
      <c r="B29" s="105" t="s">
        <v>165</v>
      </c>
      <c r="C29" s="101"/>
      <c r="D29" s="102"/>
      <c r="E29" s="102"/>
      <c r="F29" s="103"/>
      <c r="G29" s="102"/>
      <c r="H29" s="103"/>
      <c r="I29" s="102"/>
      <c r="J29" s="102"/>
      <c r="K29" s="102"/>
      <c r="L29" s="103"/>
      <c r="M29" s="102"/>
      <c r="N29" s="102"/>
      <c r="O29" s="103"/>
      <c r="P29" s="103"/>
      <c r="Q29" s="104"/>
      <c r="R29" s="104"/>
      <c r="S29" s="103"/>
      <c r="T29" s="129"/>
      <c r="U29" s="99"/>
      <c r="V29" s="99"/>
      <c r="W29" s="99"/>
    </row>
    <row r="30" spans="1:23" x14ac:dyDescent="0.35">
      <c r="A30" s="83"/>
      <c r="B30" s="89" t="s">
        <v>180</v>
      </c>
      <c r="C30" s="90" t="s">
        <v>40</v>
      </c>
      <c r="D30" s="91"/>
      <c r="E30" s="92" t="s">
        <v>39</v>
      </c>
      <c r="F30" s="118">
        <v>1</v>
      </c>
      <c r="G30" s="92" t="s">
        <v>41</v>
      </c>
      <c r="H30" s="118">
        <v>2</v>
      </c>
      <c r="I30" s="92" t="s">
        <v>41</v>
      </c>
      <c r="J30" s="118">
        <v>3</v>
      </c>
      <c r="K30" s="92" t="s">
        <v>39</v>
      </c>
      <c r="L30" s="118">
        <v>1</v>
      </c>
      <c r="M30" s="92" t="s">
        <v>39</v>
      </c>
      <c r="N30" s="91"/>
      <c r="O30" s="132" t="s">
        <v>428</v>
      </c>
      <c r="P30" s="132" t="s">
        <v>431</v>
      </c>
      <c r="Q30" s="96" t="s">
        <v>378</v>
      </c>
      <c r="R30" s="97" t="s">
        <v>78</v>
      </c>
      <c r="S30" s="98" t="s">
        <v>400</v>
      </c>
      <c r="T30" s="128" t="s">
        <v>234</v>
      </c>
      <c r="U30" s="99"/>
      <c r="V30" s="99"/>
      <c r="W30" s="99"/>
    </row>
    <row r="31" spans="1:23" s="107" customFormat="1" x14ac:dyDescent="0.35">
      <c r="B31" s="100" t="s">
        <v>170</v>
      </c>
      <c r="C31" s="109"/>
      <c r="D31" s="110"/>
      <c r="E31" s="110"/>
      <c r="F31" s="111"/>
      <c r="G31" s="110"/>
      <c r="H31" s="111"/>
      <c r="I31" s="110"/>
      <c r="J31" s="110"/>
      <c r="K31" s="110"/>
      <c r="L31" s="111"/>
      <c r="M31" s="110"/>
      <c r="N31" s="110"/>
      <c r="O31" s="111"/>
      <c r="P31" s="111"/>
      <c r="Q31" s="112"/>
      <c r="R31" s="112"/>
      <c r="S31" s="111"/>
      <c r="T31" s="129"/>
      <c r="U31" s="113"/>
      <c r="V31" s="113"/>
      <c r="W31" s="113"/>
    </row>
    <row r="32" spans="1:23" ht="29" x14ac:dyDescent="0.35">
      <c r="A32" s="83"/>
      <c r="B32" s="89" t="s">
        <v>181</v>
      </c>
      <c r="C32" s="90" t="s">
        <v>40</v>
      </c>
      <c r="D32" s="91"/>
      <c r="E32" s="92" t="s">
        <v>39</v>
      </c>
      <c r="F32" s="118">
        <v>1</v>
      </c>
      <c r="G32" s="92" t="s">
        <v>41</v>
      </c>
      <c r="H32" s="118">
        <v>2</v>
      </c>
      <c r="I32" s="92" t="s">
        <v>40</v>
      </c>
      <c r="J32" s="91"/>
      <c r="K32" s="92" t="s">
        <v>39</v>
      </c>
      <c r="L32" s="118">
        <v>1</v>
      </c>
      <c r="M32" s="92" t="s">
        <v>39</v>
      </c>
      <c r="N32" s="91"/>
      <c r="O32" s="132" t="s">
        <v>429</v>
      </c>
      <c r="P32" s="132" t="s">
        <v>430</v>
      </c>
      <c r="Q32" s="96" t="s">
        <v>380</v>
      </c>
      <c r="R32" s="97" t="s">
        <v>389</v>
      </c>
      <c r="S32" s="98" t="s">
        <v>401</v>
      </c>
      <c r="T32" s="128" t="s">
        <v>233</v>
      </c>
      <c r="U32" s="99"/>
      <c r="V32" s="99"/>
      <c r="W32" s="99"/>
    </row>
    <row r="33" spans="1:23" x14ac:dyDescent="0.35">
      <c r="B33" s="100" t="s">
        <v>171</v>
      </c>
      <c r="C33" s="101"/>
      <c r="D33" s="102"/>
      <c r="E33" s="102"/>
      <c r="F33" s="103"/>
      <c r="G33" s="102"/>
      <c r="H33" s="103"/>
      <c r="I33" s="102"/>
      <c r="J33" s="102"/>
      <c r="K33" s="102"/>
      <c r="L33" s="103"/>
      <c r="M33" s="102"/>
      <c r="N33" s="102"/>
      <c r="O33" s="103"/>
      <c r="P33" s="103"/>
      <c r="Q33" s="104"/>
      <c r="R33" s="104"/>
      <c r="S33" s="103"/>
      <c r="T33" s="129"/>
      <c r="U33" s="99"/>
      <c r="V33" s="99"/>
      <c r="W33" s="99"/>
    </row>
    <row r="34" spans="1:23" ht="29" x14ac:dyDescent="0.35">
      <c r="A34" s="83"/>
      <c r="B34" s="89" t="s">
        <v>182</v>
      </c>
      <c r="C34" s="90" t="s">
        <v>40</v>
      </c>
      <c r="D34" s="91"/>
      <c r="E34" s="92" t="s">
        <v>39</v>
      </c>
      <c r="F34" s="118">
        <v>1</v>
      </c>
      <c r="G34" s="92" t="s">
        <v>41</v>
      </c>
      <c r="H34" s="118">
        <v>2</v>
      </c>
      <c r="I34" s="92" t="s">
        <v>40</v>
      </c>
      <c r="J34" s="91"/>
      <c r="K34" s="92" t="s">
        <v>39</v>
      </c>
      <c r="L34" s="118">
        <v>1</v>
      </c>
      <c r="M34" s="92" t="s">
        <v>39</v>
      </c>
      <c r="N34" s="91"/>
      <c r="O34" s="132" t="s">
        <v>174</v>
      </c>
      <c r="P34" s="132" t="s">
        <v>177</v>
      </c>
      <c r="Q34" s="96" t="s">
        <v>379</v>
      </c>
      <c r="R34" s="97" t="s">
        <v>388</v>
      </c>
      <c r="S34" s="98" t="s">
        <v>402</v>
      </c>
      <c r="T34" s="128" t="s">
        <v>233</v>
      </c>
      <c r="U34" s="99"/>
      <c r="V34" s="99"/>
      <c r="W34" s="99"/>
    </row>
    <row r="35" spans="1:23" x14ac:dyDescent="0.35">
      <c r="B35" s="100" t="s">
        <v>172</v>
      </c>
      <c r="C35" s="101"/>
      <c r="D35" s="102"/>
      <c r="E35" s="102"/>
      <c r="F35" s="103"/>
      <c r="G35" s="102"/>
      <c r="H35" s="103"/>
      <c r="I35" s="102"/>
      <c r="J35" s="102"/>
      <c r="K35" s="102"/>
      <c r="L35" s="103"/>
      <c r="M35" s="102"/>
      <c r="N35" s="102"/>
      <c r="O35" s="103"/>
      <c r="P35" s="103"/>
      <c r="Q35" s="104"/>
      <c r="R35" s="104"/>
      <c r="S35" s="103"/>
      <c r="T35" s="129"/>
      <c r="U35" s="99"/>
      <c r="V35" s="99"/>
      <c r="W35" s="99"/>
    </row>
    <row r="36" spans="1:23" ht="29" x14ac:dyDescent="0.35">
      <c r="A36" s="83"/>
      <c r="B36" s="89" t="s">
        <v>182</v>
      </c>
      <c r="C36" s="90" t="s">
        <v>40</v>
      </c>
      <c r="D36" s="91"/>
      <c r="E36" s="92" t="s">
        <v>39</v>
      </c>
      <c r="F36" s="118">
        <v>1</v>
      </c>
      <c r="G36" s="92" t="s">
        <v>41</v>
      </c>
      <c r="H36" s="118">
        <v>2</v>
      </c>
      <c r="I36" s="92" t="s">
        <v>40</v>
      </c>
      <c r="J36" s="91"/>
      <c r="K36" s="92" t="s">
        <v>39</v>
      </c>
      <c r="L36" s="118">
        <v>1</v>
      </c>
      <c r="M36" s="92" t="s">
        <v>39</v>
      </c>
      <c r="N36" s="91"/>
      <c r="O36" s="132" t="s">
        <v>175</v>
      </c>
      <c r="P36" s="132" t="s">
        <v>177</v>
      </c>
      <c r="Q36" s="96" t="s">
        <v>379</v>
      </c>
      <c r="R36" s="97" t="s">
        <v>390</v>
      </c>
      <c r="S36" s="98" t="s">
        <v>403</v>
      </c>
      <c r="T36" s="128" t="s">
        <v>233</v>
      </c>
      <c r="U36" s="99"/>
      <c r="V36" s="99"/>
      <c r="W36" s="99"/>
    </row>
    <row r="37" spans="1:23" x14ac:dyDescent="0.35">
      <c r="B37" s="100" t="s">
        <v>173</v>
      </c>
      <c r="C37" s="101"/>
      <c r="D37" s="102"/>
      <c r="E37" s="102"/>
      <c r="F37" s="103"/>
      <c r="G37" s="102"/>
      <c r="H37" s="103"/>
      <c r="I37" s="102"/>
      <c r="J37" s="102"/>
      <c r="K37" s="102"/>
      <c r="L37" s="103"/>
      <c r="M37" s="102"/>
      <c r="N37" s="102"/>
      <c r="O37" s="103"/>
      <c r="P37" s="103"/>
      <c r="Q37" s="104"/>
      <c r="R37" s="104"/>
      <c r="S37" s="103"/>
      <c r="T37" s="129"/>
      <c r="U37" s="99"/>
      <c r="V37" s="99"/>
      <c r="W37" s="99"/>
    </row>
    <row r="38" spans="1:23" ht="29" x14ac:dyDescent="0.35">
      <c r="A38" s="83"/>
      <c r="B38" s="89" t="s">
        <v>182</v>
      </c>
      <c r="C38" s="90" t="s">
        <v>40</v>
      </c>
      <c r="D38" s="91"/>
      <c r="E38" s="92" t="s">
        <v>39</v>
      </c>
      <c r="F38" s="118">
        <v>1</v>
      </c>
      <c r="G38" s="92" t="s">
        <v>41</v>
      </c>
      <c r="H38" s="118">
        <v>2</v>
      </c>
      <c r="I38" s="92" t="s">
        <v>40</v>
      </c>
      <c r="J38" s="91"/>
      <c r="K38" s="92" t="s">
        <v>39</v>
      </c>
      <c r="L38" s="118">
        <v>1</v>
      </c>
      <c r="M38" s="92" t="s">
        <v>39</v>
      </c>
      <c r="N38" s="91"/>
      <c r="O38" s="132" t="s">
        <v>176</v>
      </c>
      <c r="P38" s="132" t="s">
        <v>178</v>
      </c>
      <c r="Q38" s="96" t="s">
        <v>380</v>
      </c>
      <c r="R38" s="116" t="s">
        <v>391</v>
      </c>
      <c r="S38" s="117" t="s">
        <v>404</v>
      </c>
      <c r="T38" s="131" t="s">
        <v>233</v>
      </c>
      <c r="U38" s="99"/>
      <c r="V38" s="99"/>
      <c r="W38" s="99"/>
    </row>
    <row r="39" spans="1:23" ht="30.75" customHeight="1" x14ac:dyDescent="0.35">
      <c r="B39" s="176" t="s">
        <v>406</v>
      </c>
      <c r="C39" s="176"/>
      <c r="D39" s="176"/>
      <c r="E39" s="176"/>
      <c r="F39" s="176"/>
      <c r="G39" s="176"/>
      <c r="H39" s="176"/>
      <c r="I39" s="176"/>
      <c r="J39" s="176"/>
      <c r="K39" s="176"/>
      <c r="L39" s="176"/>
      <c r="M39" s="176"/>
      <c r="N39" s="176"/>
      <c r="O39" s="176"/>
      <c r="P39" s="176"/>
      <c r="Q39" s="134"/>
      <c r="R39" s="118"/>
      <c r="S39" s="118"/>
      <c r="T39" s="119"/>
      <c r="U39" s="99"/>
      <c r="V39" s="99"/>
      <c r="W39" s="99"/>
    </row>
    <row r="40" spans="1:23" ht="30.75" customHeight="1" x14ac:dyDescent="0.35">
      <c r="B40" s="175" t="s">
        <v>344</v>
      </c>
      <c r="C40" s="175"/>
      <c r="D40" s="175"/>
      <c r="E40" s="175"/>
      <c r="F40" s="175"/>
      <c r="G40" s="175"/>
      <c r="H40" s="175"/>
      <c r="I40" s="175"/>
      <c r="J40" s="175"/>
      <c r="K40" s="175"/>
      <c r="L40" s="175"/>
      <c r="M40" s="175"/>
      <c r="N40" s="175"/>
      <c r="O40" s="175"/>
      <c r="P40" s="175"/>
      <c r="Q40" s="125"/>
      <c r="R40" s="118"/>
      <c r="S40" s="118"/>
      <c r="T40" s="119"/>
    </row>
    <row r="41" spans="1:23" ht="64.5" customHeight="1" x14ac:dyDescent="0.35">
      <c r="B41" s="175" t="s">
        <v>412</v>
      </c>
      <c r="C41" s="175"/>
      <c r="D41" s="175"/>
      <c r="E41" s="175"/>
      <c r="F41" s="175"/>
      <c r="G41" s="175"/>
      <c r="H41" s="175"/>
      <c r="I41" s="175"/>
      <c r="J41" s="175"/>
      <c r="K41" s="175"/>
      <c r="L41" s="175"/>
      <c r="M41" s="175"/>
      <c r="N41" s="175"/>
      <c r="O41" s="175"/>
      <c r="P41" s="175"/>
      <c r="Q41" s="125"/>
      <c r="R41" s="118"/>
      <c r="S41" s="118"/>
      <c r="T41" s="119"/>
    </row>
    <row r="42" spans="1:23" x14ac:dyDescent="0.35">
      <c r="B42" s="175" t="s">
        <v>410</v>
      </c>
      <c r="C42" s="175"/>
      <c r="D42" s="175"/>
      <c r="E42" s="175"/>
      <c r="F42" s="175"/>
      <c r="G42" s="175"/>
      <c r="H42" s="175"/>
      <c r="I42" s="175"/>
      <c r="J42" s="175"/>
      <c r="K42" s="175"/>
      <c r="L42" s="175"/>
      <c r="M42" s="175"/>
      <c r="N42" s="175"/>
      <c r="O42" s="175"/>
      <c r="P42" s="175"/>
      <c r="Q42" s="175"/>
      <c r="R42" s="118"/>
      <c r="S42" s="118"/>
      <c r="T42" s="119"/>
    </row>
    <row r="43" spans="1:23" s="13" customFormat="1" x14ac:dyDescent="0.35">
      <c r="B43" s="120" t="s">
        <v>219</v>
      </c>
      <c r="I43" s="121"/>
      <c r="J43" s="121"/>
    </row>
    <row r="44" spans="1:23" ht="15" customHeight="1" x14ac:dyDescent="0.35">
      <c r="B44" s="175" t="s">
        <v>414</v>
      </c>
      <c r="C44" s="175"/>
      <c r="D44" s="175"/>
      <c r="E44" s="175"/>
      <c r="F44" s="175"/>
      <c r="G44" s="175"/>
      <c r="H44" s="175"/>
      <c r="I44" s="175"/>
      <c r="J44" s="175"/>
      <c r="K44" s="175"/>
      <c r="L44" s="175"/>
      <c r="M44" s="175"/>
      <c r="N44" s="175"/>
      <c r="O44" s="175"/>
      <c r="P44" s="175"/>
      <c r="Q44" s="126"/>
      <c r="R44" s="118"/>
      <c r="S44" s="118"/>
      <c r="T44" s="119"/>
    </row>
    <row r="45" spans="1:23" ht="15" customHeight="1" x14ac:dyDescent="0.35">
      <c r="B45" s="175" t="s">
        <v>415</v>
      </c>
      <c r="C45" s="175"/>
      <c r="D45" s="175"/>
      <c r="E45" s="175"/>
      <c r="F45" s="175"/>
      <c r="G45" s="175"/>
      <c r="H45" s="175"/>
      <c r="I45" s="175"/>
      <c r="J45" s="175"/>
      <c r="K45" s="175"/>
      <c r="L45" s="175"/>
      <c r="M45" s="175"/>
      <c r="N45" s="175"/>
      <c r="O45" s="175"/>
      <c r="P45" s="175"/>
      <c r="Q45" s="126"/>
      <c r="R45" s="118"/>
      <c r="S45" s="118"/>
      <c r="T45" s="119"/>
    </row>
    <row r="46" spans="1:23" ht="15" customHeight="1" x14ac:dyDescent="0.35">
      <c r="B46" s="175" t="s">
        <v>416</v>
      </c>
      <c r="C46" s="175"/>
      <c r="D46" s="175"/>
      <c r="E46" s="175"/>
      <c r="F46" s="175"/>
      <c r="G46" s="175"/>
      <c r="H46" s="175"/>
      <c r="I46" s="175"/>
      <c r="J46" s="175"/>
      <c r="K46" s="175"/>
      <c r="L46" s="175"/>
      <c r="M46" s="175"/>
      <c r="N46" s="175"/>
      <c r="O46" s="175"/>
      <c r="P46" s="175"/>
      <c r="Q46" s="126"/>
      <c r="R46" s="118"/>
      <c r="S46" s="118"/>
      <c r="T46" s="119"/>
    </row>
    <row r="47" spans="1:23" x14ac:dyDescent="0.35">
      <c r="B47" s="122" t="s">
        <v>196</v>
      </c>
      <c r="C47" s="175" t="str">
        <f>CONCATENATE(STUDIES!A4, "; ",STUDIES!A5, "; ",STUDIES!A6)</f>
        <v>Kjaer, 2009 (2); Dillner, 2010 (3); Villa, 2005 (4)</v>
      </c>
      <c r="D47" s="175"/>
      <c r="E47" s="175"/>
      <c r="F47" s="175"/>
      <c r="G47" s="175"/>
      <c r="H47" s="175"/>
      <c r="I47" s="175"/>
      <c r="J47" s="175"/>
      <c r="K47" s="175"/>
      <c r="L47" s="175"/>
      <c r="M47" s="175"/>
      <c r="N47" s="175"/>
      <c r="O47" s="175"/>
      <c r="P47" s="175"/>
      <c r="Q47" s="126"/>
      <c r="R47" s="118"/>
      <c r="S47" s="118"/>
      <c r="T47" s="119"/>
    </row>
    <row r="49" spans="2:20" ht="21.5" thickBot="1" x14ac:dyDescent="0.4">
      <c r="B49" s="79" t="s">
        <v>46</v>
      </c>
      <c r="C49" s="80"/>
      <c r="D49" s="80"/>
      <c r="E49" s="80"/>
      <c r="F49" s="80"/>
      <c r="G49" s="80"/>
      <c r="H49" s="80"/>
      <c r="I49" s="80"/>
      <c r="J49" s="80"/>
      <c r="K49" s="80"/>
      <c r="L49" s="80"/>
      <c r="M49" s="80"/>
      <c r="N49" s="80"/>
      <c r="O49" s="80"/>
      <c r="P49" s="80"/>
      <c r="Q49" s="99"/>
      <c r="R49" s="99"/>
      <c r="S49" s="99"/>
      <c r="T49" s="82"/>
    </row>
    <row r="51" spans="2:20" s="82" customFormat="1" x14ac:dyDescent="0.35">
      <c r="B51" s="210" t="s">
        <v>52</v>
      </c>
      <c r="C51" s="211"/>
      <c r="D51" s="211"/>
      <c r="E51" s="191" t="s">
        <v>53</v>
      </c>
      <c r="F51" s="191"/>
      <c r="G51" s="191"/>
      <c r="H51" s="191"/>
      <c r="I51" s="191" t="s">
        <v>54</v>
      </c>
      <c r="J51" s="191"/>
      <c r="K51" s="191" t="s">
        <v>20</v>
      </c>
      <c r="L51" s="191"/>
      <c r="M51" s="206" t="s">
        <v>23</v>
      </c>
      <c r="N51" s="206"/>
      <c r="O51" s="191" t="s">
        <v>22</v>
      </c>
      <c r="P51" s="207"/>
      <c r="Q51" s="99"/>
      <c r="R51" s="99"/>
      <c r="S51" s="99"/>
    </row>
    <row r="52" spans="2:20" s="82" customFormat="1" ht="32.25" customHeight="1" thickBot="1" x14ac:dyDescent="0.4">
      <c r="B52" s="212"/>
      <c r="C52" s="213"/>
      <c r="D52" s="213"/>
      <c r="E52" s="190" t="str">
        <f>O12</f>
        <v>Control group (Placebo − females 16−26) years</v>
      </c>
      <c r="F52" s="190"/>
      <c r="G52" s="190" t="str">
        <f>P12</f>
        <v>Intervention group (4vHPV − females 16 − 26 years)</v>
      </c>
      <c r="H52" s="190"/>
      <c r="I52" s="208" t="s">
        <v>19</v>
      </c>
      <c r="J52" s="208"/>
      <c r="K52" s="208" t="s">
        <v>21</v>
      </c>
      <c r="L52" s="208"/>
      <c r="M52" s="190"/>
      <c r="N52" s="190"/>
      <c r="O52" s="208"/>
      <c r="P52" s="209"/>
      <c r="Q52" s="99"/>
      <c r="R52" s="99"/>
      <c r="S52" s="99"/>
    </row>
    <row r="53" spans="2:20" ht="15" customHeight="1" x14ac:dyDescent="0.35">
      <c r="B53" s="183" t="str">
        <f>B13</f>
        <v>Persistent infection ≥6 months</v>
      </c>
      <c r="C53" s="184"/>
      <c r="D53" s="184"/>
      <c r="E53" s="189" t="str">
        <f>IF(Q14="","",Q14)</f>
        <v>65 per 1 000 person-years</v>
      </c>
      <c r="F53" s="189"/>
      <c r="G53" s="189" t="s">
        <v>381</v>
      </c>
      <c r="H53" s="189"/>
      <c r="I53" s="177" t="str">
        <f>IF(S14="","",S14)</f>
        <v>RRR 89.0% (70.0–97.0)</v>
      </c>
      <c r="J53" s="177"/>
      <c r="K53" s="177" t="str">
        <f>IF(B14="","",B14)</f>
        <v>551 (1RCT)</v>
      </c>
      <c r="L53" s="177"/>
      <c r="M53" s="127" t="str">
        <f>IF(T14="","",T14)</f>
        <v>Moderate</v>
      </c>
      <c r="N53" s="135">
        <v>2</v>
      </c>
      <c r="O53" s="256" t="s">
        <v>198</v>
      </c>
      <c r="P53" s="257"/>
      <c r="Q53" s="99"/>
      <c r="R53" s="99"/>
      <c r="S53" s="99"/>
    </row>
    <row r="54" spans="2:20" x14ac:dyDescent="0.35">
      <c r="B54" s="183" t="str">
        <f>B15</f>
        <v>High-grade cervical lesions (CIN2/3 or worse)</v>
      </c>
      <c r="C54" s="184"/>
      <c r="D54" s="184"/>
      <c r="E54" s="182" t="str">
        <f>IF(Q16="","",Q16)</f>
        <v>5 per 1 000 person-years</v>
      </c>
      <c r="F54" s="182"/>
      <c r="G54" s="182" t="s">
        <v>378</v>
      </c>
      <c r="H54" s="182"/>
      <c r="I54" s="177" t="str">
        <f>IF(S16="","",S16)</f>
        <v>RRR 98.2% (93.3–99.8)</v>
      </c>
      <c r="J54" s="177"/>
      <c r="K54" s="177" t="str">
        <f>IF(B16="","",B16)</f>
        <v>15729 (3RCT)</v>
      </c>
      <c r="L54" s="177"/>
      <c r="M54" s="127" t="str">
        <f>IF(T16="","",T16)</f>
        <v>Moderate</v>
      </c>
      <c r="N54" s="135">
        <v>2</v>
      </c>
      <c r="O54" s="258"/>
      <c r="P54" s="259"/>
      <c r="Q54" s="99"/>
      <c r="R54" s="99"/>
      <c r="S54" s="99"/>
    </row>
    <row r="55" spans="2:20" ht="15" customHeight="1" x14ac:dyDescent="0.35">
      <c r="B55" s="180" t="str">
        <f>B17</f>
        <v>CIN2</v>
      </c>
      <c r="C55" s="181"/>
      <c r="D55" s="181"/>
      <c r="E55" s="182" t="str">
        <f>IF(Q18="","",Q18)</f>
        <v>3 per 1 000 person-years</v>
      </c>
      <c r="F55" s="182"/>
      <c r="G55" s="182" t="s">
        <v>378</v>
      </c>
      <c r="H55" s="182"/>
      <c r="I55" s="177" t="str">
        <f>IF(S18="","",S18)</f>
        <v>RRR 100.0% (94.7–100.0)</v>
      </c>
      <c r="J55" s="177"/>
      <c r="K55" s="177" t="str">
        <f>IF(B18="","",B18)</f>
        <v>15729 (3RCT)</v>
      </c>
      <c r="L55" s="177"/>
      <c r="M55" s="127" t="str">
        <f>IF(T18="","",T18)</f>
        <v>Moderate</v>
      </c>
      <c r="N55" s="135">
        <v>2</v>
      </c>
      <c r="O55" s="258"/>
      <c r="P55" s="259"/>
      <c r="Q55" s="99"/>
      <c r="R55" s="99"/>
      <c r="S55" s="99"/>
    </row>
    <row r="56" spans="2:20" ht="15" customHeight="1" x14ac:dyDescent="0.35">
      <c r="B56" s="180" t="str">
        <f>B19</f>
        <v>CIN3 or worse</v>
      </c>
      <c r="C56" s="181"/>
      <c r="D56" s="181"/>
      <c r="E56" s="182" t="str">
        <f>IF(Q20="","",Q20)</f>
        <v>3 per 1 000 person-years</v>
      </c>
      <c r="F56" s="182"/>
      <c r="G56" s="182" t="s">
        <v>378</v>
      </c>
      <c r="H56" s="182"/>
      <c r="I56" s="177" t="str">
        <f>IF(S20="","",S20)</f>
        <v>RRR 97.0% (88.7–99.6)</v>
      </c>
      <c r="J56" s="177"/>
      <c r="K56" s="177" t="str">
        <f>IF(B20="","",B20)</f>
        <v>15729 (3RCT)</v>
      </c>
      <c r="L56" s="177"/>
      <c r="M56" s="127" t="str">
        <f>IF(T20="","",T20)</f>
        <v>Moderate</v>
      </c>
      <c r="N56" s="135">
        <v>2</v>
      </c>
      <c r="O56" s="258"/>
      <c r="P56" s="259"/>
      <c r="Q56" s="99"/>
      <c r="R56" s="99"/>
      <c r="S56" s="99"/>
    </row>
    <row r="57" spans="2:20" ht="15" customHeight="1" x14ac:dyDescent="0.35">
      <c r="B57" s="180" t="str">
        <f>B21</f>
        <v>CIN3</v>
      </c>
      <c r="C57" s="181"/>
      <c r="D57" s="181"/>
      <c r="E57" s="182" t="str">
        <f>IF(Q22="","",Q22)</f>
        <v>3 per 1 000 person-years</v>
      </c>
      <c r="F57" s="182"/>
      <c r="G57" s="182" t="s">
        <v>378</v>
      </c>
      <c r="H57" s="182"/>
      <c r="I57" s="177" t="str">
        <f>IF(S20="","",S20)</f>
        <v>RRR 97.0% (88.7–99.6)</v>
      </c>
      <c r="J57" s="177"/>
      <c r="K57" s="177" t="str">
        <f>IF(B22="","",B22)</f>
        <v>15729 (3RCT)</v>
      </c>
      <c r="L57" s="177"/>
      <c r="M57" s="127" t="str">
        <f>IF(T22="","",T22)</f>
        <v>Moderate</v>
      </c>
      <c r="N57" s="135">
        <v>2</v>
      </c>
      <c r="O57" s="258"/>
      <c r="P57" s="259"/>
      <c r="Q57" s="99"/>
      <c r="R57" s="99"/>
      <c r="S57" s="99"/>
    </row>
    <row r="58" spans="2:20" ht="15" customHeight="1" x14ac:dyDescent="0.35">
      <c r="B58" s="180" t="str">
        <f>B23</f>
        <v>AIS</v>
      </c>
      <c r="C58" s="181"/>
      <c r="D58" s="181"/>
      <c r="E58" s="182" t="str">
        <f>IF(Q24="","",Q24)</f>
        <v>0 per 1 000 person-years</v>
      </c>
      <c r="F58" s="182"/>
      <c r="G58" s="182" t="s">
        <v>378</v>
      </c>
      <c r="H58" s="182"/>
      <c r="I58" s="177" t="str">
        <f>IF(S22="","",S22)</f>
        <v>RRR 96.8% (88.1–99.6)</v>
      </c>
      <c r="J58" s="177"/>
      <c r="K58" s="177" t="str">
        <f>IF(B24="","",B24)</f>
        <v>15729 (3RCT)</v>
      </c>
      <c r="L58" s="177"/>
      <c r="M58" s="127" t="str">
        <f>IF(T24="","",T24)</f>
        <v>Low</v>
      </c>
      <c r="N58" s="135">
        <v>23</v>
      </c>
      <c r="O58" s="258"/>
      <c r="P58" s="259"/>
      <c r="Q58" s="99"/>
      <c r="R58" s="99"/>
      <c r="S58" s="99"/>
    </row>
    <row r="59" spans="2:20" x14ac:dyDescent="0.35">
      <c r="B59" s="183" t="str">
        <f>B25</f>
        <v>High-grade vulvar and vaginal (VIN2/3, VaIN2/3 or worse)</v>
      </c>
      <c r="C59" s="184"/>
      <c r="D59" s="184"/>
      <c r="E59" s="182" t="str">
        <f>IF(Q26="","",Q26)</f>
        <v>1 per 1 000 person-years</v>
      </c>
      <c r="F59" s="182"/>
      <c r="G59" s="182" t="s">
        <v>378</v>
      </c>
      <c r="H59" s="182"/>
      <c r="I59" s="177" t="str">
        <f>IF(S26="","",S26)</f>
        <v>RRR 100.0% (82.6–100.0)</v>
      </c>
      <c r="J59" s="177"/>
      <c r="K59" s="177" t="str">
        <f>IF(B26="","",B26)</f>
        <v>15802 (3RCT)</v>
      </c>
      <c r="L59" s="177"/>
      <c r="M59" s="127" t="str">
        <f>IF(T26="","",T26)</f>
        <v>Moderate</v>
      </c>
      <c r="N59" s="135">
        <v>2</v>
      </c>
      <c r="O59" s="258"/>
      <c r="P59" s="259"/>
      <c r="Q59" s="99"/>
      <c r="R59" s="99"/>
      <c r="S59" s="99"/>
    </row>
    <row r="60" spans="2:20" x14ac:dyDescent="0.35">
      <c r="B60" s="180" t="str">
        <f>B27</f>
        <v>VIN2/3</v>
      </c>
      <c r="C60" s="181"/>
      <c r="D60" s="181"/>
      <c r="E60" s="182" t="str">
        <f>IF(Q28="","",Q28)</f>
        <v>1 per 1 000 person-years</v>
      </c>
      <c r="F60" s="182"/>
      <c r="G60" s="182" t="s">
        <v>378</v>
      </c>
      <c r="H60" s="182"/>
      <c r="I60" s="177" t="str">
        <f>IF(S28="","",S28)</f>
        <v>RRR 100.0% (67.2–100.0)</v>
      </c>
      <c r="J60" s="177"/>
      <c r="K60" s="177" t="str">
        <f>IF(B28="","",B28)</f>
        <v>15802 (3RCT)</v>
      </c>
      <c r="L60" s="177"/>
      <c r="M60" s="127" t="str">
        <f>IF(T28="","",T28)</f>
        <v>Moderate</v>
      </c>
      <c r="N60" s="135">
        <v>2</v>
      </c>
      <c r="O60" s="258"/>
      <c r="P60" s="259"/>
      <c r="Q60" s="99"/>
      <c r="R60" s="99"/>
      <c r="S60" s="99"/>
    </row>
    <row r="61" spans="2:20" x14ac:dyDescent="0.35">
      <c r="B61" s="180" t="str">
        <f>B29</f>
        <v>VaIN2/3</v>
      </c>
      <c r="C61" s="181"/>
      <c r="D61" s="181"/>
      <c r="E61" s="182" t="str">
        <f>IF(Q30="","",Q30)</f>
        <v>0 per 1 000 person-years</v>
      </c>
      <c r="F61" s="182"/>
      <c r="G61" s="182" t="s">
        <v>378</v>
      </c>
      <c r="H61" s="182"/>
      <c r="I61" s="177" t="str">
        <f>IF(S30="","",S30)</f>
        <v>RRR 100.0% (55.4–100.0)</v>
      </c>
      <c r="J61" s="177"/>
      <c r="K61" s="177" t="str">
        <f>IF(B30="","",B30)</f>
        <v>15802 (3RCT)</v>
      </c>
      <c r="L61" s="177"/>
      <c r="M61" s="127" t="str">
        <f>IF(T30="","",T30)</f>
        <v>Low</v>
      </c>
      <c r="N61" s="135">
        <v>23</v>
      </c>
      <c r="O61" s="258"/>
      <c r="P61" s="259"/>
      <c r="Q61" s="99"/>
      <c r="R61" s="99"/>
      <c r="S61" s="99"/>
    </row>
    <row r="62" spans="2:20" x14ac:dyDescent="0.35">
      <c r="B62" s="183" t="str">
        <f>B31</f>
        <v>Low-grade cervical lesions (CIN1)</v>
      </c>
      <c r="C62" s="184"/>
      <c r="D62" s="184"/>
      <c r="E62" s="182" t="str">
        <f>IF(Q32="","",Q32)</f>
        <v>8 per 1 000 person-years</v>
      </c>
      <c r="F62" s="182"/>
      <c r="G62" s="182" t="s">
        <v>378</v>
      </c>
      <c r="H62" s="182"/>
      <c r="I62" s="177" t="str">
        <f>IF(S32="","",S32)</f>
        <v>RRR 95.9% (91.3–98.4)</v>
      </c>
      <c r="J62" s="177"/>
      <c r="K62" s="177" t="str">
        <f>IF(B32="","",B32)</f>
        <v>15261 (2RCT)</v>
      </c>
      <c r="L62" s="177"/>
      <c r="M62" s="127" t="str">
        <f>IF(T32="","",T32)</f>
        <v>Moderate</v>
      </c>
      <c r="N62" s="135">
        <v>2</v>
      </c>
      <c r="O62" s="258"/>
      <c r="P62" s="259"/>
      <c r="Q62" s="99"/>
      <c r="R62" s="99"/>
      <c r="S62" s="99"/>
    </row>
    <row r="63" spans="2:20" x14ac:dyDescent="0.35">
      <c r="B63" s="183" t="str">
        <f>B33</f>
        <v>Low-grade vulvar lesions (VIN1)</v>
      </c>
      <c r="C63" s="184"/>
      <c r="D63" s="184"/>
      <c r="E63" s="182" t="str">
        <f>IF(Q34="","",Q34)</f>
        <v>1 per 1 000 person-years</v>
      </c>
      <c r="F63" s="182"/>
      <c r="G63" s="182" t="s">
        <v>378</v>
      </c>
      <c r="H63" s="182"/>
      <c r="I63" s="177" t="str">
        <f>IF(S34="","",S34)</f>
        <v>RRR 100.0% (74.1–100.0)</v>
      </c>
      <c r="J63" s="177"/>
      <c r="K63" s="177" t="str">
        <f>IF(B34="","",B34)</f>
        <v>15334 (2RCT)</v>
      </c>
      <c r="L63" s="177"/>
      <c r="M63" s="127" t="str">
        <f>IF(T34="","",T34)</f>
        <v>Moderate</v>
      </c>
      <c r="N63" s="135">
        <v>2</v>
      </c>
      <c r="O63" s="258"/>
      <c r="P63" s="259"/>
      <c r="Q63" s="99"/>
      <c r="R63" s="99"/>
      <c r="S63" s="99"/>
    </row>
    <row r="64" spans="2:20" x14ac:dyDescent="0.35">
      <c r="B64" s="183" t="str">
        <f>B35</f>
        <v>Low-grade vaginal lesions (VaIN1)</v>
      </c>
      <c r="C64" s="184"/>
      <c r="D64" s="184"/>
      <c r="E64" s="182" t="str">
        <f>IF(Q36="","",Q36)</f>
        <v>1 per 1 000 person-years</v>
      </c>
      <c r="F64" s="182"/>
      <c r="G64" s="182" t="s">
        <v>378</v>
      </c>
      <c r="H64" s="182"/>
      <c r="I64" s="177" t="str">
        <f>IF(S36="","",S36)</f>
        <v>RRR 100.0% (15.8–100.0)</v>
      </c>
      <c r="J64" s="177"/>
      <c r="K64" s="177" t="str">
        <f>IF(B36="","",B36)</f>
        <v>15334 (2RCT)</v>
      </c>
      <c r="L64" s="177"/>
      <c r="M64" s="127" t="str">
        <f>IF(T36="","",T36)</f>
        <v>Moderate</v>
      </c>
      <c r="N64" s="135">
        <v>2</v>
      </c>
      <c r="O64" s="258"/>
      <c r="P64" s="259"/>
      <c r="Q64" s="99"/>
      <c r="R64" s="99"/>
      <c r="S64" s="99"/>
    </row>
    <row r="65" spans="2:23" x14ac:dyDescent="0.35">
      <c r="B65" s="214" t="str">
        <f>B37</f>
        <v>Condyloma</v>
      </c>
      <c r="C65" s="215"/>
      <c r="D65" s="215"/>
      <c r="E65" s="216" t="str">
        <f>IF(Q38="","",Q38)</f>
        <v>8 per 1 000 person-years</v>
      </c>
      <c r="F65" s="216"/>
      <c r="G65" s="216" t="s">
        <v>378</v>
      </c>
      <c r="H65" s="216"/>
      <c r="I65" s="217" t="str">
        <f>IF(S38="","",S38)</f>
        <v>RRR 100.0% (60.5–100.0)</v>
      </c>
      <c r="J65" s="217"/>
      <c r="K65" s="217" t="str">
        <f>IF(B38="","",B38)</f>
        <v>15334 (2RCT)</v>
      </c>
      <c r="L65" s="217"/>
      <c r="M65" s="127" t="str">
        <f>IF(T38="","",T38)</f>
        <v>Moderate</v>
      </c>
      <c r="N65" s="136">
        <v>2</v>
      </c>
      <c r="O65" s="260"/>
      <c r="P65" s="261"/>
      <c r="Q65" s="99"/>
      <c r="R65" s="99"/>
      <c r="S65" s="99"/>
    </row>
    <row r="66" spans="2:23" ht="30.75" customHeight="1" x14ac:dyDescent="0.35">
      <c r="B66" s="176" t="s">
        <v>406</v>
      </c>
      <c r="C66" s="176"/>
      <c r="D66" s="176"/>
      <c r="E66" s="176"/>
      <c r="F66" s="176"/>
      <c r="G66" s="176"/>
      <c r="H66" s="176"/>
      <c r="I66" s="176"/>
      <c r="J66" s="176"/>
      <c r="K66" s="176"/>
      <c r="L66" s="176"/>
      <c r="M66" s="176"/>
      <c r="N66" s="176"/>
      <c r="O66" s="176"/>
      <c r="P66" s="176"/>
      <c r="Q66" s="118"/>
      <c r="R66" s="118"/>
      <c r="S66" s="118"/>
      <c r="T66" s="119"/>
      <c r="U66" s="99"/>
      <c r="V66" s="99"/>
      <c r="W66" s="99"/>
    </row>
    <row r="67" spans="2:23" ht="30.75" customHeight="1" x14ac:dyDescent="0.35">
      <c r="B67" s="175" t="s">
        <v>411</v>
      </c>
      <c r="C67" s="175"/>
      <c r="D67" s="175"/>
      <c r="E67" s="175"/>
      <c r="F67" s="175"/>
      <c r="G67" s="175"/>
      <c r="H67" s="175"/>
      <c r="I67" s="175"/>
      <c r="J67" s="175"/>
      <c r="K67" s="175"/>
      <c r="L67" s="175"/>
      <c r="M67" s="175"/>
      <c r="N67" s="175"/>
      <c r="O67" s="175"/>
      <c r="P67" s="175"/>
      <c r="Q67" s="125"/>
      <c r="R67" s="118"/>
      <c r="S67" s="118"/>
      <c r="T67" s="119"/>
    </row>
    <row r="68" spans="2:23" ht="64.5" customHeight="1" x14ac:dyDescent="0.35">
      <c r="B68" s="175" t="s">
        <v>412</v>
      </c>
      <c r="C68" s="175"/>
      <c r="D68" s="175"/>
      <c r="E68" s="175"/>
      <c r="F68" s="175"/>
      <c r="G68" s="175"/>
      <c r="H68" s="175"/>
      <c r="I68" s="175"/>
      <c r="J68" s="175"/>
      <c r="K68" s="175"/>
      <c r="L68" s="175"/>
      <c r="M68" s="175"/>
      <c r="N68" s="175"/>
      <c r="O68" s="175"/>
      <c r="P68" s="175"/>
      <c r="Q68" s="125"/>
      <c r="R68" s="118"/>
      <c r="S68" s="118"/>
      <c r="T68" s="119"/>
    </row>
    <row r="69" spans="2:23" x14ac:dyDescent="0.35">
      <c r="B69" s="175" t="s">
        <v>410</v>
      </c>
      <c r="C69" s="175"/>
      <c r="D69" s="175"/>
      <c r="E69" s="175"/>
      <c r="F69" s="175"/>
      <c r="G69" s="175"/>
      <c r="H69" s="175"/>
      <c r="I69" s="175"/>
      <c r="J69" s="175"/>
      <c r="K69" s="175"/>
      <c r="L69" s="175"/>
      <c r="M69" s="175"/>
      <c r="N69" s="175"/>
      <c r="O69" s="175"/>
      <c r="P69" s="175"/>
      <c r="Q69" s="175"/>
      <c r="R69" s="118"/>
      <c r="S69" s="118"/>
      <c r="T69" s="119"/>
    </row>
    <row r="70" spans="2:23" s="13" customFormat="1" x14ac:dyDescent="0.35">
      <c r="B70" s="120" t="s">
        <v>219</v>
      </c>
      <c r="I70" s="121"/>
      <c r="J70" s="121"/>
    </row>
    <row r="71" spans="2:23" ht="15" customHeight="1" x14ac:dyDescent="0.35">
      <c r="B71" s="175" t="s">
        <v>415</v>
      </c>
      <c r="C71" s="175"/>
      <c r="D71" s="175"/>
      <c r="E71" s="175"/>
      <c r="F71" s="175"/>
      <c r="G71" s="175"/>
      <c r="H71" s="175"/>
      <c r="I71" s="175"/>
      <c r="J71" s="175"/>
      <c r="K71" s="175"/>
      <c r="L71" s="175"/>
      <c r="M71" s="175"/>
      <c r="N71" s="175"/>
      <c r="O71" s="175"/>
      <c r="P71" s="175"/>
      <c r="Q71" s="126"/>
      <c r="R71" s="118"/>
      <c r="S71" s="118"/>
      <c r="T71" s="119"/>
    </row>
    <row r="72" spans="2:23" ht="15" customHeight="1" x14ac:dyDescent="0.35">
      <c r="B72" s="175" t="s">
        <v>416</v>
      </c>
      <c r="C72" s="175"/>
      <c r="D72" s="175"/>
      <c r="E72" s="175"/>
      <c r="F72" s="175"/>
      <c r="G72" s="175"/>
      <c r="H72" s="175"/>
      <c r="I72" s="175"/>
      <c r="J72" s="175"/>
      <c r="K72" s="175"/>
      <c r="L72" s="175"/>
      <c r="M72" s="175"/>
      <c r="N72" s="175"/>
      <c r="O72" s="175"/>
      <c r="P72" s="175"/>
      <c r="Q72" s="126"/>
      <c r="R72" s="118"/>
      <c r="S72" s="118"/>
      <c r="T72" s="119"/>
    </row>
    <row r="73" spans="2:23" x14ac:dyDescent="0.35">
      <c r="B73" s="122" t="s">
        <v>196</v>
      </c>
      <c r="C73" s="175" t="str">
        <f>C47</f>
        <v>Kjaer, 2009 (2); Dillner, 2010 (3); Villa, 2005 (4)</v>
      </c>
      <c r="D73" s="175"/>
      <c r="E73" s="175"/>
      <c r="F73" s="175"/>
      <c r="G73" s="175"/>
      <c r="H73" s="175"/>
      <c r="I73" s="175"/>
      <c r="J73" s="175"/>
      <c r="K73" s="175"/>
      <c r="L73" s="175"/>
      <c r="M73" s="175"/>
      <c r="N73" s="175"/>
      <c r="O73" s="175"/>
      <c r="P73" s="175"/>
      <c r="Q73" s="126"/>
      <c r="R73" s="118"/>
      <c r="S73" s="118"/>
      <c r="T73" s="119"/>
    </row>
    <row r="74" spans="2:23" x14ac:dyDescent="0.35">
      <c r="Q74" s="99"/>
      <c r="R74" s="99"/>
      <c r="S74" s="99"/>
    </row>
    <row r="75" spans="2:23" x14ac:dyDescent="0.35">
      <c r="B75" s="81"/>
      <c r="Q75" s="99"/>
      <c r="R75" s="99"/>
      <c r="S75" s="99"/>
    </row>
    <row r="76" spans="2:23" x14ac:dyDescent="0.35">
      <c r="Q76" s="99"/>
      <c r="R76" s="99"/>
      <c r="S76" s="99"/>
    </row>
    <row r="77" spans="2:23" x14ac:dyDescent="0.35">
      <c r="B77" s="81"/>
      <c r="Q77" s="99"/>
      <c r="R77" s="99"/>
      <c r="S77" s="99"/>
    </row>
    <row r="78" spans="2:23" x14ac:dyDescent="0.35">
      <c r="P78" s="83"/>
      <c r="Q78" s="99"/>
      <c r="R78" s="99"/>
      <c r="S78" s="99"/>
    </row>
    <row r="79" spans="2:23" x14ac:dyDescent="0.35">
      <c r="B79" s="81"/>
      <c r="P79" s="83"/>
      <c r="Q79" s="99"/>
      <c r="R79" s="99"/>
      <c r="S79" s="99"/>
    </row>
    <row r="80" spans="2:23" x14ac:dyDescent="0.35">
      <c r="B80" s="81"/>
      <c r="P80" s="83"/>
      <c r="Q80" s="99"/>
      <c r="R80" s="99"/>
      <c r="S80" s="99"/>
    </row>
    <row r="81" spans="2:19" x14ac:dyDescent="0.35">
      <c r="B81" s="81"/>
      <c r="P81" s="83"/>
      <c r="Q81" s="99"/>
      <c r="R81" s="99"/>
      <c r="S81" s="99"/>
    </row>
    <row r="82" spans="2:19" x14ac:dyDescent="0.35">
      <c r="B82" s="81"/>
      <c r="P82" s="83"/>
      <c r="Q82" s="99"/>
      <c r="R82" s="99"/>
      <c r="S82" s="99"/>
    </row>
    <row r="83" spans="2:19" x14ac:dyDescent="0.35">
      <c r="B83" s="81"/>
      <c r="P83" s="83"/>
      <c r="Q83" s="99"/>
      <c r="R83" s="99"/>
      <c r="S83" s="99"/>
    </row>
    <row r="84" spans="2:19" x14ac:dyDescent="0.35">
      <c r="B84" s="81"/>
      <c r="P84" s="83"/>
      <c r="Q84" s="99"/>
      <c r="R84" s="99"/>
      <c r="S84" s="99"/>
    </row>
    <row r="85" spans="2:19" x14ac:dyDescent="0.35">
      <c r="B85" s="81"/>
      <c r="P85" s="83"/>
      <c r="Q85" s="99"/>
      <c r="R85" s="99"/>
      <c r="S85" s="99"/>
    </row>
    <row r="86" spans="2:19" x14ac:dyDescent="0.35">
      <c r="B86" s="81"/>
      <c r="P86" s="83"/>
      <c r="Q86" s="99"/>
      <c r="R86" s="99"/>
      <c r="S86" s="99"/>
    </row>
    <row r="87" spans="2:19" x14ac:dyDescent="0.35">
      <c r="B87" s="81"/>
      <c r="P87" s="83"/>
      <c r="Q87" s="99"/>
      <c r="R87" s="99"/>
      <c r="S87" s="99"/>
    </row>
    <row r="88" spans="2:19" x14ac:dyDescent="0.35">
      <c r="B88" s="81"/>
      <c r="P88" s="83"/>
      <c r="Q88" s="99"/>
      <c r="R88" s="99"/>
      <c r="S88" s="99"/>
    </row>
  </sheetData>
  <mergeCells count="103">
    <mergeCell ref="B39:P39"/>
    <mergeCell ref="B40:P40"/>
    <mergeCell ref="B44:P44"/>
    <mergeCell ref="C2:P2"/>
    <mergeCell ref="C3:P3"/>
    <mergeCell ref="C4:P4"/>
    <mergeCell ref="C5:P5"/>
    <mergeCell ref="C6:P6"/>
    <mergeCell ref="B10:N10"/>
    <mergeCell ref="O10:T10"/>
    <mergeCell ref="B11:B12"/>
    <mergeCell ref="O11:P11"/>
    <mergeCell ref="Q11:R11"/>
    <mergeCell ref="S11:S12"/>
    <mergeCell ref="T11:T12"/>
    <mergeCell ref="B42:Q42"/>
    <mergeCell ref="B41:P41"/>
    <mergeCell ref="B51:D52"/>
    <mergeCell ref="E51:H51"/>
    <mergeCell ref="I51:J51"/>
    <mergeCell ref="K51:L51"/>
    <mergeCell ref="M51:N52"/>
    <mergeCell ref="O51:P52"/>
    <mergeCell ref="E52:F52"/>
    <mergeCell ref="G52:H52"/>
    <mergeCell ref="I52:J52"/>
    <mergeCell ref="K52:L52"/>
    <mergeCell ref="B56:D56"/>
    <mergeCell ref="E56:F56"/>
    <mergeCell ref="G56:H56"/>
    <mergeCell ref="I56:J56"/>
    <mergeCell ref="K56:L56"/>
    <mergeCell ref="B53:D53"/>
    <mergeCell ref="E53:F53"/>
    <mergeCell ref="G53:H53"/>
    <mergeCell ref="I53:J53"/>
    <mergeCell ref="K53:L53"/>
    <mergeCell ref="B55:D55"/>
    <mergeCell ref="E55:F55"/>
    <mergeCell ref="G55:H55"/>
    <mergeCell ref="I55:J55"/>
    <mergeCell ref="K55:L55"/>
    <mergeCell ref="B54:D54"/>
    <mergeCell ref="E54:F54"/>
    <mergeCell ref="G54:H54"/>
    <mergeCell ref="I54:J54"/>
    <mergeCell ref="K54:L54"/>
    <mergeCell ref="E60:F60"/>
    <mergeCell ref="I60:J60"/>
    <mergeCell ref="K60:L60"/>
    <mergeCell ref="B59:D59"/>
    <mergeCell ref="E59:F59"/>
    <mergeCell ref="G59:H59"/>
    <mergeCell ref="I59:J59"/>
    <mergeCell ref="K59:L59"/>
    <mergeCell ref="B57:D57"/>
    <mergeCell ref="E57:F57"/>
    <mergeCell ref="G57:H57"/>
    <mergeCell ref="I57:J57"/>
    <mergeCell ref="K57:L57"/>
    <mergeCell ref="C73:P73"/>
    <mergeCell ref="B65:D65"/>
    <mergeCell ref="E65:F65"/>
    <mergeCell ref="I65:J65"/>
    <mergeCell ref="K65:L65"/>
    <mergeCell ref="G65:H65"/>
    <mergeCell ref="B69:Q69"/>
    <mergeCell ref="K64:L64"/>
    <mergeCell ref="G62:H62"/>
    <mergeCell ref="B63:D63"/>
    <mergeCell ref="E63:F63"/>
    <mergeCell ref="G63:H63"/>
    <mergeCell ref="I63:J63"/>
    <mergeCell ref="K63:L63"/>
    <mergeCell ref="B62:D62"/>
    <mergeCell ref="E62:F62"/>
    <mergeCell ref="I62:J62"/>
    <mergeCell ref="K62:L62"/>
    <mergeCell ref="B68:P68"/>
    <mergeCell ref="B45:P45"/>
    <mergeCell ref="B46:P46"/>
    <mergeCell ref="B71:P71"/>
    <mergeCell ref="B72:P72"/>
    <mergeCell ref="O53:P65"/>
    <mergeCell ref="C47:P47"/>
    <mergeCell ref="B66:P66"/>
    <mergeCell ref="B67:P67"/>
    <mergeCell ref="B61:D61"/>
    <mergeCell ref="E61:F61"/>
    <mergeCell ref="I61:J61"/>
    <mergeCell ref="K61:L61"/>
    <mergeCell ref="B64:D64"/>
    <mergeCell ref="E64:F64"/>
    <mergeCell ref="G64:H64"/>
    <mergeCell ref="I64:J64"/>
    <mergeCell ref="B58:D58"/>
    <mergeCell ref="E58:F58"/>
    <mergeCell ref="G58:H58"/>
    <mergeCell ref="I58:J58"/>
    <mergeCell ref="K58:L58"/>
    <mergeCell ref="G61:H61"/>
    <mergeCell ref="G60:H60"/>
    <mergeCell ref="B60:D60"/>
  </mergeCells>
  <conditionalFormatting sqref="E14:E15 E17 E19 E23">
    <cfRule type="cellIs" dxfId="171" priority="603" operator="equal">
      <formula>"Very serious"</formula>
    </cfRule>
    <cfRule type="cellIs" dxfId="170" priority="604" operator="equal">
      <formula>"Serious"</formula>
    </cfRule>
  </conditionalFormatting>
  <conditionalFormatting sqref="I15 I17 I19 I23">
    <cfRule type="cellIs" dxfId="169" priority="601" operator="equal">
      <formula>"Very serious"</formula>
    </cfRule>
    <cfRule type="cellIs" dxfId="168" priority="602" operator="equal">
      <formula>"Serious"</formula>
    </cfRule>
  </conditionalFormatting>
  <conditionalFormatting sqref="K15 K17 K19 K23">
    <cfRule type="cellIs" dxfId="167" priority="599" operator="equal">
      <formula>"Very serious"</formula>
    </cfRule>
    <cfRule type="cellIs" dxfId="166" priority="600" operator="equal">
      <formula>"Serious"</formula>
    </cfRule>
  </conditionalFormatting>
  <conditionalFormatting sqref="M14:M15 M17 M19 M23">
    <cfRule type="cellIs" dxfId="165" priority="597" operator="equal">
      <formula>"Very large"</formula>
    </cfRule>
    <cfRule type="cellIs" dxfId="164" priority="598" operator="equal">
      <formula>"Large"</formula>
    </cfRule>
  </conditionalFormatting>
  <conditionalFormatting sqref="M16">
    <cfRule type="cellIs" dxfId="163" priority="581" operator="equal">
      <formula>"Very large"</formula>
    </cfRule>
    <cfRule type="cellIs" dxfId="162" priority="582" operator="equal">
      <formula>"Large"</formula>
    </cfRule>
  </conditionalFormatting>
  <conditionalFormatting sqref="K31">
    <cfRule type="cellIs" dxfId="161" priority="477" operator="equal">
      <formula>"Very serious"</formula>
    </cfRule>
    <cfRule type="cellIs" dxfId="160" priority="478" operator="equal">
      <formula>"Serious"</formula>
    </cfRule>
  </conditionalFormatting>
  <conditionalFormatting sqref="K37">
    <cfRule type="cellIs" dxfId="159" priority="485" operator="equal">
      <formula>"Very serious"</formula>
    </cfRule>
    <cfRule type="cellIs" dxfId="158" priority="486" operator="equal">
      <formula>"Serious"</formula>
    </cfRule>
  </conditionalFormatting>
  <conditionalFormatting sqref="E31">
    <cfRule type="cellIs" dxfId="157" priority="481" operator="equal">
      <formula>"Very serious"</formula>
    </cfRule>
    <cfRule type="cellIs" dxfId="156" priority="482" operator="equal">
      <formula>"Serious"</formula>
    </cfRule>
  </conditionalFormatting>
  <conditionalFormatting sqref="I31">
    <cfRule type="cellIs" dxfId="155" priority="479" operator="equal">
      <formula>"Very serious"</formula>
    </cfRule>
    <cfRule type="cellIs" dxfId="154" priority="480" operator="equal">
      <formula>"Serious"</formula>
    </cfRule>
  </conditionalFormatting>
  <conditionalFormatting sqref="M31">
    <cfRule type="cellIs" dxfId="153" priority="475" operator="equal">
      <formula>"Very large"</formula>
    </cfRule>
    <cfRule type="cellIs" dxfId="152" priority="476" operator="equal">
      <formula>"Large"</formula>
    </cfRule>
  </conditionalFormatting>
  <conditionalFormatting sqref="E37">
    <cfRule type="cellIs" dxfId="151" priority="489" operator="equal">
      <formula>"Very serious"</formula>
    </cfRule>
    <cfRule type="cellIs" dxfId="150" priority="490" operator="equal">
      <formula>"Serious"</formula>
    </cfRule>
  </conditionalFormatting>
  <conditionalFormatting sqref="I37">
    <cfRule type="cellIs" dxfId="149" priority="487" operator="equal">
      <formula>"Very serious"</formula>
    </cfRule>
    <cfRule type="cellIs" dxfId="148" priority="488" operator="equal">
      <formula>"Serious"</formula>
    </cfRule>
  </conditionalFormatting>
  <conditionalFormatting sqref="M37">
    <cfRule type="cellIs" dxfId="147" priority="483" operator="equal">
      <formula>"Very large"</formula>
    </cfRule>
    <cfRule type="cellIs" dxfId="146" priority="484" operator="equal">
      <formula>"Large"</formula>
    </cfRule>
  </conditionalFormatting>
  <conditionalFormatting sqref="K33 K35">
    <cfRule type="cellIs" dxfId="145" priority="361" operator="equal">
      <formula>"Very serious"</formula>
    </cfRule>
    <cfRule type="cellIs" dxfId="144" priority="362" operator="equal">
      <formula>"Serious"</formula>
    </cfRule>
  </conditionalFormatting>
  <conditionalFormatting sqref="E25 E27 E29">
    <cfRule type="cellIs" dxfId="143" priority="283" operator="equal">
      <formula>"Very serious"</formula>
    </cfRule>
    <cfRule type="cellIs" dxfId="142" priority="284" operator="equal">
      <formula>"Serious"</formula>
    </cfRule>
  </conditionalFormatting>
  <conditionalFormatting sqref="E33 E35">
    <cfRule type="cellIs" dxfId="141" priority="365" operator="equal">
      <formula>"Very serious"</formula>
    </cfRule>
    <cfRule type="cellIs" dxfId="140" priority="366" operator="equal">
      <formula>"Serious"</formula>
    </cfRule>
  </conditionalFormatting>
  <conditionalFormatting sqref="I33 I35">
    <cfRule type="cellIs" dxfId="139" priority="363" operator="equal">
      <formula>"Very serious"</formula>
    </cfRule>
    <cfRule type="cellIs" dxfId="138" priority="364" operator="equal">
      <formula>"Serious"</formula>
    </cfRule>
  </conditionalFormatting>
  <conditionalFormatting sqref="M33 M35">
    <cfRule type="cellIs" dxfId="137" priority="359" operator="equal">
      <formula>"Very large"</formula>
    </cfRule>
    <cfRule type="cellIs" dxfId="136" priority="360" operator="equal">
      <formula>"Large"</formula>
    </cfRule>
  </conditionalFormatting>
  <conditionalFormatting sqref="I25 I27 I29">
    <cfRule type="cellIs" dxfId="135" priority="281" operator="equal">
      <formula>"Very serious"</formula>
    </cfRule>
    <cfRule type="cellIs" dxfId="134" priority="282" operator="equal">
      <formula>"Serious"</formula>
    </cfRule>
  </conditionalFormatting>
  <conditionalFormatting sqref="E21">
    <cfRule type="cellIs" dxfId="133" priority="293" operator="equal">
      <formula>"Very serious"</formula>
    </cfRule>
    <cfRule type="cellIs" dxfId="132" priority="294" operator="equal">
      <formula>"Serious"</formula>
    </cfRule>
  </conditionalFormatting>
  <conditionalFormatting sqref="I21">
    <cfRule type="cellIs" dxfId="131" priority="291" operator="equal">
      <formula>"Very serious"</formula>
    </cfRule>
    <cfRule type="cellIs" dxfId="130" priority="292" operator="equal">
      <formula>"Serious"</formula>
    </cfRule>
  </conditionalFormatting>
  <conditionalFormatting sqref="K21">
    <cfRule type="cellIs" dxfId="129" priority="289" operator="equal">
      <formula>"Very serious"</formula>
    </cfRule>
    <cfRule type="cellIs" dxfId="128" priority="290" operator="equal">
      <formula>"Serious"</formula>
    </cfRule>
  </conditionalFormatting>
  <conditionalFormatting sqref="M21">
    <cfRule type="cellIs" dxfId="127" priority="287" operator="equal">
      <formula>"Very large"</formula>
    </cfRule>
    <cfRule type="cellIs" dxfId="126" priority="288" operator="equal">
      <formula>"Large"</formula>
    </cfRule>
  </conditionalFormatting>
  <conditionalFormatting sqref="K25 K27 K29">
    <cfRule type="cellIs" dxfId="125" priority="279" operator="equal">
      <formula>"Very serious"</formula>
    </cfRule>
    <cfRule type="cellIs" dxfId="124" priority="280" operator="equal">
      <formula>"Serious"</formula>
    </cfRule>
  </conditionalFormatting>
  <conditionalFormatting sqref="M25 M27 M29">
    <cfRule type="cellIs" dxfId="123" priority="277" operator="equal">
      <formula>"Very large"</formula>
    </cfRule>
    <cfRule type="cellIs" dxfId="122" priority="278" operator="equal">
      <formula>"Large"</formula>
    </cfRule>
  </conditionalFormatting>
  <conditionalFormatting sqref="G14:G17 G19 G21 G23 G25 G27 G29 G31 G33 G35 G37">
    <cfRule type="cellIs" dxfId="121" priority="171" operator="equal">
      <formula>"Very serious"</formula>
    </cfRule>
    <cfRule type="cellIs" dxfId="120" priority="172" operator="equal">
      <formula>"Serious"</formula>
    </cfRule>
  </conditionalFormatting>
  <conditionalFormatting sqref="K16">
    <cfRule type="cellIs" dxfId="119" priority="133" operator="equal">
      <formula>"Very serious"</formula>
    </cfRule>
    <cfRule type="cellIs" dxfId="118" priority="134" operator="equal">
      <formula>"Serious"</formula>
    </cfRule>
  </conditionalFormatting>
  <conditionalFormatting sqref="I14">
    <cfRule type="cellIs" dxfId="117" priority="193" operator="equal">
      <formula>"Very serious"</formula>
    </cfRule>
    <cfRule type="cellIs" dxfId="116" priority="194" operator="equal">
      <formula>"Serious"</formula>
    </cfRule>
  </conditionalFormatting>
  <conditionalFormatting sqref="I16">
    <cfRule type="cellIs" dxfId="115" priority="191" operator="equal">
      <formula>"Very serious"</formula>
    </cfRule>
    <cfRule type="cellIs" dxfId="114" priority="192" operator="equal">
      <formula>"Serious"</formula>
    </cfRule>
  </conditionalFormatting>
  <conditionalFormatting sqref="E16">
    <cfRule type="cellIs" dxfId="113" priority="159" operator="equal">
      <formula>"Very serious"</formula>
    </cfRule>
    <cfRule type="cellIs" dxfId="112" priority="160" operator="equal">
      <formula>"Serious"</formula>
    </cfRule>
  </conditionalFormatting>
  <conditionalFormatting sqref="K14">
    <cfRule type="cellIs" dxfId="111" priority="135" operator="equal">
      <formula>"Very serious"</formula>
    </cfRule>
    <cfRule type="cellIs" dxfId="110" priority="136" operator="equal">
      <formula>"Serious"</formula>
    </cfRule>
  </conditionalFormatting>
  <conditionalFormatting sqref="M18">
    <cfRule type="cellIs" dxfId="109" priority="109" operator="equal">
      <formula>"Very large"</formula>
    </cfRule>
    <cfRule type="cellIs" dxfId="108" priority="110" operator="equal">
      <formula>"Large"</formula>
    </cfRule>
  </conditionalFormatting>
  <conditionalFormatting sqref="G18">
    <cfRule type="cellIs" dxfId="107" priority="105" operator="equal">
      <formula>"Very serious"</formula>
    </cfRule>
    <cfRule type="cellIs" dxfId="106" priority="106" operator="equal">
      <formula>"Serious"</formula>
    </cfRule>
  </conditionalFormatting>
  <conditionalFormatting sqref="K18">
    <cfRule type="cellIs" dxfId="105" priority="101" operator="equal">
      <formula>"Very serious"</formula>
    </cfRule>
    <cfRule type="cellIs" dxfId="104" priority="102" operator="equal">
      <formula>"Serious"</formula>
    </cfRule>
  </conditionalFormatting>
  <conditionalFormatting sqref="I18">
    <cfRule type="cellIs" dxfId="103" priority="107" operator="equal">
      <formula>"Very serious"</formula>
    </cfRule>
    <cfRule type="cellIs" dxfId="102" priority="108" operator="equal">
      <formula>"Serious"</formula>
    </cfRule>
  </conditionalFormatting>
  <conditionalFormatting sqref="E18">
    <cfRule type="cellIs" dxfId="101" priority="103" operator="equal">
      <formula>"Very serious"</formula>
    </cfRule>
    <cfRule type="cellIs" dxfId="100" priority="104" operator="equal">
      <formula>"Serious"</formula>
    </cfRule>
  </conditionalFormatting>
  <conditionalFormatting sqref="M20">
    <cfRule type="cellIs" dxfId="99" priority="99" operator="equal">
      <formula>"Very large"</formula>
    </cfRule>
    <cfRule type="cellIs" dxfId="98" priority="100" operator="equal">
      <formula>"Large"</formula>
    </cfRule>
  </conditionalFormatting>
  <conditionalFormatting sqref="G20">
    <cfRule type="cellIs" dxfId="97" priority="95" operator="equal">
      <formula>"Very serious"</formula>
    </cfRule>
    <cfRule type="cellIs" dxfId="96" priority="96" operator="equal">
      <formula>"Serious"</formula>
    </cfRule>
  </conditionalFormatting>
  <conditionalFormatting sqref="K20">
    <cfRule type="cellIs" dxfId="95" priority="91" operator="equal">
      <formula>"Very serious"</formula>
    </cfRule>
    <cfRule type="cellIs" dxfId="94" priority="92" operator="equal">
      <formula>"Serious"</formula>
    </cfRule>
  </conditionalFormatting>
  <conditionalFormatting sqref="I20">
    <cfRule type="cellIs" dxfId="93" priority="97" operator="equal">
      <formula>"Very serious"</formula>
    </cfRule>
    <cfRule type="cellIs" dxfId="92" priority="98" operator="equal">
      <formula>"Serious"</formula>
    </cfRule>
  </conditionalFormatting>
  <conditionalFormatting sqref="E20">
    <cfRule type="cellIs" dxfId="91" priority="93" operator="equal">
      <formula>"Very serious"</formula>
    </cfRule>
    <cfRule type="cellIs" dxfId="90" priority="94" operator="equal">
      <formula>"Serious"</formula>
    </cfRule>
  </conditionalFormatting>
  <conditionalFormatting sqref="M22">
    <cfRule type="cellIs" dxfId="89" priority="89" operator="equal">
      <formula>"Very large"</formula>
    </cfRule>
    <cfRule type="cellIs" dxfId="88" priority="90" operator="equal">
      <formula>"Large"</formula>
    </cfRule>
  </conditionalFormatting>
  <conditionalFormatting sqref="G22">
    <cfRule type="cellIs" dxfId="87" priority="85" operator="equal">
      <formula>"Very serious"</formula>
    </cfRule>
    <cfRule type="cellIs" dxfId="86" priority="86" operator="equal">
      <formula>"Serious"</formula>
    </cfRule>
  </conditionalFormatting>
  <conditionalFormatting sqref="K22">
    <cfRule type="cellIs" dxfId="85" priority="81" operator="equal">
      <formula>"Very serious"</formula>
    </cfRule>
    <cfRule type="cellIs" dxfId="84" priority="82" operator="equal">
      <formula>"Serious"</formula>
    </cfRule>
  </conditionalFormatting>
  <conditionalFormatting sqref="I22">
    <cfRule type="cellIs" dxfId="83" priority="87" operator="equal">
      <formula>"Very serious"</formula>
    </cfRule>
    <cfRule type="cellIs" dxfId="82" priority="88" operator="equal">
      <formula>"Serious"</formula>
    </cfRule>
  </conditionalFormatting>
  <conditionalFormatting sqref="E22">
    <cfRule type="cellIs" dxfId="81" priority="83" operator="equal">
      <formula>"Very serious"</formula>
    </cfRule>
    <cfRule type="cellIs" dxfId="80" priority="84" operator="equal">
      <formula>"Serious"</formula>
    </cfRule>
  </conditionalFormatting>
  <conditionalFormatting sqref="M24">
    <cfRule type="cellIs" dxfId="79" priority="79" operator="equal">
      <formula>"Very large"</formula>
    </cfRule>
    <cfRule type="cellIs" dxfId="78" priority="80" operator="equal">
      <formula>"Large"</formula>
    </cfRule>
  </conditionalFormatting>
  <conditionalFormatting sqref="G24">
    <cfRule type="cellIs" dxfId="77" priority="75" operator="equal">
      <formula>"Very serious"</formula>
    </cfRule>
    <cfRule type="cellIs" dxfId="76" priority="76" operator="equal">
      <formula>"Serious"</formula>
    </cfRule>
  </conditionalFormatting>
  <conditionalFormatting sqref="K24">
    <cfRule type="cellIs" dxfId="75" priority="71" operator="equal">
      <formula>"Very serious"</formula>
    </cfRule>
    <cfRule type="cellIs" dxfId="74" priority="72" operator="equal">
      <formula>"Serious"</formula>
    </cfRule>
  </conditionalFormatting>
  <conditionalFormatting sqref="I24">
    <cfRule type="cellIs" dxfId="73" priority="77" operator="equal">
      <formula>"Very serious"</formula>
    </cfRule>
    <cfRule type="cellIs" dxfId="72" priority="78" operator="equal">
      <formula>"Serious"</formula>
    </cfRule>
  </conditionalFormatting>
  <conditionalFormatting sqref="E24">
    <cfRule type="cellIs" dxfId="71" priority="73" operator="equal">
      <formula>"Very serious"</formula>
    </cfRule>
    <cfRule type="cellIs" dxfId="70" priority="74" operator="equal">
      <formula>"Serious"</formula>
    </cfRule>
  </conditionalFormatting>
  <conditionalFormatting sqref="M26">
    <cfRule type="cellIs" dxfId="69" priority="69" operator="equal">
      <formula>"Very large"</formula>
    </cfRule>
    <cfRule type="cellIs" dxfId="68" priority="70" operator="equal">
      <formula>"Large"</formula>
    </cfRule>
  </conditionalFormatting>
  <conditionalFormatting sqref="G26">
    <cfRule type="cellIs" dxfId="67" priority="65" operator="equal">
      <formula>"Very serious"</formula>
    </cfRule>
    <cfRule type="cellIs" dxfId="66" priority="66" operator="equal">
      <formula>"Serious"</formula>
    </cfRule>
  </conditionalFormatting>
  <conditionalFormatting sqref="K26">
    <cfRule type="cellIs" dxfId="65" priority="61" operator="equal">
      <formula>"Very serious"</formula>
    </cfRule>
    <cfRule type="cellIs" dxfId="64" priority="62" operator="equal">
      <formula>"Serious"</formula>
    </cfRule>
  </conditionalFormatting>
  <conditionalFormatting sqref="I26">
    <cfRule type="cellIs" dxfId="63" priority="67" operator="equal">
      <formula>"Very serious"</formula>
    </cfRule>
    <cfRule type="cellIs" dxfId="62" priority="68" operator="equal">
      <formula>"Serious"</formula>
    </cfRule>
  </conditionalFormatting>
  <conditionalFormatting sqref="E26">
    <cfRule type="cellIs" dxfId="61" priority="63" operator="equal">
      <formula>"Very serious"</formula>
    </cfRule>
    <cfRule type="cellIs" dxfId="60" priority="64" operator="equal">
      <formula>"Serious"</formula>
    </cfRule>
  </conditionalFormatting>
  <conditionalFormatting sqref="M28">
    <cfRule type="cellIs" dxfId="59" priority="59" operator="equal">
      <formula>"Very large"</formula>
    </cfRule>
    <cfRule type="cellIs" dxfId="58" priority="60" operator="equal">
      <formula>"Large"</formula>
    </cfRule>
  </conditionalFormatting>
  <conditionalFormatting sqref="G28">
    <cfRule type="cellIs" dxfId="57" priority="55" operator="equal">
      <formula>"Very serious"</formula>
    </cfRule>
    <cfRule type="cellIs" dxfId="56" priority="56" operator="equal">
      <formula>"Serious"</formula>
    </cfRule>
  </conditionalFormatting>
  <conditionalFormatting sqref="K28">
    <cfRule type="cellIs" dxfId="55" priority="51" operator="equal">
      <formula>"Very serious"</formula>
    </cfRule>
    <cfRule type="cellIs" dxfId="54" priority="52" operator="equal">
      <formula>"Serious"</formula>
    </cfRule>
  </conditionalFormatting>
  <conditionalFormatting sqref="I28">
    <cfRule type="cellIs" dxfId="53" priority="57" operator="equal">
      <formula>"Very serious"</formula>
    </cfRule>
    <cfRule type="cellIs" dxfId="52" priority="58" operator="equal">
      <formula>"Serious"</formula>
    </cfRule>
  </conditionalFormatting>
  <conditionalFormatting sqref="E28">
    <cfRule type="cellIs" dxfId="51" priority="53" operator="equal">
      <formula>"Very serious"</formula>
    </cfRule>
    <cfRule type="cellIs" dxfId="50" priority="54" operator="equal">
      <formula>"Serious"</formula>
    </cfRule>
  </conditionalFormatting>
  <conditionalFormatting sqref="M30">
    <cfRule type="cellIs" dxfId="49" priority="49" operator="equal">
      <formula>"Very large"</formula>
    </cfRule>
    <cfRule type="cellIs" dxfId="48" priority="50" operator="equal">
      <formula>"Large"</formula>
    </cfRule>
  </conditionalFormatting>
  <conditionalFormatting sqref="G30">
    <cfRule type="cellIs" dxfId="47" priority="45" operator="equal">
      <formula>"Very serious"</formula>
    </cfRule>
    <cfRule type="cellIs" dxfId="46" priority="46" operator="equal">
      <formula>"Serious"</formula>
    </cfRule>
  </conditionalFormatting>
  <conditionalFormatting sqref="K30">
    <cfRule type="cellIs" dxfId="45" priority="41" operator="equal">
      <formula>"Very serious"</formula>
    </cfRule>
    <cfRule type="cellIs" dxfId="44" priority="42" operator="equal">
      <formula>"Serious"</formula>
    </cfRule>
  </conditionalFormatting>
  <conditionalFormatting sqref="I30">
    <cfRule type="cellIs" dxfId="43" priority="47" operator="equal">
      <formula>"Very serious"</formula>
    </cfRule>
    <cfRule type="cellIs" dxfId="42" priority="48" operator="equal">
      <formula>"Serious"</formula>
    </cfRule>
  </conditionalFormatting>
  <conditionalFormatting sqref="E30">
    <cfRule type="cellIs" dxfId="41" priority="43" operator="equal">
      <formula>"Very serious"</formula>
    </cfRule>
    <cfRule type="cellIs" dxfId="40" priority="44" operator="equal">
      <formula>"Serious"</formula>
    </cfRule>
  </conditionalFormatting>
  <conditionalFormatting sqref="M32">
    <cfRule type="cellIs" dxfId="39" priority="39" operator="equal">
      <formula>"Very large"</formula>
    </cfRule>
    <cfRule type="cellIs" dxfId="38" priority="40" operator="equal">
      <formula>"Large"</formula>
    </cfRule>
  </conditionalFormatting>
  <conditionalFormatting sqref="G32">
    <cfRule type="cellIs" dxfId="37" priority="35" operator="equal">
      <formula>"Very serious"</formula>
    </cfRule>
    <cfRule type="cellIs" dxfId="36" priority="36" operator="equal">
      <formula>"Serious"</formula>
    </cfRule>
  </conditionalFormatting>
  <conditionalFormatting sqref="K32">
    <cfRule type="cellIs" dxfId="35" priority="31" operator="equal">
      <formula>"Very serious"</formula>
    </cfRule>
    <cfRule type="cellIs" dxfId="34" priority="32" operator="equal">
      <formula>"Serious"</formula>
    </cfRule>
  </conditionalFormatting>
  <conditionalFormatting sqref="I32">
    <cfRule type="cellIs" dxfId="33" priority="37" operator="equal">
      <formula>"Very serious"</formula>
    </cfRule>
    <cfRule type="cellIs" dxfId="32" priority="38" operator="equal">
      <formula>"Serious"</formula>
    </cfRule>
  </conditionalFormatting>
  <conditionalFormatting sqref="E32">
    <cfRule type="cellIs" dxfId="31" priority="33" operator="equal">
      <formula>"Very serious"</formula>
    </cfRule>
    <cfRule type="cellIs" dxfId="30" priority="34" operator="equal">
      <formula>"Serious"</formula>
    </cfRule>
  </conditionalFormatting>
  <conditionalFormatting sqref="M34">
    <cfRule type="cellIs" dxfId="29" priority="29" operator="equal">
      <formula>"Very large"</formula>
    </cfRule>
    <cfRule type="cellIs" dxfId="28" priority="30" operator="equal">
      <formula>"Large"</formula>
    </cfRule>
  </conditionalFormatting>
  <conditionalFormatting sqref="G34">
    <cfRule type="cellIs" dxfId="27" priority="25" operator="equal">
      <formula>"Very serious"</formula>
    </cfRule>
    <cfRule type="cellIs" dxfId="26" priority="26" operator="equal">
      <formula>"Serious"</formula>
    </cfRule>
  </conditionalFormatting>
  <conditionalFormatting sqref="K34">
    <cfRule type="cellIs" dxfId="25" priority="21" operator="equal">
      <formula>"Very serious"</formula>
    </cfRule>
    <cfRule type="cellIs" dxfId="24" priority="22" operator="equal">
      <formula>"Serious"</formula>
    </cfRule>
  </conditionalFormatting>
  <conditionalFormatting sqref="I34">
    <cfRule type="cellIs" dxfId="23" priority="27" operator="equal">
      <formula>"Very serious"</formula>
    </cfRule>
    <cfRule type="cellIs" dxfId="22" priority="28" operator="equal">
      <formula>"Serious"</formula>
    </cfRule>
  </conditionalFormatting>
  <conditionalFormatting sqref="E34">
    <cfRule type="cellIs" dxfId="21" priority="23" operator="equal">
      <formula>"Very serious"</formula>
    </cfRule>
    <cfRule type="cellIs" dxfId="20" priority="24" operator="equal">
      <formula>"Serious"</formula>
    </cfRule>
  </conditionalFormatting>
  <conditionalFormatting sqref="M36">
    <cfRule type="cellIs" dxfId="19" priority="19" operator="equal">
      <formula>"Very large"</formula>
    </cfRule>
    <cfRule type="cellIs" dxfId="18" priority="20" operator="equal">
      <formula>"Large"</formula>
    </cfRule>
  </conditionalFormatting>
  <conditionalFormatting sqref="G36">
    <cfRule type="cellIs" dxfId="17" priority="15" operator="equal">
      <formula>"Very serious"</formula>
    </cfRule>
    <cfRule type="cellIs" dxfId="16" priority="16" operator="equal">
      <formula>"Serious"</formula>
    </cfRule>
  </conditionalFormatting>
  <conditionalFormatting sqref="K36">
    <cfRule type="cellIs" dxfId="15" priority="11" operator="equal">
      <formula>"Very serious"</formula>
    </cfRule>
    <cfRule type="cellIs" dxfId="14" priority="12" operator="equal">
      <formula>"Serious"</formula>
    </cfRule>
  </conditionalFormatting>
  <conditionalFormatting sqref="I36">
    <cfRule type="cellIs" dxfId="13" priority="17" operator="equal">
      <formula>"Very serious"</formula>
    </cfRule>
    <cfRule type="cellIs" dxfId="12" priority="18" operator="equal">
      <formula>"Serious"</formula>
    </cfRule>
  </conditionalFormatting>
  <conditionalFormatting sqref="E36">
    <cfRule type="cellIs" dxfId="11" priority="13" operator="equal">
      <formula>"Very serious"</formula>
    </cfRule>
    <cfRule type="cellIs" dxfId="10" priority="14" operator="equal">
      <formula>"Serious"</formula>
    </cfRule>
  </conditionalFormatting>
  <conditionalFormatting sqref="M38">
    <cfRule type="cellIs" dxfId="9" priority="9" operator="equal">
      <formula>"Very large"</formula>
    </cfRule>
    <cfRule type="cellIs" dxfId="8" priority="10" operator="equal">
      <formula>"Large"</formula>
    </cfRule>
  </conditionalFormatting>
  <conditionalFormatting sqref="G38">
    <cfRule type="cellIs" dxfId="7" priority="5" operator="equal">
      <formula>"Very serious"</formula>
    </cfRule>
    <cfRule type="cellIs" dxfId="6" priority="6" operator="equal">
      <formula>"Serious"</formula>
    </cfRule>
  </conditionalFormatting>
  <conditionalFormatting sqref="K38">
    <cfRule type="cellIs" dxfId="5" priority="1" operator="equal">
      <formula>"Very serious"</formula>
    </cfRule>
    <cfRule type="cellIs" dxfId="4" priority="2" operator="equal">
      <formula>"Serious"</formula>
    </cfRule>
  </conditionalFormatting>
  <conditionalFormatting sqref="I38">
    <cfRule type="cellIs" dxfId="3" priority="7" operator="equal">
      <formula>"Very serious"</formula>
    </cfRule>
    <cfRule type="cellIs" dxfId="2" priority="8" operator="equal">
      <formula>"Serious"</formula>
    </cfRule>
  </conditionalFormatting>
  <conditionalFormatting sqref="E38">
    <cfRule type="cellIs" dxfId="1" priority="3" operator="equal">
      <formula>"Very serious"</formula>
    </cfRule>
    <cfRule type="cellIs" dxfId="0" priority="4" operator="equal">
      <formula>"Serious"</formula>
    </cfRule>
  </conditionalFormatting>
  <dataValidations count="3">
    <dataValidation type="list" allowBlank="1" showInputMessage="1" showErrorMessage="1" sqref="M14 M16 M24 M18 M20 M22 M26 M28 M30:M38">
      <formula1>up</formula1>
    </dataValidation>
    <dataValidation type="list" errorStyle="warning" allowBlank="1" showInputMessage="1" showErrorMessage="1" sqref="C28 G28 C14 C16 G22 C20 C22 C24 G20 C18 G24 G16 G14 G18 I22 I14 I18 I20 I24 I26 G30:G38 I16 I28 I30:I38 C26 C30:C38 G26 E14 E22 E16 E18 E20 E24 E26 E28 E30:E38 K14 K16 K18 K20 K22 K24 K26 K28 K30:K38">
      <formula1>DOWN_N</formula1>
    </dataValidation>
    <dataValidation type="list" errorStyle="warning" allowBlank="1" showInputMessage="1" showErrorMessage="1" sqref="K17 C15 C17 E17 E15 I15 I17 K15 I27 K25 K27 C25 C27 E27 E25 I25 G25 G27 G15 G17">
      <formula1>Grade_down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T14 T36 T16 T38:T42 T18 T20 T22 T24 T26 T28 T30 T32 T34 T66:T69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5" sqref="C5"/>
    </sheetView>
  </sheetViews>
  <sheetFormatPr defaultColWidth="11.453125" defaultRowHeight="14.5" x14ac:dyDescent="0.35"/>
  <cols>
    <col min="1" max="1" width="9.1796875" style="141" customWidth="1"/>
    <col min="2" max="2" width="21.81640625" style="141" customWidth="1"/>
    <col min="3" max="3" width="162.453125" style="13" customWidth="1"/>
    <col min="4" max="16384" width="11.453125" style="13"/>
  </cols>
  <sheetData>
    <row r="1" spans="1:3" ht="15" thickBot="1" x14ac:dyDescent="0.4">
      <c r="A1" s="137" t="s">
        <v>26</v>
      </c>
      <c r="B1" s="138" t="s">
        <v>24</v>
      </c>
      <c r="C1" s="139" t="s">
        <v>25</v>
      </c>
    </row>
    <row r="2" spans="1:3" ht="48.75" customHeight="1" x14ac:dyDescent="0.35">
      <c r="A2" s="140">
        <v>1</v>
      </c>
      <c r="B2" s="141" t="s">
        <v>70</v>
      </c>
      <c r="C2" s="142" t="s">
        <v>150</v>
      </c>
    </row>
    <row r="3" spans="1:3" ht="58" x14ac:dyDescent="0.35">
      <c r="A3" s="140">
        <v>2</v>
      </c>
      <c r="B3" s="141" t="s">
        <v>149</v>
      </c>
      <c r="C3" s="142" t="s">
        <v>148</v>
      </c>
    </row>
    <row r="4" spans="1:3" ht="58" x14ac:dyDescent="0.35">
      <c r="A4" s="140">
        <v>3</v>
      </c>
      <c r="B4" s="141" t="s">
        <v>168</v>
      </c>
      <c r="C4" s="142" t="s">
        <v>167</v>
      </c>
    </row>
    <row r="5" spans="1:3" ht="47.25" customHeight="1" x14ac:dyDescent="0.35">
      <c r="A5" s="140">
        <v>4</v>
      </c>
      <c r="B5" s="141" t="s">
        <v>186</v>
      </c>
      <c r="C5" s="14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53125"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
  <sheetViews>
    <sheetView workbookViewId="0">
      <selection sqref="A1:A5"/>
    </sheetView>
  </sheetViews>
  <sheetFormatPr defaultColWidth="11.453125" defaultRowHeight="14.5" x14ac:dyDescent="0.35"/>
  <cols>
    <col min="1" max="1" width="12" bestFit="1" customWidth="1"/>
    <col min="4" max="4" width="13.81640625" bestFit="1" customWidth="1"/>
    <col min="7" max="7" width="16.7265625" customWidth="1"/>
  </cols>
  <sheetData>
    <row r="2" spans="1:9" x14ac:dyDescent="0.35">
      <c r="A2" t="s">
        <v>39</v>
      </c>
      <c r="B2">
        <v>0</v>
      </c>
      <c r="D2" t="s">
        <v>39</v>
      </c>
      <c r="E2">
        <v>0</v>
      </c>
      <c r="G2" s="13" t="s">
        <v>55</v>
      </c>
      <c r="H2" t="s">
        <v>39</v>
      </c>
      <c r="I2">
        <v>0</v>
      </c>
    </row>
    <row r="3" spans="1:9" x14ac:dyDescent="0.35">
      <c r="A3" t="s">
        <v>40</v>
      </c>
      <c r="B3">
        <v>0</v>
      </c>
      <c r="D3" t="s">
        <v>6</v>
      </c>
      <c r="E3">
        <v>0</v>
      </c>
      <c r="G3" s="12" t="s">
        <v>56</v>
      </c>
      <c r="H3" t="s">
        <v>40</v>
      </c>
      <c r="I3">
        <v>0</v>
      </c>
    </row>
    <row r="4" spans="1:9" x14ac:dyDescent="0.35">
      <c r="A4" t="s">
        <v>41</v>
      </c>
      <c r="B4">
        <v>-1</v>
      </c>
      <c r="D4" t="s">
        <v>43</v>
      </c>
      <c r="E4">
        <v>-1</v>
      </c>
      <c r="G4" t="s">
        <v>57</v>
      </c>
      <c r="H4" t="s">
        <v>41</v>
      </c>
      <c r="I4">
        <v>-1</v>
      </c>
    </row>
    <row r="5" spans="1:9" x14ac:dyDescent="0.35">
      <c r="A5" t="s">
        <v>42</v>
      </c>
      <c r="B5">
        <v>-2</v>
      </c>
      <c r="D5" t="s">
        <v>44</v>
      </c>
      <c r="E5">
        <v>-2</v>
      </c>
      <c r="G5" t="s">
        <v>58</v>
      </c>
      <c r="H5" t="s">
        <v>42</v>
      </c>
      <c r="I5">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cientific Output Document" ma:contentTypeID="0x01010033C6D12616634881B00942D2FCD0A93B00E44FF68AA2AB4E9DA1C9CE14CB96806400D74377E944699149A26D84D03429E547" ma:contentTypeVersion="0" ma:contentTypeDescription="Sicientific Output Document Content Type" ma:contentTypeScope="" ma:versionID="6f1e5a044cf0377404e443092c6d8c03">
  <xsd:schema xmlns:xsd="http://www.w3.org/2001/XMLSchema" xmlns:xs="http://www.w3.org/2001/XMLSchema" xmlns:p="http://schemas.microsoft.com/office/2006/metadata/properties" xmlns:ns2="B023F832-6B08-46A5-9C00-D48C4BE1B8FA" targetNamespace="http://schemas.microsoft.com/office/2006/metadata/properties" ma:root="true" ma:fieldsID="69762e2df7a82522207cbec42bb8f2d1" ns2:_="">
    <xsd:import namespace="B023F832-6B08-46A5-9C00-D48C4BE1B8FA"/>
    <xsd:element name="properties">
      <xsd:complexType>
        <xsd:sequence>
          <xsd:element name="documentManagement">
            <xsd:complexType>
              <xsd:all>
                <xsd:element ref="ns2:ECDC_SARMS_Identifier" minOccurs="0"/>
                <xsd:element ref="ns2:ECDC_SARMS_Description_Doc" minOccurs="0"/>
                <xsd:element ref="ns2:ECDC_SARMS_Doc_Contributor" minOccurs="0"/>
                <xsd:element ref="ns2:ECDC_SARMS_Format"/>
                <xsd:element ref="ns2:ECDC_SARMS_Publisher"/>
                <xsd:element ref="ns2:ECDC_SARMS_Relation" minOccurs="0"/>
                <xsd:element ref="ns2:ECDC_SARMS_Clearance" minOccurs="0"/>
                <xsd:element ref="ns2:ECDC_SARMS_Rights" minOccurs="0"/>
                <xsd:element ref="ns2:ECDC_SARMS_Effective_Date"/>
                <xsd:element ref="ns2:ECDC_SARMS_Coverage"/>
                <xsd:element ref="ns2:ECDC_SARMS_Syn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3F832-6B08-46A5-9C00-D48C4BE1B8FA" elementFormDefault="qualified">
    <xsd:import namespace="http://schemas.microsoft.com/office/2006/documentManagement/types"/>
    <xsd:import namespace="http://schemas.microsoft.com/office/infopath/2007/PartnerControls"/>
    <xsd:element name="ECDC_SARMS_Identifier" ma:index="8" nillable="true" ma:displayName="Identifier" ma:internalName="ECDC_SARMS_Identifier">
      <xsd:simpleType>
        <xsd:restriction base="dms:Text"/>
      </xsd:simpleType>
    </xsd:element>
    <xsd:element name="ECDC_SARMS_Description_Doc" ma:index="9" nillable="true" ma:displayName="Description" ma:internalName="ECDC_SARMS_Description_Doc">
      <xsd:simpleType>
        <xsd:restriction base="dms:Text"/>
      </xsd:simpleType>
    </xsd:element>
    <xsd:element name="ECDC_SARMS_Doc_Contributor" ma:index="16" nillable="true" ma:displayName="Contributors" ma:internalName="ECDC_SARMS_Doc_Contributor">
      <xsd:simpleType>
        <xsd:restriction base="dms:Note">
          <xsd:maxLength value="255"/>
        </xsd:restriction>
      </xsd:simpleType>
    </xsd:element>
    <xsd:element name="ECDC_SARMS_Format" ma:index="17" ma:displayName="Format" ma:default="Supporting Document" ma:format="Dropdown" ma:internalName="ECDC_SARMS_Format">
      <xsd:simpleType>
        <xsd:restriction base="dms:Choice">
          <xsd:enumeration value="Main Output"/>
          <xsd:enumeration value="Supporting Document"/>
          <xsd:enumeration value="Publication"/>
        </xsd:restriction>
      </xsd:simpleType>
    </xsd:element>
    <xsd:element name="ECDC_SARMS_Publisher" ma:index="18" ma:displayName="Publisher" ma:default="ECDC" ma:internalName="ECDC_SARMS_Publisher">
      <xsd:simpleType>
        <xsd:restriction base="dms:Text"/>
      </xsd:simpleType>
    </xsd:element>
    <xsd:element name="ECDC_SARMS_Relation" ma:index="19" nillable="true" ma:displayName="Relation" ma:internalName="ECDC_SARMS_Relation">
      <xsd:simpleType>
        <xsd:restriction base="dms:Text"/>
      </xsd:simpleType>
    </xsd:element>
    <xsd:element name="ECDC_SARMS_Clearance" ma:index="20" nillable="true" ma:displayName="Clearance" ma:format="Dropdown" ma:internalName="ECDC_SARMS_Clearance">
      <xsd:simpleType>
        <xsd:restriction base="dms:Choice">
          <xsd:enumeration value="Internal Access Only: Not disseminated externally"/>
          <xsd:enumeration value="Restricted External Access: Restricted external dissemination only"/>
          <xsd:enumeration value="Public Access: Disseminate to all"/>
        </xsd:restriction>
      </xsd:simpleType>
    </xsd:element>
    <xsd:element name="ECDC_SARMS_Rights" ma:index="21" nillable="true" ma:displayName="Rights" ma:internalName="ECDC_SARMS_Rights">
      <xsd:simpleType>
        <xsd:restriction base="dms:Text"/>
      </xsd:simpleType>
    </xsd:element>
    <xsd:element name="ECDC_SARMS_Effective_Date" ma:index="22" ma:displayName="Effective Date" ma:default="2018-04-16T00:00:00Z" ma:format="DateOnly" ma:internalName="ECDC_SARMS_Effective_Date">
      <xsd:simpleType>
        <xsd:restriction base="dms:DateTime"/>
      </xsd:simpleType>
    </xsd:element>
    <xsd:element name="ECDC_SARMS_Coverage" ma:index="23" ma:displayName="Coverage" ma:default="None" ma:internalName="ECDC_SARMS_Coverage">
      <xsd:simpleType>
        <xsd:restriction base="dms:Text"/>
      </xsd:simpleType>
    </xsd:element>
    <xsd:element name="ECDC_SARMS_Sync" ma:index="24" nillable="true" ma:displayName="Sync" ma:default="0" ma:internalName="ECDC_SARMS_Syn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CDC_SARMS_Sync xmlns="B023F832-6B08-46A5-9C00-D48C4BE1B8FA">false</ECDC_SARMS_Sync>
    <ECDC_SARMS_Identifier xmlns="B023F832-6B08-46A5-9C00-D48C4BE1B8FA" xsi:nil="true"/>
    <ECDC_SARMS_Publisher xmlns="B023F832-6B08-46A5-9C00-D48C4BE1B8FA">ECDC</ECDC_SARMS_Publisher>
    <ECDC_SARMS_Effective_Date xmlns="B023F832-6B08-46A5-9C00-D48C4BE1B8FA">2018-04-16T10:48:11+00:00</ECDC_SARMS_Effective_Date>
    <ECDC_SARMS_Doc_Contributor xmlns="B023F832-6B08-46A5-9C00-D48C4BE1B8FA" xsi:nil="true"/>
    <ECDC_SARMS_Rights xmlns="B023F832-6B08-46A5-9C00-D48C4BE1B8FA" xsi:nil="true"/>
    <ECDC_SARMS_Relation xmlns="B023F832-6B08-46A5-9C00-D48C4BE1B8FA" xsi:nil="true"/>
    <ECDC_SARMS_Format xmlns="B023F832-6B08-46A5-9C00-D48C4BE1B8FA">Supporting Document</ECDC_SARMS_Format>
    <ECDC_SARMS_Description_Doc xmlns="B023F832-6B08-46A5-9C00-D48C4BE1B8FA" xsi:nil="true"/>
    <ECDC_SARMS_Clearance xmlns="B023F832-6B08-46A5-9C00-D48C4BE1B8FA" xsi:nil="true"/>
    <ECDC_SARMS_Coverage xmlns="B023F832-6B08-46A5-9C00-D48C4BE1B8FA">None</ECDC_SARMS_Coverage>
  </documentManagement>
</p:properties>
</file>

<file path=customXml/itemProps1.xml><?xml version="1.0" encoding="utf-8"?>
<ds:datastoreItem xmlns:ds="http://schemas.openxmlformats.org/officeDocument/2006/customXml" ds:itemID="{3D4416D3-0068-410A-B9F3-F8741384B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3F832-6B08-46A5-9C00-D48C4BE1B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B08F0B-8457-4CF9-9CFD-13D3CB548F81}">
  <ds:schemaRefs>
    <ds:schemaRef ds:uri="http://schemas.microsoft.com/sharepoint/v3/contenttype/forms"/>
  </ds:schemaRefs>
</ds:datastoreItem>
</file>

<file path=customXml/itemProps3.xml><?xml version="1.0" encoding="utf-8"?>
<ds:datastoreItem xmlns:ds="http://schemas.openxmlformats.org/officeDocument/2006/customXml" ds:itemID="{63D42544-88C7-4D70-AE86-060F72C1C027}">
  <ds:schemaRefs>
    <ds:schemaRef ds:uri="http://schemas.microsoft.com/office/2006/documentManagement/types"/>
    <ds:schemaRef ds:uri="B023F832-6B08-46A5-9C00-D48C4BE1B8F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HOME</vt:lpstr>
      <vt:lpstr>STUDIES</vt:lpstr>
      <vt:lpstr>PICO1</vt:lpstr>
      <vt:lpstr>PICO1b</vt:lpstr>
      <vt:lpstr>PICO2</vt:lpstr>
      <vt:lpstr>REFERENCES</vt:lpstr>
      <vt:lpstr>Hoja1</vt:lpstr>
      <vt:lpstr>Hoja2</vt:lpstr>
      <vt:lpstr>Down</vt:lpstr>
      <vt:lpstr>DOWN_2</vt:lpstr>
      <vt:lpstr>DOWN_N</vt:lpstr>
      <vt:lpstr>GRADE_M</vt:lpstr>
      <vt:lpstr>up</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Efficacy/effectiveness, immunogenicity, safety and tolerability of the 9-valent HPV vaccine</dc:title>
  <dc:creator>ECDC</dc:creator>
  <cp:lastModifiedBy>Edoardo Colzani</cp:lastModifiedBy>
  <dcterms:created xsi:type="dcterms:W3CDTF">2018-01-29T14:11:55Z</dcterms:created>
  <dcterms:modified xsi:type="dcterms:W3CDTF">2020-03-27T12:20:20Z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0x01010033C6D12616634881B00942D2FCD0A93B00E44FF68AA2AB4E9DA1C9CE14CB96806400D74377E944699149A26D84D03429E547</vt:lpwstr>
  </property>
</Properties>
</file>