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hgosling\Documents\To be published\"/>
    </mc:Choice>
  </mc:AlternateContent>
  <bookViews>
    <workbookView xWindow="120" yWindow="75" windowWidth="18915" windowHeight="10305"/>
  </bookViews>
  <sheets>
    <sheet name="HOME" sheetId="1" r:id="rId1"/>
    <sheet name="STUDIES" sheetId="3" r:id="rId2"/>
    <sheet name="PICO1" sheetId="4" r:id="rId3"/>
    <sheet name="PICO2" sheetId="10" r:id="rId4"/>
    <sheet name="PICO3" sheetId="21" r:id="rId5"/>
    <sheet name="PICO4" sheetId="23" r:id="rId6"/>
    <sheet name="REFERENCES" sheetId="6" r:id="rId7"/>
    <sheet name="Hoja1" sheetId="8" state="hidden" r:id="rId8"/>
    <sheet name="Hoja2" sheetId="9" state="hidden" r:id="rId9"/>
  </sheets>
  <externalReferences>
    <externalReference r:id="rId10"/>
  </externalReferences>
  <definedNames>
    <definedName name="Down">Hoja2!$A$1:$A$4</definedName>
    <definedName name="DOWN_N">[1]Hoja2!$A$1:$A$5</definedName>
    <definedName name="Grade_down">Hoja2!#REF!</definedName>
    <definedName name="up">Hoja2!$D$1:$D$5</definedName>
  </definedNames>
  <calcPr calcId="162913"/>
</workbook>
</file>

<file path=xl/calcChain.xml><?xml version="1.0" encoding="utf-8"?>
<calcChain xmlns="http://schemas.openxmlformats.org/spreadsheetml/2006/main">
  <c r="E42" i="23" l="1"/>
  <c r="I40" i="23" l="1"/>
  <c r="G34" i="10" l="1"/>
  <c r="B2" i="21" l="1"/>
  <c r="C2" i="21" l="1"/>
  <c r="I47" i="23" l="1"/>
  <c r="I46" i="23"/>
  <c r="I45" i="23"/>
  <c r="I44" i="23"/>
  <c r="I43" i="23"/>
  <c r="I42" i="23"/>
  <c r="I41" i="23"/>
  <c r="M42" i="21" l="1"/>
  <c r="M41" i="21"/>
  <c r="M40" i="21"/>
  <c r="M39" i="21"/>
  <c r="M38" i="21"/>
  <c r="M38" i="10"/>
  <c r="M37" i="10"/>
  <c r="M60" i="4"/>
  <c r="M58" i="4"/>
  <c r="M59" i="4"/>
  <c r="C34" i="23" l="1"/>
  <c r="C51" i="23" s="1"/>
  <c r="C31" i="21"/>
  <c r="C48" i="21" s="1"/>
  <c r="C29" i="10"/>
  <c r="C45" i="10" s="1"/>
  <c r="C44" i="4"/>
  <c r="C67" i="4" s="1"/>
  <c r="G36" i="21" l="1"/>
  <c r="E36" i="21"/>
  <c r="G49" i="4"/>
  <c r="E49" i="4"/>
  <c r="G47" i="23" l="1"/>
  <c r="G46" i="23"/>
  <c r="G45" i="23"/>
  <c r="G44" i="23"/>
  <c r="G43" i="23"/>
  <c r="G42" i="23"/>
  <c r="G41" i="23"/>
  <c r="E47" i="23"/>
  <c r="E46" i="23"/>
  <c r="E45" i="23"/>
  <c r="E44" i="23"/>
  <c r="E43" i="23"/>
  <c r="E41" i="23"/>
  <c r="G40" i="23"/>
  <c r="E40" i="23"/>
  <c r="B47" i="23"/>
  <c r="B46" i="23"/>
  <c r="B45" i="23"/>
  <c r="B44" i="23"/>
  <c r="B43" i="23"/>
  <c r="B42" i="23"/>
  <c r="B41" i="23"/>
  <c r="B40" i="23"/>
  <c r="C4" i="23"/>
  <c r="B2" i="23"/>
  <c r="E39" i="23"/>
  <c r="C2" i="23" l="1"/>
  <c r="C3" i="23"/>
  <c r="C6" i="23"/>
  <c r="C5" i="23"/>
  <c r="E42" i="21"/>
  <c r="E41" i="21"/>
  <c r="C4" i="21" l="1"/>
  <c r="I40" i="21"/>
  <c r="C4" i="10"/>
  <c r="E37" i="10"/>
  <c r="E34" i="10"/>
  <c r="I38" i="21"/>
  <c r="K40" i="21"/>
  <c r="K38" i="21"/>
  <c r="E40" i="21"/>
  <c r="E38" i="21"/>
  <c r="B40" i="21"/>
  <c r="B38" i="21"/>
  <c r="K42" i="21"/>
  <c r="I42" i="21"/>
  <c r="B42" i="21"/>
  <c r="K41" i="21"/>
  <c r="I41" i="21"/>
  <c r="B41" i="21"/>
  <c r="K39" i="21"/>
  <c r="I39" i="21"/>
  <c r="E39" i="21"/>
  <c r="B39" i="21"/>
  <c r="M37" i="21"/>
  <c r="K37" i="21"/>
  <c r="I37" i="21"/>
  <c r="E37" i="21"/>
  <c r="B37" i="21"/>
  <c r="B2" i="10"/>
  <c r="C2" i="10" s="1"/>
  <c r="K38" i="10"/>
  <c r="I38" i="10"/>
  <c r="E38" i="10"/>
  <c r="B38" i="10"/>
  <c r="K37" i="10"/>
  <c r="I37" i="10"/>
  <c r="B37" i="10"/>
  <c r="M36" i="10"/>
  <c r="K36" i="10"/>
  <c r="I36" i="10"/>
  <c r="E36" i="10"/>
  <c r="B36" i="10"/>
  <c r="M35" i="10"/>
  <c r="K35" i="10"/>
  <c r="I35" i="10"/>
  <c r="E35" i="10"/>
  <c r="B35" i="10"/>
  <c r="C4" i="4"/>
  <c r="K53" i="4"/>
  <c r="K61" i="4"/>
  <c r="I61" i="4"/>
  <c r="I60" i="4"/>
  <c r="E61" i="4"/>
  <c r="E60" i="4"/>
  <c r="E59" i="4"/>
  <c r="E58" i="4"/>
  <c r="B61" i="4"/>
  <c r="B60" i="4"/>
  <c r="B59" i="4"/>
  <c r="B58" i="4"/>
  <c r="B57" i="4"/>
  <c r="B56" i="4"/>
  <c r="B55" i="4"/>
  <c r="B54" i="4"/>
  <c r="B53" i="4"/>
  <c r="I59" i="4"/>
  <c r="I58" i="4"/>
  <c r="K51" i="4"/>
  <c r="B52" i="4"/>
  <c r="B51" i="4"/>
  <c r="K60" i="4"/>
  <c r="K59" i="4"/>
  <c r="K58" i="4"/>
  <c r="K57" i="4"/>
  <c r="K56" i="4"/>
  <c r="K55" i="4"/>
  <c r="C5" i="21" l="1"/>
  <c r="C6" i="21"/>
  <c r="C3" i="21"/>
  <c r="C6" i="10"/>
  <c r="C3" i="10"/>
  <c r="C5" i="10"/>
  <c r="I55" i="4" l="1"/>
  <c r="E57" i="4" l="1"/>
  <c r="E56" i="4"/>
  <c r="E55" i="4"/>
  <c r="E54" i="4"/>
  <c r="E53" i="4"/>
  <c r="E52" i="4"/>
  <c r="E51" i="4"/>
  <c r="E50" i="4"/>
  <c r="I57" i="4" l="1"/>
  <c r="I56" i="4"/>
  <c r="I54" i="4"/>
  <c r="I53" i="4"/>
  <c r="I52" i="4"/>
  <c r="I51" i="4"/>
  <c r="I50" i="4"/>
  <c r="K54" i="4"/>
  <c r="K52" i="4"/>
  <c r="K50" i="4"/>
  <c r="M61" i="4"/>
  <c r="M57" i="4"/>
  <c r="M56" i="4"/>
  <c r="M55" i="4"/>
  <c r="M54" i="4"/>
  <c r="M53" i="4"/>
  <c r="M52" i="4"/>
  <c r="M51" i="4"/>
  <c r="M50" i="4"/>
  <c r="B50" i="4"/>
  <c r="B2" i="4"/>
  <c r="C2" i="4" l="1"/>
  <c r="C5" i="4"/>
  <c r="C3" i="4"/>
  <c r="C6" i="4"/>
</calcChain>
</file>

<file path=xl/sharedStrings.xml><?xml version="1.0" encoding="utf-8"?>
<sst xmlns="http://schemas.openxmlformats.org/spreadsheetml/2006/main" count="659" uniqueCount="277">
  <si>
    <t>Research question</t>
  </si>
  <si>
    <t>Version Date</t>
  </si>
  <si>
    <t>PICO1</t>
  </si>
  <si>
    <t>PICO2</t>
  </si>
  <si>
    <t>Population</t>
  </si>
  <si>
    <t>Intervention</t>
  </si>
  <si>
    <t>Comparison</t>
  </si>
  <si>
    <t>Immunogenicity outcomes</t>
  </si>
  <si>
    <t>No</t>
  </si>
  <si>
    <t>PICO3</t>
  </si>
  <si>
    <t>PICO4</t>
  </si>
  <si>
    <t>Analysis</t>
  </si>
  <si>
    <t xml:space="preserve">Reference </t>
  </si>
  <si>
    <t>(first author, year)</t>
  </si>
  <si>
    <t>Study population</t>
  </si>
  <si>
    <t>Period</t>
  </si>
  <si>
    <t>Outcomes</t>
  </si>
  <si>
    <t>Outcome meassures</t>
  </si>
  <si>
    <t>TOPIC</t>
  </si>
  <si>
    <t>Setting</t>
  </si>
  <si>
    <t>95%CI</t>
  </si>
  <si>
    <t>N participants</t>
  </si>
  <si>
    <t>(studies)</t>
  </si>
  <si>
    <t>Comments</t>
  </si>
  <si>
    <t>Quality of the evidence (GRADE)</t>
  </si>
  <si>
    <t>Short reference</t>
  </si>
  <si>
    <t>Full reference</t>
  </si>
  <si>
    <t>Number</t>
  </si>
  <si>
    <t>Study characteristics</t>
  </si>
  <si>
    <t>Design</t>
  </si>
  <si>
    <t>Inconsistency</t>
  </si>
  <si>
    <t>Indirectness</t>
  </si>
  <si>
    <t>Imprecission</t>
  </si>
  <si>
    <t>Publication bias</t>
  </si>
  <si>
    <t>Nº of patients</t>
  </si>
  <si>
    <t>Other considerations</t>
  </si>
  <si>
    <t>Nº of participants (studies)</t>
  </si>
  <si>
    <t>Risk of bias</t>
  </si>
  <si>
    <t>Not applicable</t>
  </si>
  <si>
    <t>Not serious</t>
  </si>
  <si>
    <t>Serious</t>
  </si>
  <si>
    <t>Very serious</t>
  </si>
  <si>
    <t>Large</t>
  </si>
  <si>
    <t>Very large</t>
  </si>
  <si>
    <t>Effect</t>
  </si>
  <si>
    <t>EVIDENCE PROFILE (EV) TABLE</t>
  </si>
  <si>
    <t>SUMMARY OF FINDINGS (SoF) TABLE</t>
  </si>
  <si>
    <t>IMMUNOGENICITY</t>
  </si>
  <si>
    <t>Gender and age</t>
  </si>
  <si>
    <t>QUALITY ASSESSMENT</t>
  </si>
  <si>
    <t>SUMMARY OF FINDINGS</t>
  </si>
  <si>
    <t>OUTCOMES</t>
  </si>
  <si>
    <t>ABSOLUTE EFFECT</t>
  </si>
  <si>
    <t>RELATIVE EFFECT</t>
  </si>
  <si>
    <t>HIGH</t>
  </si>
  <si>
    <t>MODERATE</t>
  </si>
  <si>
    <t>LOW</t>
  </si>
  <si>
    <t>VERY LOW</t>
  </si>
  <si>
    <t xml:space="preserve">Seroconversion rates for HPV vaccine types
Geometric mean titres (GMT) for HPV vaccine types
</t>
  </si>
  <si>
    <t>Sample size #</t>
  </si>
  <si>
    <t>The PPI population consisted on participants in the perprotocol eficacy (PPE) population who received doses two and three of the correct clinical material within 36–84 days and 148–218 days after dose one, respectively; and had an evaluable serology result within 21–49 days after dose three.  Formal non-inferiority hypothesis testing were performed; which compared the 9vHPV and 4vHPV vaccine groups with respect to immune response to HPV 6, 11, 16, and 18, for the month 7 timepoint on the ratio of GMTs (9vHPV/4vHPV) and difference of seropositivity rates (9vHPV–4vHPV). Successful demonstration of non-inferiority on the ratio of GMTs required the lower limit of the 95% CI of the ratio of GMT to be more than 0.67 for each of the HPV types, thereby excluding a decrease of 1.5 times.</t>
  </si>
  <si>
    <t>PPI for all assessed outcomes</t>
  </si>
  <si>
    <r>
      <rPr>
        <sz val="12"/>
        <color theme="1"/>
        <rFont val="Calibri"/>
        <family val="2"/>
        <scheme val="minor"/>
      </rPr>
      <t>What is the evidence on the</t>
    </r>
    <r>
      <rPr>
        <b/>
        <sz val="12"/>
        <color rgb="FFC00000"/>
        <rFont val="Calibri"/>
        <family val="2"/>
        <scheme val="minor"/>
      </rPr>
      <t xml:space="preserve"> </t>
    </r>
    <r>
      <rPr>
        <b/>
        <u/>
        <sz val="12"/>
        <color theme="1"/>
        <rFont val="Calibri"/>
        <family val="2"/>
        <scheme val="minor"/>
      </rPr>
      <t>immunogenicity</t>
    </r>
    <r>
      <rPr>
        <sz val="12"/>
        <color theme="1"/>
        <rFont val="Calibri"/>
        <family val="2"/>
        <scheme val="minor"/>
      </rPr>
      <t xml:space="preserve"> </t>
    </r>
    <r>
      <rPr>
        <b/>
        <u/>
        <sz val="12"/>
        <color theme="1"/>
        <rFont val="Calibri"/>
        <family val="2"/>
        <scheme val="minor"/>
      </rPr>
      <t>of the HPV vaccine in HIV-infected men and women</t>
    </r>
    <r>
      <rPr>
        <sz val="12"/>
        <color theme="1"/>
        <rFont val="Calibri"/>
        <family val="2"/>
        <scheme val="minor"/>
      </rPr>
      <t>?</t>
    </r>
  </si>
  <si>
    <t>4-valent HPV (3 doses)</t>
  </si>
  <si>
    <t>2-valent HPV (3 doses)</t>
  </si>
  <si>
    <t>None</t>
  </si>
  <si>
    <t>GMTs for HPV 6 (month 7)</t>
  </si>
  <si>
    <t>GMTs for HPV 11 (month 7)</t>
  </si>
  <si>
    <t>GMTs for HPV 16 (month 7)</t>
  </si>
  <si>
    <t>GMTs for HPV 18 (month 7)</t>
  </si>
  <si>
    <t>GMTs for HPV 6 (month 24)</t>
  </si>
  <si>
    <t>GMTs for HPV 11 (month 24)</t>
  </si>
  <si>
    <t>GMTs for HPV 16 (month 24)</t>
  </si>
  <si>
    <t>GMTs for HPV 18 (month 24)</t>
  </si>
  <si>
    <t>Seroconversion for HPV 6 (month 7)</t>
  </si>
  <si>
    <t>Seroconversion for HPV 11 (month 7)</t>
  </si>
  <si>
    <t>Seroconversion for HPV 16 (month 7)</t>
  </si>
  <si>
    <t>Seroconversion for HPV 18 (month 7)</t>
  </si>
  <si>
    <t>0/27 (0%)</t>
  </si>
  <si>
    <t>1/27 (4%)</t>
  </si>
  <si>
    <t>116 (1RCT)</t>
  </si>
  <si>
    <t>114 (1RCT)</t>
  </si>
  <si>
    <t>117 (1RCT)</t>
  </si>
  <si>
    <t>87/87 (100%)</t>
  </si>
  <si>
    <t>90/90 (100%)</t>
  </si>
  <si>
    <t>87/90 (97%)</t>
  </si>
  <si>
    <t>NCT00339040</t>
  </si>
  <si>
    <t xml:space="preserve">4-valent HPV (3 doses; 0,2,6 months). </t>
  </si>
  <si>
    <t>United States and Puerto Rico</t>
  </si>
  <si>
    <t>Seroconversion for HPV 16 (month 12)</t>
  </si>
  <si>
    <t>Seroconversion for HPV 18 (month 12)</t>
  </si>
  <si>
    <t>64 (1RCT)</t>
  </si>
  <si>
    <t>RR 1.00 (not estimable)</t>
  </si>
  <si>
    <t>42/42 (100%)</t>
  </si>
  <si>
    <t>GMTs for HPV 16 (month 12)</t>
  </si>
  <si>
    <t>GMTs for HPV 18 (month 12)</t>
  </si>
  <si>
    <t>91 (1RCT)</t>
  </si>
  <si>
    <t>107863/NCT00586339</t>
  </si>
  <si>
    <t>Pregnant women were excluded.</t>
  </si>
  <si>
    <t>12 months</t>
  </si>
  <si>
    <t>22/22 (100%)</t>
  </si>
  <si>
    <t xml:space="preserve">2-valent HPV (3 doses; 0,2,6 months). </t>
  </si>
  <si>
    <t>Population with mixed sero-status at baseline</t>
  </si>
  <si>
    <t>Seropositivity was defined as an antibody titre greater than or equal to the assay cut-off (8 EU/ml for HPV-16 and 7 EU/ml for HPV-18).</t>
  </si>
  <si>
    <t>NCT01386164</t>
  </si>
  <si>
    <t>Single centre in Denmark</t>
  </si>
  <si>
    <t>Individuals who (1) had previously been vaccinated against HPV, (2)
had a history of malignancy or autoimmune disease, (3) had received
systemic immunosuppressive treatment, (4) had previously had an allergic reaction to vaccination, (5) were pregnant, breastfeeding, or unwilling to use reliable contraception methods for the duration of the trial, and/or (6) had an HIV RNA level of &gt;200 copies/mL if receiving antiretroviral treatment</t>
  </si>
  <si>
    <t>Consenting HIV-seropositive volunteers 18 years or older</t>
  </si>
  <si>
    <t>PPI and ITT</t>
  </si>
  <si>
    <t xml:space="preserve">Mean 229.0 mMU/mL </t>
  </si>
  <si>
    <t>Mean: 144.0 mMU/mL</t>
  </si>
  <si>
    <t>Mean 4.5 mMU/mL</t>
  </si>
  <si>
    <t>Mean 4.2 mMU/mL</t>
  </si>
  <si>
    <t>Mean 4.0 mMU/mL</t>
  </si>
  <si>
    <t>Mean 5.6 mMU/mL</t>
  </si>
  <si>
    <t>Mean 5.4 mMU/mL</t>
  </si>
  <si>
    <t>Mean 4.9 mMU/mL</t>
  </si>
  <si>
    <t>Males ≥18 years with a laboratory documented HIV infection, if receiving ART: ART for at least 6 months prior to entry and no change in ART within 30 days from entry, CD4≥200 cells/µl; plasma HIV-1 RNA level &lt;200 copies/mL; if not receiving ART: CD4 count &gt; 350 cells/µl and no plans to start ART within 28 weeks of entry; normal anal cytology or with atypical squamous cells of uncertain significance or low-grade squamous intraepithelial lesions; absolute neutrophil count&gt;750 cells/µl; haemoglobin level ≥9.0g/dL; platelet count ≥ 100000 platelets/µl; AST and ALT ≤3 times the upper limit of normal; total or coniugated bilirubin &lt;2.5 times the upper limit of normal; calculated creatine clearance by Cockcroft-Gault equation≥60mL/min; Karnosky performance score ≥70</t>
  </si>
  <si>
    <t>HIV-infected males aged 18 or older</t>
  </si>
  <si>
    <t>5 years</t>
  </si>
  <si>
    <t>Mean 689  mMU/mL</t>
  </si>
  <si>
    <t>45/45 (100.0%)</t>
  </si>
  <si>
    <t>44/46 (95.7%)</t>
  </si>
  <si>
    <t>44/45 (97.8%)</t>
  </si>
  <si>
    <t>34/46 (73.9%)</t>
  </si>
  <si>
    <t>*</t>
  </si>
  <si>
    <t>Absolute (intervention group)</t>
  </si>
  <si>
    <t>No of patients</t>
  </si>
  <si>
    <t>62/62 (100.0)</t>
  </si>
  <si>
    <t>74/78 (94.9%)</t>
  </si>
  <si>
    <t>67/68 (98.5%)</t>
  </si>
  <si>
    <t>59/60 (98.3%)</t>
  </si>
  <si>
    <t>NCT00513526</t>
  </si>
  <si>
    <t>18 months</t>
  </si>
  <si>
    <t>Site</t>
  </si>
  <si>
    <t>Inclusion criteria</t>
  </si>
  <si>
    <t>Exclusion criteria</t>
  </si>
  <si>
    <t>Follow-up</t>
  </si>
  <si>
    <t>Children with other immunosuppressive diseases or medications, other significant acute or chronic illness, other vaccinations within 2–3 weeks (depending on vaccine type) before or after study vaccine, significant abnormalities in hematologic or chemistry tests, and receipt of blood-derived products within 6 months before or during the study.</t>
  </si>
  <si>
    <t>Population seronegative at baseline</t>
  </si>
  <si>
    <t>60 (NoRCT)</t>
  </si>
  <si>
    <t>68 (NoRCT)</t>
  </si>
  <si>
    <t>62 (NoRCT)</t>
  </si>
  <si>
    <t>78 (NoRCT)</t>
  </si>
  <si>
    <t>Source:</t>
  </si>
  <si>
    <t>PICO questions - Full text</t>
  </si>
  <si>
    <t>Quality (GRADE)</t>
  </si>
  <si>
    <t>Absolute effect (control group)</t>
  </si>
  <si>
    <t>Relative effect</t>
  </si>
  <si>
    <t>2,3</t>
  </si>
  <si>
    <t>40 (1RCT)</t>
  </si>
  <si>
    <t>39 (1RCT)</t>
  </si>
  <si>
    <t>Seroconversion rates for HPV vaccine types (month 7)
GMTs for HPV vaccine types (month 7)</t>
  </si>
  <si>
    <t>GMTs for HPV vaccine types (month 7 and 12). Seroconversion rates for HPV vaccine types (month 12)</t>
  </si>
  <si>
    <t>GMTs for HPV vaccine types (month 7 and 12) using a competitive Luminex immunoassay (cCLIA). Seroconversion rates for HPV vaccine types (month 7)</t>
  </si>
  <si>
    <t>GMTs for HPV vaccine types (month 7). Seroconversion rates for HPV vaccine types (month 7)</t>
  </si>
  <si>
    <t>Control group (2vHPV- Non HIV infected fem 18-25y)</t>
  </si>
  <si>
    <t>Intervention group (2vHPV-HIV infected fem 18-25y)</t>
  </si>
  <si>
    <t>Control group (4vHPV-HIV-infected mal fem &gt;=18y)</t>
  </si>
  <si>
    <t>Intervention group (2vHPV-HIV-infected mal fem &gt;=18y)</t>
  </si>
  <si>
    <t>Toft L, Storgaard M, Müller M,  Sehr P, Bonde J, Tolstrup M, et al. Comparison of the immunogenicity and reactogenicity of Cervarix and Gardasil human papillomavirus vaccines in HIV-infected adults: a randomized, double-blind clinical trial. J Infect Dis. 2014;209:1165-1173</t>
  </si>
  <si>
    <t>Wilkin T, Lee JY, Lensing SY, Stier EA, Goldstone SE, Berry JM, et al. Safety and immunogenicity of the quadrivalent human papillomavirus vaccine in HIV-1-infected men. J Infect Dis. 2010;202(8):1246-53.</t>
  </si>
  <si>
    <t>Faust H, Toft L, Sehr P,  Müller M, Bonde J, Forslund O, et al. Human papillomavirus neutralizing and cross-reactive antibodies induced in HIV-positive subjects after vaccination with quadrivalent and bivalent HPV vaccines. Vaccine. 2016;34:1559-1565</t>
  </si>
  <si>
    <t>Denny L, Hendricks B, Gordon C,  Thomas F, Hezareh M, Dobbelaere K et al. Safety and immunogenicity of the HPV-16/18 AS04-adjuvanted vaccine in HIV-positive women in South Africa: a partially-blind randomised placebo-controlled study. Vaccine. 2013;31:5745-5753</t>
  </si>
  <si>
    <t>Weinberg A, Song L-Y, Saah,  Brown M, Moscicki AB, Meyer WA, et al. Humoral, mucosal, and cell-mediated immunity against vaccine and nonvaccine genotypes after administration of quadrivalent human papillomavirus vaccine to HIV-infected children. J Infect Dis. 2012;206:1309-1318</t>
  </si>
  <si>
    <t>Levin MJ, Moscicki AB, Song L-Y, Fenton T, Meyer WA, Read JS, et al. Safety and Immunogenicity of a quadrivalent human papillomavirus (types 6, 11, 16, and 18) vaccine in HIV-infected children 7 to 12 years old. J Acquir Immune Defic Syndr. 2010;55(2):197-204</t>
  </si>
  <si>
    <t>HPV: human papillomavirus; PPI: per protocol immunogenicity population; mPPI: modified intention to treat for immunogenicity population; GMT: geometric mean titres; HIV: human immunodeficiency virus.</t>
  </si>
  <si>
    <t>HIV infected children 7–12 years old (subgroup: seronegative baseline)</t>
  </si>
  <si>
    <t>HIV infected females 18–25 years old (subgroup: mixed serostatus at baseline)</t>
  </si>
  <si>
    <t>HIV infected males and females &gt;=18 years old (subgroup: seronegative and DNA negative at baseline)</t>
  </si>
  <si>
    <t>HIV infected males &gt;18 years old (subgroup: PPI)</t>
  </si>
  <si>
    <t>Placebo (3 doses) in HIV infected children 7–12 years old</t>
  </si>
  <si>
    <t>2-valent HPV vaccine (3 doses) in females 18–25 yeasr old</t>
  </si>
  <si>
    <t>4-valent HPV vaccine (3 doses) in HIV infected males and females &gt;=18 years old</t>
  </si>
  <si>
    <t>Seroconversion rates for HPV vaccine types (month 7)
GMTs for HPV vaccine types (months 7–24)</t>
  </si>
  <si>
    <t>Seroconversion rates for HPV vaccine types (month 12)
GMTs for HPV vaccine types (months 7–12)</t>
  </si>
  <si>
    <t>Three doses of 4-valent HPV vaccine versus placebo in 7–12-year-old HIV-infected children – immunogenicity outcomes (months 7–24)</t>
  </si>
  <si>
    <t>Three doses of 2-valent HPV vaccine in 18–25-year-old HIV infected females versus three doses of 2-valent HPV vaccine in 18–25-year-old females – immunogenicity outcomes  (month 7)</t>
  </si>
  <si>
    <t>Three doses of 2-valent HPV vaccine in HIV infected adults (&gt;=18 years old) versus three doses of 4-valent HPV vaccine in HIV infected adults (&gt;=18 years old) – immunogenicity outcomes (months 7–12)</t>
  </si>
  <si>
    <t>Three doses of 4-valent HPV vaccine in HIV infected males &gt;18 years old – immunogenicity outcomes (month 7)</t>
  </si>
  <si>
    <t>Phase III
Randomised clinical trial</t>
  </si>
  <si>
    <t>Phase I/II partially blind and randomised placebo-controlled trial</t>
  </si>
  <si>
    <t>Randomised double-blind head-to-head trial</t>
  </si>
  <si>
    <t>Single-arm open-label multicentre clinical trial</t>
  </si>
  <si>
    <t>HPV: human papillomavirus; HIV: human immunodeficiency virus; GMT: geometric mean titres; PPI: per protocol immunogenicity; ITT: intention to treat; HAART: highly active antiretroviral therapy; MSM: men who have sex with men; ART: antiretroviral therapy; HSIL: high grade squamous intra-epitelial lesions;  HG-AIN: high-grade anal intraepithelial neoplasia.</t>
  </si>
  <si>
    <t>Data highlighted in brown extracted or completed by ICO group.</t>
  </si>
  <si>
    <t>#: subjects who underwent randomisation.</t>
  </si>
  <si>
    <t>August−November 2011 (enrolment); December 2012 (last study visit)</t>
  </si>
  <si>
    <t>January 2008−</t>
  </si>
  <si>
    <t>Children &gt;7−&lt;12 years with HIV infection could enroll if their baseline CD4% was ≥15.
At least 3 months of HAART was required for subjects with a CD4% &lt;25.</t>
  </si>
  <si>
    <t>Women aged 18–25 years at the time of first vaccination with an intact cervix who reported no more than six lifetime sexual partners. Sexually active women had to have a normal colposcopy and a normal cervical cytology or no greater than atypical squamous cells of undetermined significance at the screening visit. All women had to be willing to undergo HIV counselling and testing and to be informed of their HIV status. HIV-positive women had to be in WHO Clinical Stage 1. Women on ART had to be compliant with treatment and have a HIV viral load ≤400 copies/mm3 for at least 6 months. Women confirmed as HIV seronegative were eligible to participate in the HIV-negative control group.</t>
  </si>
  <si>
    <t>Individuals with anal or perianal carcinoma; HSIL; atypical squamous cells suggestive of HSILs or invasive carcinoma on citology or HG-AIN on high resolution anoscopy-guided biopsy, at any point prior to entry; PCR testing of anal swabs detecting DNA for both HPV16 and HPV18; recent or expected use of systemic antineoplastic agents, immunomodulatory treatments, or investigational vaccines; haemophilia, prior splenectomy, prior receipt of HPV vaccines</t>
  </si>
  <si>
    <t>Levin, 2010 (1); Weinberg, 2012 (2)</t>
  </si>
  <si>
    <t>Denny, 2013 (3)</t>
  </si>
  <si>
    <t>Toft, 2014 (4); Faust, 2016 (5)</t>
  </si>
  <si>
    <t>Wilkin, 2010 (6)</t>
  </si>
  <si>
    <t>Moderate</t>
  </si>
  <si>
    <t>US, 8 study sites</t>
  </si>
  <si>
    <t>Trial number (NTC or EUDRAct)</t>
  </si>
  <si>
    <t>Single centre in Khayelitsha, Cape Town, South Africa</t>
  </si>
  <si>
    <t>January 2008−July 2011 (last study visit)</t>
  </si>
  <si>
    <t>Children &gt;7−&lt;12 years with HIV infection</t>
  </si>
  <si>
    <t>Women 18−25 years with HIV infection and women 18−25 years not HIV infected</t>
  </si>
  <si>
    <t>HIV infected males and females &gt;=18−year old</t>
  </si>
  <si>
    <t xml:space="preserve">Total sample size=120
4-valent HPV (90)
Placebo (30)
</t>
  </si>
  <si>
    <t xml:space="preserve">Total sample size=150
HIV+/HPV group (61)
HIV+/ALU group (59)
 HIV−/HPV group (30)
</t>
  </si>
  <si>
    <t>Total sample size=91</t>
  </si>
  <si>
    <t>Total sample size=100</t>
  </si>
  <si>
    <t>Placebo
(3 doses; 0, 2, 6 months)</t>
  </si>
  <si>
    <t>2-valent HPV (3 doses; 0, 2, 6 months)</t>
  </si>
  <si>
    <t>HPV: human papillomavirus; RCT: randomised clinical trial; GMT: geometric mean titres; RR: relative risk; 95%CI: 95% confidence interval.</t>
  </si>
  <si>
    <t>For QHPV cLIA titers lower than the detection limit, the values 3.5, 4, 5.5, and 5 were assigned for HPV types 6, 11, 16, and 18 respectively.</t>
  </si>
  <si>
    <t>1: not applicable because only one study was used to assess the specific outcome</t>
  </si>
  <si>
    <t>Mean: 1 023.0 mMU/mL</t>
  </si>
  <si>
    <t>Data extracted from Cochrane "Randomised controlled trials of human papillomavirus vaccines: Systematic reviews prepared by Cochrane Response, London, UK" or from original article.</t>
  </si>
  <si>
    <t>2: downgraded one level for imprecision due to low number of participants.</t>
  </si>
  <si>
    <t>Mean: 275.0 mMU/mL</t>
  </si>
  <si>
    <t xml:space="preserve">Mean 552.0 mMU/mL (421.0−725.0) </t>
  </si>
  <si>
    <t>Mean: 1 371.0 mMU/mL (1 118.0−1 682.0)</t>
  </si>
  <si>
    <t>Mean: 5 231.0 mMU/mL (4 108.0−6 660.0)</t>
  </si>
  <si>
    <t>Mean: 931.0 mMU/mL (656.0−1 321.0)</t>
  </si>
  <si>
    <t>Ratio 123.8 (89.0−172.1)</t>
  </si>
  <si>
    <t>Ratio 50.4 (34.2−74.4)</t>
  </si>
  <si>
    <t>Ratio 330.4 (261.6−417.2)</t>
  </si>
  <si>
    <t>Ratio 68.8 (49.3−95.8)</t>
  </si>
  <si>
    <t>Ratio 935.8 (724.5−1208.7)</t>
  </si>
  <si>
    <t>Ratio 189.4 (129.3−277.6)</t>
  </si>
  <si>
    <t>Ratio 189.2 (132.8−269.7)</t>
  </si>
  <si>
    <t>Ratio 29.6 (18.1−48.4)</t>
  </si>
  <si>
    <t>RR 55.7 (3.6−868.4)</t>
  </si>
  <si>
    <t>RR 55.7 (3.6−68.6)</t>
  </si>
  <si>
    <t>RR 18.6 (3.9−88.1)</t>
  </si>
  <si>
    <t>RR 53.9 (3.5−840.0)</t>
  </si>
  <si>
    <t>Imprecision</t>
  </si>
  <si>
    <t>Levin, 2010</t>
  </si>
  <si>
    <t>Weinberg, 2012</t>
  </si>
  <si>
    <t>Denny, 2013</t>
  </si>
  <si>
    <t>Toft, 2014</t>
  </si>
  <si>
    <t>Faust, 2016</t>
  </si>
  <si>
    <t>Wilkin, 2010</t>
  </si>
  <si>
    <t>3: downgraded one level for imprecission: Low number of participants.</t>
  </si>
  <si>
    <t>Control group (Placebo − HIV-infected children 7−12 years)</t>
  </si>
  <si>
    <t>Intervention group (4vHPV − HIV-infected children 7−12 years)</t>
  </si>
  <si>
    <t>*: risk of bias assessment from Cochrane "Randomised controlled trials of human papillomavirus vaccines: Systematic reviews prepared by Cochrane Response, London, UK".</t>
  </si>
  <si>
    <t>Mean 3 703.0 EU/mL</t>
  </si>
  <si>
    <t>Mean 8 168.8 EU/mL</t>
  </si>
  <si>
    <t>Ratio 0.44 (0.30−0.63)</t>
  </si>
  <si>
    <t>Ratio 0.53 (0.32−0.86)</t>
  </si>
  <si>
    <t>Low</t>
  </si>
  <si>
    <t>3: downgraded one level for imprecision due to low number of participants.</t>
  </si>
  <si>
    <t>2: downgraded one level for risk of bias due to non-randomised comparison</t>
  </si>
  <si>
    <t>Mean: 3 558.2 EU/mL (2 723.6− 4 648.6)</t>
  </si>
  <si>
    <t>Mean: 1 945.8 EU/mL (1 451.4− 2 608.6)</t>
  </si>
  <si>
    <t>Mean 46 906 mMU/mL</t>
  </si>
  <si>
    <t>Mean 9 363 mMU/mL</t>
  </si>
  <si>
    <t>Mean 3 208 mMU/mL</t>
  </si>
  <si>
    <t>Ratio 1.26 (0.42−3.74)</t>
  </si>
  <si>
    <t>Ratio 1.50 (0.50−4.46)</t>
  </si>
  <si>
    <t>Ratio 7.60 (2.56−22.50)</t>
  </si>
  <si>
    <t>Ratio 8.90 (2.56−31.0)</t>
  </si>
  <si>
    <t>HPV: human papillomavirus; RCT: randomised clinical trial; GMT: geometric mean titres; 95%CI: 95% confidence interval; HIV: human immunodeficiency virus.</t>
  </si>
  <si>
    <t>1: not applicable because only one study was used to assess the specific outcome.</t>
  </si>
  <si>
    <t>2: downgraded one level for imprecision due to very low number of participants.</t>
  </si>
  <si>
    <t>Mean 14 027 mMU/mL (6 768–29 068)</t>
  </si>
  <si>
    <t>Mean 59 112 mMU/mL (33 571–104 084)</t>
  </si>
  <si>
    <t>Mean 24 368 mMU/mL (11 559–51 374)</t>
  </si>
  <si>
    <t>Mean 6 135 mMU/mL (2 588–14 544)</t>
  </si>
  <si>
    <t>PPI: per protocol immunogenicity; HIV: human immunodeficiency virus; HPV: human papillomavirus; NoRCT: non-randomised clinical trial; GMT: geometric mean titres; 95%CI: 95% confidence interval.</t>
  </si>
  <si>
    <t>Very low</t>
  </si>
  <si>
    <t>*: risk of bias extracted from males systematic review provided by ECDC.</t>
  </si>
  <si>
    <t>For inclusion in the primary PPI analysis for a given HPV type, participants were required to be seronegative for that type and to have no HPV DNA detected for that type by PCR of the anal swab at entry and screening. Participants were also required to have received 3 vaccine doses.</t>
  </si>
  <si>
    <t>Intervention group (2vHPV − HIV+ &gt;=18 years CD4&lt;500)</t>
  </si>
  <si>
    <t>Mean 357 mMU/mL (256−497)</t>
  </si>
  <si>
    <t>Mean 525 mMU/mL (412−669)</t>
  </si>
  <si>
    <t>Mean 181 mMU/mL (136−241)</t>
  </si>
  <si>
    <t>Mean 1 139 mMU/mL (849−1 529)</t>
  </si>
  <si>
    <t xml:space="preserve">7. Efficacy, immunogenicity, safety and tolerability in other populations not previously targeted by immunisation programmes: HIV-infected men and women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</si>
</sst>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rgb="FF0000CC"/>
      <name val="Calibri"/>
      <family val="2"/>
      <scheme val="minor"/>
    </font>
    <font>
      <b/>
      <sz val="11"/>
      <color theme="1"/>
      <name val="Calibri"/>
      <family val="2"/>
      <scheme val="minor"/>
    </font>
    <font>
      <b/>
      <sz val="12"/>
      <color rgb="FFC00000"/>
      <name val="Calibri"/>
      <family val="2"/>
      <scheme val="minor"/>
    </font>
    <font>
      <b/>
      <sz val="14"/>
      <color rgb="FFC00000"/>
      <name val="Calibri"/>
      <family val="2"/>
      <scheme val="minor"/>
    </font>
    <font>
      <sz val="12"/>
      <color theme="1"/>
      <name val="Calibri"/>
      <family val="2"/>
      <scheme val="minor"/>
    </font>
    <font>
      <b/>
      <u/>
      <sz val="12"/>
      <color theme="1"/>
      <name val="Calibri"/>
      <family val="2"/>
      <scheme val="minor"/>
    </font>
    <font>
      <b/>
      <sz val="12"/>
      <color theme="1"/>
      <name val="Calibri"/>
      <family val="2"/>
      <scheme val="minor"/>
    </font>
    <font>
      <i/>
      <sz val="11"/>
      <color theme="1"/>
      <name val="Calibri"/>
      <family val="2"/>
      <scheme val="minor"/>
    </font>
    <font>
      <sz val="11"/>
      <color theme="1"/>
      <name val="Calibri"/>
      <family val="2"/>
    </font>
    <font>
      <b/>
      <sz val="11"/>
      <color theme="0"/>
      <name val="Calibri"/>
      <family val="2"/>
      <scheme val="minor"/>
    </font>
    <font>
      <sz val="11"/>
      <name val="Calibri"/>
      <family val="2"/>
      <scheme val="minor"/>
    </font>
    <font>
      <b/>
      <sz val="11"/>
      <name val="Calibri"/>
      <family val="2"/>
      <scheme val="minor"/>
    </font>
    <font>
      <b/>
      <sz val="12"/>
      <color theme="0"/>
      <name val="Calibri"/>
      <family val="2"/>
      <scheme val="minor"/>
    </font>
    <font>
      <b/>
      <sz val="16"/>
      <color theme="0"/>
      <name val="Calibri"/>
      <family val="2"/>
      <scheme val="minor"/>
    </font>
    <font>
      <vertAlign val="superscript"/>
      <sz val="11"/>
      <color theme="1"/>
      <name val="Calibri"/>
      <family val="2"/>
      <scheme val="minor"/>
    </font>
  </fonts>
  <fills count="12">
    <fill>
      <patternFill patternType="none"/>
    </fill>
    <fill>
      <patternFill patternType="gray125"/>
    </fill>
    <fill>
      <patternFill patternType="solid">
        <fgColor theme="4"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3" tint="0.39997558519241921"/>
        <bgColor indexed="64"/>
      </patternFill>
    </fill>
    <fill>
      <patternFill patternType="solid">
        <fgColor theme="5"/>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00"/>
        <bgColor indexed="64"/>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dashed">
        <color indexed="64"/>
      </right>
      <top/>
      <bottom/>
      <diagonal/>
    </border>
    <border>
      <left/>
      <right style="dashed">
        <color indexed="64"/>
      </right>
      <top/>
      <bottom style="medium">
        <color indexed="64"/>
      </bottom>
      <diagonal/>
    </border>
    <border>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dashed">
        <color indexed="64"/>
      </left>
      <right/>
      <top/>
      <bottom style="thin">
        <color indexed="64"/>
      </bottom>
      <diagonal/>
    </border>
  </borders>
  <cellStyleXfs count="1">
    <xf numFmtId="0" fontId="0" fillId="0" borderId="0"/>
  </cellStyleXfs>
  <cellXfs count="181">
    <xf numFmtId="0" fontId="0" fillId="0" borderId="0" xfId="0"/>
    <xf numFmtId="0" fontId="0" fillId="0" borderId="0" xfId="0" applyAlignment="1">
      <alignment vertical="top"/>
    </xf>
    <xf numFmtId="0" fontId="0" fillId="0" borderId="0" xfId="0" applyAlignment="1">
      <alignment vertical="top" wrapText="1"/>
    </xf>
    <xf numFmtId="0" fontId="0" fillId="0" borderId="0" xfId="0" applyAlignment="1">
      <alignment wrapText="1"/>
    </xf>
    <xf numFmtId="0" fontId="2" fillId="0" borderId="0" xfId="0" applyFont="1" applyAlignment="1">
      <alignment vertical="top"/>
    </xf>
    <xf numFmtId="0" fontId="3" fillId="5" borderId="1" xfId="0" applyFont="1" applyFill="1" applyBorder="1" applyAlignment="1">
      <alignment vertical="top" wrapText="1"/>
    </xf>
    <xf numFmtId="0" fontId="7" fillId="5" borderId="4" xfId="0" applyFont="1" applyFill="1" applyBorder="1" applyAlignment="1">
      <alignment vertical="top" wrapText="1"/>
    </xf>
    <xf numFmtId="0" fontId="7" fillId="5" borderId="6" xfId="0" applyFont="1" applyFill="1" applyBorder="1" applyAlignment="1">
      <alignment vertical="top" wrapText="1"/>
    </xf>
    <xf numFmtId="0" fontId="8" fillId="0" borderId="0" xfId="0" applyFont="1" applyAlignment="1">
      <alignment vertical="top"/>
    </xf>
    <xf numFmtId="0" fontId="1" fillId="0" borderId="0" xfId="0" applyFont="1" applyFill="1" applyAlignment="1">
      <alignment vertical="top" wrapText="1"/>
    </xf>
    <xf numFmtId="0" fontId="0" fillId="0" borderId="0" xfId="0" applyAlignment="1">
      <alignment horizontal="left" vertical="top"/>
    </xf>
    <xf numFmtId="0" fontId="0" fillId="0" borderId="0" xfId="0" quotePrefix="1"/>
    <xf numFmtId="0" fontId="0" fillId="0" borderId="0" xfId="0" applyAlignment="1">
      <alignment vertical="center"/>
    </xf>
    <xf numFmtId="0" fontId="13" fillId="6" borderId="0" xfId="0" applyFont="1" applyFill="1" applyBorder="1" applyAlignment="1" applyProtection="1">
      <alignment vertical="center" wrapText="1"/>
      <protection locked="0"/>
    </xf>
    <xf numFmtId="0" fontId="13" fillId="6" borderId="21" xfId="0" applyFont="1" applyFill="1" applyBorder="1" applyAlignment="1" applyProtection="1">
      <alignment vertical="center" wrapText="1"/>
      <protection locked="0"/>
    </xf>
    <xf numFmtId="0" fontId="0" fillId="8" borderId="0" xfId="0"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3" borderId="0" xfId="0" applyFont="1" applyFill="1" applyBorder="1" applyAlignment="1" applyProtection="1">
      <alignment horizontal="center" vertical="center"/>
      <protection locked="0"/>
    </xf>
    <xf numFmtId="0" fontId="0" fillId="0" borderId="0" xfId="0" applyBorder="1" applyAlignment="1" applyProtection="1">
      <alignment horizontal="center" vertical="center"/>
      <protection locked="0"/>
    </xf>
    <xf numFmtId="0" fontId="0" fillId="0" borderId="36" xfId="0" applyBorder="1" applyAlignment="1" applyProtection="1">
      <alignment horizontal="center" vertical="center"/>
      <protection locked="0"/>
    </xf>
    <xf numFmtId="0" fontId="10" fillId="6" borderId="26" xfId="0" applyFont="1" applyFill="1" applyBorder="1" applyAlignment="1" applyProtection="1">
      <alignment horizontal="center" vertical="center" wrapText="1"/>
      <protection locked="0"/>
    </xf>
    <xf numFmtId="0" fontId="10" fillId="6" borderId="29" xfId="0" applyFont="1" applyFill="1" applyBorder="1" applyAlignment="1" applyProtection="1">
      <alignment horizontal="center" vertical="center" wrapText="1"/>
      <protection locked="0"/>
    </xf>
    <xf numFmtId="0" fontId="0" fillId="10" borderId="0" xfId="0" applyFill="1" applyBorder="1" applyAlignment="1" applyProtection="1">
      <alignment horizontal="center" vertical="center"/>
      <protection locked="0"/>
    </xf>
    <xf numFmtId="0" fontId="0" fillId="10" borderId="13" xfId="0" applyFill="1"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0" fillId="9" borderId="0" xfId="0" applyFill="1" applyBorder="1" applyAlignment="1" applyProtection="1">
      <alignment horizontal="center" vertical="center"/>
      <protection locked="0"/>
    </xf>
    <xf numFmtId="0" fontId="0" fillId="9" borderId="36" xfId="0"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10" fillId="6" borderId="7" xfId="0" applyFont="1" applyFill="1" applyBorder="1" applyAlignment="1" applyProtection="1">
      <alignment horizontal="center" vertical="center"/>
      <protection locked="0"/>
    </xf>
    <xf numFmtId="0" fontId="10" fillId="6" borderId="7"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left" vertical="center"/>
      <protection locked="0"/>
    </xf>
    <xf numFmtId="0" fontId="13" fillId="7" borderId="25" xfId="0" applyFont="1" applyFill="1" applyBorder="1" applyAlignment="1" applyProtection="1">
      <alignment vertical="center"/>
    </xf>
    <xf numFmtId="0" fontId="5" fillId="0" borderId="0" xfId="0" applyFont="1" applyAlignment="1" applyProtection="1">
      <alignment vertical="center"/>
      <protection locked="0"/>
    </xf>
    <xf numFmtId="0" fontId="7" fillId="0" borderId="0" xfId="0" applyFont="1" applyBorder="1" applyAlignment="1" applyProtection="1">
      <alignment vertical="center"/>
      <protection locked="0"/>
    </xf>
    <xf numFmtId="0" fontId="7" fillId="0" borderId="7" xfId="0" applyFont="1" applyBorder="1" applyAlignment="1" applyProtection="1">
      <alignment vertical="center"/>
      <protection locked="0"/>
    </xf>
    <xf numFmtId="0" fontId="14" fillId="6" borderId="25" xfId="0" applyFont="1" applyFill="1" applyBorder="1" applyAlignment="1" applyProtection="1">
      <alignment vertical="center"/>
      <protection locked="0"/>
    </xf>
    <xf numFmtId="0" fontId="10" fillId="6" borderId="25" xfId="0" applyFont="1" applyFill="1" applyBorder="1" applyAlignment="1" applyProtection="1">
      <alignment vertic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0" fontId="10" fillId="6" borderId="7" xfId="0" applyFont="1" applyFill="1" applyBorder="1" applyAlignment="1" applyProtection="1">
      <alignment horizontal="right" vertical="center"/>
      <protection locked="0"/>
    </xf>
    <xf numFmtId="0" fontId="12" fillId="3" borderId="34" xfId="0" applyFont="1" applyFill="1" applyBorder="1" applyAlignment="1" applyProtection="1">
      <alignment vertical="center"/>
      <protection locked="0"/>
    </xf>
    <xf numFmtId="0" fontId="12" fillId="3" borderId="2" xfId="0" applyFont="1" applyFill="1" applyBorder="1" applyAlignment="1" applyProtection="1">
      <alignment vertical="center"/>
    </xf>
    <xf numFmtId="0" fontId="12" fillId="3" borderId="2" xfId="0" applyFont="1" applyFill="1" applyBorder="1" applyAlignment="1" applyProtection="1">
      <alignment vertical="center"/>
      <protection locked="0"/>
    </xf>
    <xf numFmtId="0" fontId="12" fillId="3" borderId="35" xfId="0" applyFont="1" applyFill="1" applyBorder="1" applyAlignment="1" applyProtection="1">
      <alignment vertical="center"/>
      <protection locked="0"/>
    </xf>
    <xf numFmtId="0" fontId="0" fillId="9" borderId="20" xfId="0" applyFill="1" applyBorder="1" applyAlignment="1" applyProtection="1">
      <alignment horizontal="left" vertical="center"/>
      <protection locked="0"/>
    </xf>
    <xf numFmtId="0" fontId="0" fillId="0" borderId="0" xfId="0" applyBorder="1" applyAlignment="1" applyProtection="1">
      <alignment horizontal="right" vertical="center"/>
      <protection locked="0"/>
    </xf>
    <xf numFmtId="0" fontId="0" fillId="0" borderId="0" xfId="0" applyBorder="1" applyAlignment="1" applyProtection="1">
      <alignment horizontal="left" vertical="center"/>
      <protection locked="0"/>
    </xf>
    <xf numFmtId="0" fontId="0" fillId="9" borderId="20" xfId="0" applyFill="1" applyBorder="1" applyAlignment="1" applyProtection="1">
      <alignment horizontal="center" vertical="center"/>
      <protection locked="0"/>
    </xf>
    <xf numFmtId="0" fontId="0" fillId="9" borderId="28" xfId="0" applyFill="1"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12" fillId="3" borderId="20" xfId="0" applyFont="1" applyFill="1" applyBorder="1" applyAlignment="1" applyProtection="1">
      <alignment vertical="center"/>
      <protection locked="0"/>
    </xf>
    <xf numFmtId="0" fontId="12" fillId="3" borderId="0" xfId="0" applyFont="1" applyFill="1" applyBorder="1" applyAlignment="1" applyProtection="1">
      <alignment vertical="center"/>
      <protection locked="0"/>
    </xf>
    <xf numFmtId="0" fontId="12" fillId="3" borderId="21" xfId="0" applyFont="1" applyFill="1" applyBorder="1" applyAlignment="1" applyProtection="1">
      <alignment horizontal="center" vertical="center"/>
      <protection locked="0"/>
    </xf>
    <xf numFmtId="0" fontId="0" fillId="9" borderId="13" xfId="0" applyFill="1"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2" fillId="0" borderId="0" xfId="0" applyFont="1" applyBorder="1" applyAlignment="1" applyProtection="1">
      <alignment horizontal="left" vertical="center" wrapText="1"/>
      <protection locked="0"/>
    </xf>
    <xf numFmtId="0" fontId="0" fillId="0" borderId="0" xfId="0" applyFont="1" applyBorder="1" applyAlignment="1" applyProtection="1">
      <alignment horizontal="left" vertical="center"/>
      <protection locked="0"/>
    </xf>
    <xf numFmtId="0" fontId="0" fillId="0" borderId="0" xfId="0" applyFont="1" applyBorder="1" applyAlignment="1" applyProtection="1">
      <alignment horizontal="left" vertical="center" wrapText="1"/>
      <protection locked="0"/>
    </xf>
    <xf numFmtId="0" fontId="9" fillId="0" borderId="0" xfId="0" applyFont="1" applyBorder="1" applyAlignment="1" applyProtection="1">
      <alignment horizontal="right" vertical="center" wrapText="1"/>
    </xf>
    <xf numFmtId="0" fontId="0" fillId="0" borderId="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9" fillId="0" borderId="0" xfId="0" applyFont="1" applyBorder="1" applyAlignment="1" applyProtection="1">
      <alignment horizontal="center" vertical="center" wrapText="1"/>
      <protection locked="0"/>
    </xf>
    <xf numFmtId="0" fontId="9" fillId="0" borderId="0" xfId="0" applyFont="1" applyBorder="1" applyAlignment="1" applyProtection="1">
      <alignment horizontal="center" vertical="center" wrapText="1"/>
    </xf>
    <xf numFmtId="0" fontId="12" fillId="3" borderId="21" xfId="0" applyFont="1" applyFill="1" applyBorder="1" applyAlignment="1" applyProtection="1">
      <alignment vertical="center"/>
      <protection locked="0"/>
    </xf>
    <xf numFmtId="0" fontId="12" fillId="3" borderId="20" xfId="0" applyFont="1" applyFill="1" applyBorder="1" applyAlignment="1" applyProtection="1">
      <alignment horizontal="left" vertical="center"/>
      <protection locked="0"/>
    </xf>
    <xf numFmtId="0" fontId="11" fillId="0" borderId="0" xfId="0" applyFont="1" applyAlignment="1" applyProtection="1">
      <alignment vertical="center"/>
      <protection locked="0"/>
    </xf>
    <xf numFmtId="0" fontId="0" fillId="10" borderId="20" xfId="0" applyFill="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0" fillId="0" borderId="21" xfId="0" applyBorder="1" applyAlignment="1" applyProtection="1">
      <alignment horizontal="center" vertical="center"/>
      <protection locked="0"/>
    </xf>
    <xf numFmtId="0" fontId="10" fillId="6" borderId="28" xfId="0" applyFont="1" applyFill="1" applyBorder="1" applyAlignment="1" applyProtection="1">
      <alignment horizontal="center" vertical="center"/>
      <protection locked="0"/>
    </xf>
    <xf numFmtId="0" fontId="10" fillId="6" borderId="0" xfId="0" applyFont="1" applyFill="1" applyBorder="1" applyAlignment="1" applyProtection="1">
      <alignment horizontal="center" vertical="center"/>
      <protection locked="0"/>
    </xf>
    <xf numFmtId="0" fontId="0" fillId="0" borderId="20" xfId="0" applyBorder="1" applyAlignment="1" applyProtection="1">
      <alignment vertical="center"/>
      <protection locked="0"/>
    </xf>
    <xf numFmtId="0" fontId="0" fillId="11" borderId="0" xfId="0" applyFill="1" applyBorder="1" applyAlignment="1" applyProtection="1">
      <alignment horizontal="right" vertical="center"/>
      <protection locked="0"/>
    </xf>
    <xf numFmtId="0" fontId="0" fillId="0" borderId="13" xfId="0" applyBorder="1" applyAlignment="1" applyProtection="1">
      <alignment horizontal="right" vertical="center"/>
      <protection locked="0"/>
    </xf>
    <xf numFmtId="0" fontId="0" fillId="0" borderId="13" xfId="0" applyBorder="1" applyAlignment="1" applyProtection="1">
      <alignment horizontal="left" vertical="center"/>
      <protection locked="0"/>
    </xf>
    <xf numFmtId="0" fontId="0" fillId="0" borderId="2" xfId="0" applyBorder="1" applyAlignment="1" applyProtection="1">
      <alignment horizontal="center" vertical="center"/>
    </xf>
    <xf numFmtId="0" fontId="0" fillId="0" borderId="0" xfId="0" applyBorder="1" applyAlignment="1" applyProtection="1">
      <alignment horizontal="center" vertical="center"/>
    </xf>
    <xf numFmtId="0" fontId="0" fillId="0" borderId="13" xfId="0" applyBorder="1" applyAlignment="1" applyProtection="1">
      <alignment horizontal="center" vertical="center"/>
    </xf>
    <xf numFmtId="0" fontId="9" fillId="0" borderId="13" xfId="0" applyFont="1" applyBorder="1" applyAlignment="1" applyProtection="1">
      <alignment horizontal="right" vertical="center" wrapText="1"/>
    </xf>
    <xf numFmtId="0" fontId="0" fillId="0" borderId="0" xfId="0" applyBorder="1" applyAlignment="1" applyProtection="1">
      <alignment vertical="center"/>
      <protection locked="0"/>
    </xf>
    <xf numFmtId="0" fontId="0" fillId="0" borderId="0" xfId="0" applyFont="1" applyBorder="1" applyAlignment="1" applyProtection="1">
      <alignment vertical="center" wrapText="1"/>
      <protection locked="0"/>
    </xf>
    <xf numFmtId="0" fontId="2" fillId="3" borderId="22" xfId="0" applyFont="1" applyFill="1" applyBorder="1" applyAlignment="1">
      <alignment vertical="center" wrapText="1"/>
    </xf>
    <xf numFmtId="0" fontId="2" fillId="3" borderId="23" xfId="0" applyFont="1" applyFill="1" applyBorder="1" applyAlignment="1">
      <alignment vertical="center" wrapText="1"/>
    </xf>
    <xf numFmtId="0" fontId="2" fillId="3" borderId="24" xfId="0" applyFont="1" applyFill="1" applyBorder="1" applyAlignment="1">
      <alignment vertical="center" wrapText="1"/>
    </xf>
    <xf numFmtId="0" fontId="2" fillId="0" borderId="0" xfId="0" applyFont="1" applyAlignment="1">
      <alignment horizontal="left" vertical="center"/>
    </xf>
    <xf numFmtId="0" fontId="2" fillId="9" borderId="0" xfId="0" applyFont="1" applyFill="1" applyAlignment="1">
      <alignment vertical="center"/>
    </xf>
    <xf numFmtId="0" fontId="0" fillId="9" borderId="0" xfId="0" applyFill="1" applyAlignment="1">
      <alignment vertical="center" wrapText="1"/>
    </xf>
    <xf numFmtId="0" fontId="2" fillId="0" borderId="0" xfId="0" applyFont="1" applyAlignment="1">
      <alignment vertical="center"/>
    </xf>
    <xf numFmtId="0" fontId="0" fillId="0" borderId="0" xfId="0" applyAlignment="1">
      <alignment vertical="center" wrapText="1"/>
    </xf>
    <xf numFmtId="0" fontId="2" fillId="3" borderId="15" xfId="0" applyFont="1" applyFill="1" applyBorder="1" applyAlignment="1">
      <alignment vertical="center" wrapText="1"/>
    </xf>
    <xf numFmtId="0" fontId="2" fillId="3" borderId="15" xfId="0" applyFont="1" applyFill="1" applyBorder="1" applyAlignment="1">
      <alignment vertical="center"/>
    </xf>
    <xf numFmtId="0" fontId="2" fillId="3" borderId="16" xfId="0" applyFont="1" applyFill="1" applyBorder="1" applyAlignment="1">
      <alignment vertical="center" wrapText="1"/>
    </xf>
    <xf numFmtId="0" fontId="2" fillId="3" borderId="13" xfId="0" applyFont="1" applyFill="1" applyBorder="1" applyAlignment="1">
      <alignment vertical="center" wrapText="1"/>
    </xf>
    <xf numFmtId="0" fontId="2" fillId="3" borderId="18" xfId="0" applyFont="1" applyFill="1" applyBorder="1" applyAlignment="1">
      <alignment vertical="center" wrapText="1"/>
    </xf>
    <xf numFmtId="0" fontId="2" fillId="3" borderId="14" xfId="0" applyFont="1" applyFill="1" applyBorder="1" applyAlignment="1">
      <alignment vertical="center" wrapText="1"/>
    </xf>
    <xf numFmtId="0" fontId="2" fillId="3" borderId="12" xfId="0" applyFont="1" applyFill="1" applyBorder="1" applyAlignment="1">
      <alignment vertical="center"/>
    </xf>
    <xf numFmtId="0" fontId="2" fillId="3" borderId="13" xfId="0" applyFont="1" applyFill="1" applyBorder="1" applyAlignment="1">
      <alignment horizontal="left" vertical="center"/>
    </xf>
    <xf numFmtId="0" fontId="2" fillId="3" borderId="14" xfId="0" applyFont="1" applyFill="1" applyBorder="1" applyAlignment="1">
      <alignment horizontal="left" vertical="center" wrapText="1"/>
    </xf>
    <xf numFmtId="0" fontId="2" fillId="3" borderId="16" xfId="0" applyFont="1" applyFill="1" applyBorder="1" applyAlignment="1">
      <alignment vertical="center"/>
    </xf>
    <xf numFmtId="0" fontId="0" fillId="0" borderId="20" xfId="0" applyFont="1" applyFill="1" applyBorder="1" applyAlignment="1">
      <alignment vertical="center" wrapText="1"/>
    </xf>
    <xf numFmtId="0" fontId="0" fillId="9" borderId="0" xfId="0" applyFill="1" applyBorder="1" applyAlignment="1">
      <alignment vertical="center" wrapText="1"/>
    </xf>
    <xf numFmtId="0" fontId="0" fillId="9" borderId="0" xfId="0" applyFill="1" applyBorder="1" applyAlignment="1">
      <alignment vertical="center"/>
    </xf>
    <xf numFmtId="0" fontId="0" fillId="9" borderId="0" xfId="0" applyFill="1" applyBorder="1" applyAlignment="1">
      <alignment horizontal="left" vertical="center" wrapText="1"/>
    </xf>
    <xf numFmtId="0" fontId="0" fillId="9" borderId="0" xfId="0" applyFill="1" applyBorder="1" applyAlignment="1">
      <alignment horizontal="left" vertical="center"/>
    </xf>
    <xf numFmtId="0" fontId="0" fillId="0" borderId="21" xfId="0" applyBorder="1" applyAlignment="1">
      <alignment vertical="center"/>
    </xf>
    <xf numFmtId="0" fontId="0" fillId="0" borderId="0" xfId="0" applyFill="1" applyBorder="1" applyAlignment="1">
      <alignment vertical="center" wrapText="1"/>
    </xf>
    <xf numFmtId="0" fontId="0" fillId="0" borderId="0" xfId="0" applyFill="1" applyBorder="1" applyAlignment="1">
      <alignment vertical="center"/>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21" xfId="0" applyFill="1" applyBorder="1" applyAlignment="1">
      <alignment vertical="center"/>
    </xf>
    <xf numFmtId="0" fontId="0" fillId="0" borderId="0" xfId="0" applyAlignment="1">
      <alignment horizontal="left" vertical="center"/>
    </xf>
    <xf numFmtId="0" fontId="9" fillId="0" borderId="0" xfId="0" applyFont="1" applyAlignment="1">
      <alignment vertical="center"/>
    </xf>
    <xf numFmtId="0" fontId="1" fillId="2" borderId="25" xfId="0" applyFont="1" applyFill="1" applyBorder="1" applyAlignment="1">
      <alignment vertical="center" wrapText="1"/>
    </xf>
    <xf numFmtId="0" fontId="0" fillId="0" borderId="25" xfId="0" applyBorder="1" applyAlignment="1">
      <alignment vertical="center"/>
    </xf>
    <xf numFmtId="0" fontId="1" fillId="2" borderId="0" xfId="0" applyFont="1" applyFill="1" applyAlignment="1">
      <alignment vertical="center" wrapText="1"/>
    </xf>
    <xf numFmtId="0" fontId="1" fillId="2"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vertical="center"/>
    </xf>
    <xf numFmtId="0" fontId="2" fillId="0" borderId="0" xfId="0" applyFont="1" applyAlignment="1">
      <alignment vertical="center" wrapText="1"/>
    </xf>
    <xf numFmtId="0" fontId="0" fillId="0" borderId="0" xfId="0" applyAlignment="1">
      <alignment horizontal="left" vertical="center" wrapText="1"/>
    </xf>
    <xf numFmtId="0" fontId="4" fillId="4" borderId="2" xfId="0" applyFont="1" applyFill="1" applyBorder="1" applyAlignment="1">
      <alignment horizontal="left" vertical="top" wrapText="1"/>
    </xf>
    <xf numFmtId="0" fontId="4" fillId="4" borderId="2" xfId="0" applyFont="1" applyFill="1" applyBorder="1" applyAlignment="1">
      <alignment horizontal="left" vertical="top"/>
    </xf>
    <xf numFmtId="0" fontId="4" fillId="4" borderId="3" xfId="0" applyFont="1" applyFill="1" applyBorder="1" applyAlignment="1">
      <alignment horizontal="left" vertical="top"/>
    </xf>
    <xf numFmtId="0" fontId="3" fillId="0" borderId="0" xfId="0" applyFont="1" applyBorder="1" applyAlignment="1">
      <alignment horizontal="left" vertical="top"/>
    </xf>
    <xf numFmtId="0" fontId="3" fillId="0" borderId="5" xfId="0" applyFont="1" applyBorder="1" applyAlignment="1">
      <alignment horizontal="left" vertical="top"/>
    </xf>
    <xf numFmtId="0" fontId="5" fillId="0" borderId="0" xfId="0" applyFont="1" applyBorder="1" applyAlignment="1">
      <alignment horizontal="left" vertical="top" wrapText="1"/>
    </xf>
    <xf numFmtId="0" fontId="5" fillId="0" borderId="5" xfId="0" applyFont="1" applyBorder="1" applyAlignment="1">
      <alignment horizontal="left" vertical="top" wrapText="1"/>
    </xf>
    <xf numFmtId="14" fontId="5" fillId="0" borderId="7" xfId="0" applyNumberFormat="1"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3" borderId="17"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11" fillId="0" borderId="0" xfId="0" applyFont="1" applyBorder="1" applyAlignment="1" applyProtection="1">
      <alignment horizontal="left" vertical="center" wrapText="1"/>
      <protection locked="0"/>
    </xf>
    <xf numFmtId="0" fontId="0" fillId="0" borderId="0" xfId="0" applyFont="1" applyBorder="1" applyAlignment="1" applyProtection="1">
      <alignment horizontal="left" vertical="center" wrapText="1"/>
      <protection locked="0"/>
    </xf>
    <xf numFmtId="0" fontId="5" fillId="0" borderId="0" xfId="0" applyFont="1" applyBorder="1" applyAlignment="1" applyProtection="1">
      <alignment horizontal="left" vertical="center"/>
    </xf>
    <xf numFmtId="0" fontId="5" fillId="0" borderId="7" xfId="0" applyFont="1" applyBorder="1" applyAlignment="1" applyProtection="1">
      <alignment horizontal="left" vertical="center"/>
    </xf>
    <xf numFmtId="0" fontId="0" fillId="9" borderId="0" xfId="0" applyFill="1" applyBorder="1" applyAlignment="1" applyProtection="1">
      <alignment horizontal="center" vertical="center"/>
    </xf>
    <xf numFmtId="0" fontId="0" fillId="0" borderId="0"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2" fillId="0" borderId="20" xfId="0" applyFont="1" applyBorder="1" applyAlignment="1" applyProtection="1">
      <alignment horizontal="left" vertical="center" wrapText="1"/>
    </xf>
    <xf numFmtId="0" fontId="2" fillId="0" borderId="0" xfId="0" applyFont="1" applyBorder="1" applyAlignment="1" applyProtection="1">
      <alignment horizontal="left" vertical="center" wrapText="1"/>
    </xf>
    <xf numFmtId="0" fontId="0" fillId="9" borderId="0" xfId="0" applyFill="1" applyBorder="1" applyAlignment="1" applyProtection="1">
      <alignment horizontal="center" vertical="center" wrapText="1"/>
      <protection locked="0"/>
    </xf>
    <xf numFmtId="0" fontId="13" fillId="6" borderId="9" xfId="0" applyFont="1" applyFill="1" applyBorder="1" applyAlignment="1" applyProtection="1">
      <alignment horizontal="center" vertical="center"/>
      <protection locked="0"/>
    </xf>
    <xf numFmtId="0" fontId="13" fillId="6" borderId="10" xfId="0" applyFont="1" applyFill="1" applyBorder="1" applyAlignment="1" applyProtection="1">
      <alignment horizontal="center" vertical="center"/>
      <protection locked="0"/>
    </xf>
    <xf numFmtId="0" fontId="13" fillId="6" borderId="11" xfId="0" applyFont="1" applyFill="1" applyBorder="1" applyAlignment="1" applyProtection="1">
      <alignment horizontal="center" vertical="center"/>
      <protection locked="0"/>
    </xf>
    <xf numFmtId="0" fontId="10" fillId="6" borderId="20" xfId="0" applyFont="1" applyFill="1" applyBorder="1" applyAlignment="1" applyProtection="1">
      <alignment horizontal="center" vertical="center"/>
      <protection locked="0"/>
    </xf>
    <xf numFmtId="0" fontId="10" fillId="6" borderId="28" xfId="0" applyFont="1" applyFill="1" applyBorder="1" applyAlignment="1" applyProtection="1">
      <alignment horizontal="center" vertical="center"/>
      <protection locked="0"/>
    </xf>
    <xf numFmtId="0" fontId="10" fillId="6" borderId="0" xfId="0" applyFont="1" applyFill="1" applyBorder="1" applyAlignment="1" applyProtection="1">
      <alignment horizontal="center" vertical="center"/>
      <protection locked="0"/>
    </xf>
    <xf numFmtId="0" fontId="10" fillId="6" borderId="32" xfId="0" applyFont="1" applyFill="1" applyBorder="1" applyAlignment="1" applyProtection="1">
      <alignment horizontal="center" vertical="center"/>
      <protection locked="0"/>
    </xf>
    <xf numFmtId="0" fontId="10" fillId="6" borderId="33" xfId="0" applyFont="1" applyFill="1" applyBorder="1" applyAlignment="1" applyProtection="1">
      <alignment horizontal="center" vertical="center"/>
      <protection locked="0"/>
    </xf>
    <xf numFmtId="0" fontId="13" fillId="6" borderId="9" xfId="0" applyFont="1" applyFill="1" applyBorder="1" applyAlignment="1" applyProtection="1">
      <alignment horizontal="center" vertical="center" wrapText="1"/>
      <protection locked="0"/>
    </xf>
    <xf numFmtId="0" fontId="13" fillId="6" borderId="10" xfId="0" applyFont="1" applyFill="1" applyBorder="1" applyAlignment="1" applyProtection="1">
      <alignment horizontal="center" vertical="center" wrapText="1"/>
      <protection locked="0"/>
    </xf>
    <xf numFmtId="0" fontId="13" fillId="6" borderId="11" xfId="0" applyFont="1" applyFill="1" applyBorder="1" applyAlignment="1" applyProtection="1">
      <alignment horizontal="center" vertical="center" wrapText="1"/>
      <protection locked="0"/>
    </xf>
    <xf numFmtId="0" fontId="10" fillId="6" borderId="20" xfId="0" applyFont="1" applyFill="1" applyBorder="1" applyAlignment="1" applyProtection="1">
      <alignment horizontal="center" vertical="center" wrapText="1"/>
      <protection locked="0"/>
    </xf>
    <xf numFmtId="0" fontId="10" fillId="6" borderId="26" xfId="0" applyFont="1" applyFill="1" applyBorder="1" applyAlignment="1" applyProtection="1">
      <alignment horizontal="center" vertical="center" wrapText="1"/>
      <protection locked="0"/>
    </xf>
    <xf numFmtId="0" fontId="0" fillId="0" borderId="10" xfId="0" applyFont="1" applyBorder="1" applyAlignment="1" applyProtection="1">
      <alignment horizontal="left" vertical="center" wrapText="1"/>
      <protection locked="0"/>
    </xf>
    <xf numFmtId="0" fontId="10" fillId="6" borderId="10" xfId="0" applyFont="1" applyFill="1" applyBorder="1" applyAlignment="1" applyProtection="1">
      <alignment horizontal="center" vertical="center" wrapText="1"/>
      <protection locked="0"/>
    </xf>
    <xf numFmtId="0" fontId="10" fillId="6" borderId="7" xfId="0" applyFont="1" applyFill="1" applyBorder="1" applyAlignment="1" applyProtection="1">
      <alignment horizontal="center" vertical="center" wrapText="1"/>
      <protection locked="0"/>
    </xf>
    <xf numFmtId="0" fontId="10" fillId="6" borderId="10" xfId="0" applyFont="1" applyFill="1" applyBorder="1" applyAlignment="1" applyProtection="1">
      <alignment horizontal="center" vertical="center"/>
      <protection locked="0"/>
    </xf>
    <xf numFmtId="0" fontId="10" fillId="6" borderId="9" xfId="0" applyFont="1" applyFill="1" applyBorder="1" applyAlignment="1" applyProtection="1">
      <alignment horizontal="left" vertical="center"/>
      <protection locked="0"/>
    </xf>
    <xf numFmtId="0" fontId="10" fillId="6" borderId="10" xfId="0" applyFont="1" applyFill="1" applyBorder="1" applyAlignment="1" applyProtection="1">
      <alignment horizontal="left" vertical="center"/>
      <protection locked="0"/>
    </xf>
    <xf numFmtId="0" fontId="10" fillId="6" borderId="26" xfId="0" applyFont="1" applyFill="1" applyBorder="1" applyAlignment="1" applyProtection="1">
      <alignment horizontal="left" vertical="center"/>
      <protection locked="0"/>
    </xf>
    <xf numFmtId="0" fontId="10" fillId="6" borderId="7" xfId="0" applyFont="1" applyFill="1" applyBorder="1" applyAlignment="1" applyProtection="1">
      <alignment horizontal="left" vertical="center"/>
      <protection locked="0"/>
    </xf>
    <xf numFmtId="0" fontId="10" fillId="6" borderId="7" xfId="0" applyFont="1" applyFill="1" applyBorder="1" applyAlignment="1" applyProtection="1">
      <alignment horizontal="center" vertical="center"/>
      <protection locked="0"/>
    </xf>
    <xf numFmtId="0" fontId="10" fillId="6" borderId="11" xfId="0" applyFont="1" applyFill="1" applyBorder="1" applyAlignment="1" applyProtection="1">
      <alignment horizontal="center" vertical="center"/>
      <protection locked="0"/>
    </xf>
    <xf numFmtId="0" fontId="10" fillId="6" borderId="27" xfId="0" applyFont="1" applyFill="1" applyBorder="1" applyAlignment="1" applyProtection="1">
      <alignment horizontal="center" vertical="center"/>
      <protection locked="0"/>
    </xf>
    <xf numFmtId="0" fontId="13" fillId="7" borderId="25" xfId="0" applyFont="1" applyFill="1" applyBorder="1" applyAlignment="1" applyProtection="1">
      <alignment horizontal="left" vertical="center" wrapText="1"/>
    </xf>
    <xf numFmtId="0" fontId="0" fillId="10" borderId="0" xfId="0" applyFill="1" applyBorder="1" applyAlignment="1" applyProtection="1">
      <alignment horizontal="center" vertical="center"/>
    </xf>
    <xf numFmtId="0" fontId="0" fillId="10" borderId="0" xfId="0" applyFill="1" applyBorder="1" applyAlignment="1" applyProtection="1">
      <alignment horizontal="center" vertical="center" wrapText="1"/>
      <protection locked="0"/>
    </xf>
    <xf numFmtId="0" fontId="0" fillId="0" borderId="0" xfId="0" applyBorder="1" applyAlignment="1" applyProtection="1">
      <alignment horizontal="center" vertical="center"/>
    </xf>
    <xf numFmtId="0" fontId="0" fillId="0" borderId="2" xfId="0" applyBorder="1" applyAlignment="1" applyProtection="1">
      <alignment horizontal="center" vertical="center" wrapText="1"/>
    </xf>
    <xf numFmtId="0" fontId="0" fillId="0" borderId="2" xfId="0" applyBorder="1" applyAlignment="1" applyProtection="1">
      <alignment horizontal="center" vertical="center"/>
    </xf>
    <xf numFmtId="0" fontId="0" fillId="0" borderId="0" xfId="0" applyBorder="1" applyAlignment="1" applyProtection="1">
      <alignment horizontal="center" vertical="center" wrapText="1"/>
    </xf>
    <xf numFmtId="0" fontId="2" fillId="0" borderId="12" xfId="0" applyFont="1" applyBorder="1" applyAlignment="1" applyProtection="1">
      <alignment horizontal="left" vertical="center" wrapText="1"/>
    </xf>
    <xf numFmtId="0" fontId="2" fillId="0" borderId="13" xfId="0" applyFont="1" applyBorder="1" applyAlignment="1" applyProtection="1">
      <alignment horizontal="left" vertical="center" wrapText="1"/>
    </xf>
    <xf numFmtId="0" fontId="0" fillId="0" borderId="13" xfId="0" applyBorder="1" applyAlignment="1" applyProtection="1">
      <alignment horizontal="center" vertical="center" wrapText="1"/>
    </xf>
    <xf numFmtId="0" fontId="0" fillId="0" borderId="13" xfId="0" applyBorder="1" applyAlignment="1" applyProtection="1">
      <alignment horizontal="center" vertical="center"/>
    </xf>
  </cellXfs>
  <cellStyles count="1">
    <cellStyle name="Normal" xfId="0" builtinId="0"/>
  </cellStyles>
  <dxfs count="384">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dms.ecdcnet.europa.eu/Users/Bea/Documents/BeaSync/ICO/ECDC/GRADE/Plantilla%20GRADE/9vHPV%20vaccine/Template_GRADE_ICO_9vHPV_safety_2018.04.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TEXTS"/>
      <sheetName val="STUDIES"/>
      <sheetName val="PICO1"/>
      <sheetName val="Hoja1"/>
      <sheetName val="PICO2"/>
      <sheetName val="PICO3"/>
      <sheetName val="PICO4"/>
      <sheetName val="PICO5"/>
      <sheetName val="PICO6"/>
      <sheetName val="PICO7"/>
      <sheetName val="PICO8"/>
      <sheetName val="PICO9"/>
      <sheetName val="PICO10"/>
      <sheetName val="REFERENCES"/>
      <sheetName val="LOG"/>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A2" t="str">
            <v>Not applicable</v>
          </cell>
        </row>
        <row r="3">
          <cell r="A3" t="str">
            <v>Not serious</v>
          </cell>
        </row>
        <row r="4">
          <cell r="A4" t="str">
            <v>Serious</v>
          </cell>
        </row>
        <row r="5">
          <cell r="A5" t="str">
            <v>Very serious</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abSelected="1" workbookViewId="0">
      <selection activeCell="C3" sqref="C3:E3"/>
    </sheetView>
  </sheetViews>
  <sheetFormatPr defaultColWidth="11.42578125" defaultRowHeight="15" x14ac:dyDescent="0.25"/>
  <cols>
    <col min="1" max="1" width="6.42578125" customWidth="1"/>
    <col min="2" max="2" width="19.5703125" style="2" customWidth="1"/>
    <col min="3" max="3" width="38.85546875" style="2" customWidth="1"/>
    <col min="4" max="4" width="34.28515625" style="1" customWidth="1"/>
    <col min="5" max="5" width="38.7109375" style="1" customWidth="1"/>
    <col min="6" max="6" width="48" style="1" customWidth="1"/>
    <col min="7" max="7" width="80.28515625" style="1" customWidth="1"/>
    <col min="8" max="8" width="13.5703125" customWidth="1"/>
    <col min="11" max="11" width="56.5703125" customWidth="1"/>
  </cols>
  <sheetData>
    <row r="1" spans="1:11" ht="15.75" thickBot="1" x14ac:dyDescent="0.3"/>
    <row r="2" spans="1:11" ht="40.5" customHeight="1" x14ac:dyDescent="0.25">
      <c r="B2" s="5" t="s">
        <v>18</v>
      </c>
      <c r="C2" s="120" t="s">
        <v>276</v>
      </c>
      <c r="D2" s="121"/>
      <c r="E2" s="122"/>
    </row>
    <row r="3" spans="1:11" ht="15.75" x14ac:dyDescent="0.25">
      <c r="B3" s="6" t="s">
        <v>0</v>
      </c>
      <c r="C3" s="123" t="s">
        <v>62</v>
      </c>
      <c r="D3" s="123"/>
      <c r="E3" s="124"/>
    </row>
    <row r="4" spans="1:11" ht="31.5" x14ac:dyDescent="0.25">
      <c r="B4" s="6" t="s">
        <v>7</v>
      </c>
      <c r="C4" s="125" t="s">
        <v>58</v>
      </c>
      <c r="D4" s="125"/>
      <c r="E4" s="126"/>
    </row>
    <row r="5" spans="1:11" ht="16.5" thickBot="1" x14ac:dyDescent="0.3">
      <c r="B5" s="7" t="s">
        <v>1</v>
      </c>
      <c r="C5" s="127">
        <v>43284</v>
      </c>
      <c r="D5" s="128"/>
      <c r="E5" s="129"/>
    </row>
    <row r="7" spans="1:11" ht="15.75" thickBot="1" x14ac:dyDescent="0.3">
      <c r="B7" s="112" t="s">
        <v>47</v>
      </c>
      <c r="C7" s="113"/>
      <c r="D7" s="113"/>
      <c r="E7" s="113"/>
      <c r="F7" s="113"/>
      <c r="G7" s="113"/>
    </row>
    <row r="8" spans="1:11" x14ac:dyDescent="0.25">
      <c r="B8" s="88"/>
      <c r="C8" s="114" t="s">
        <v>4</v>
      </c>
      <c r="D8" s="115" t="s">
        <v>5</v>
      </c>
      <c r="E8" s="115" t="s">
        <v>6</v>
      </c>
      <c r="F8" s="115" t="s">
        <v>16</v>
      </c>
      <c r="G8" s="115" t="s">
        <v>145</v>
      </c>
    </row>
    <row r="9" spans="1:11" ht="30.75" customHeight="1" x14ac:dyDescent="0.25">
      <c r="A9" s="8"/>
      <c r="B9" s="114" t="s">
        <v>2</v>
      </c>
      <c r="C9" s="116" t="s">
        <v>167</v>
      </c>
      <c r="D9" s="117" t="s">
        <v>63</v>
      </c>
      <c r="E9" s="116" t="s">
        <v>171</v>
      </c>
      <c r="F9" s="116" t="s">
        <v>174</v>
      </c>
      <c r="G9" s="118" t="s">
        <v>176</v>
      </c>
    </row>
    <row r="10" spans="1:11" ht="45" x14ac:dyDescent="0.25">
      <c r="A10" s="8"/>
      <c r="B10" s="114" t="s">
        <v>3</v>
      </c>
      <c r="C10" s="116" t="s">
        <v>168</v>
      </c>
      <c r="D10" s="117" t="s">
        <v>64</v>
      </c>
      <c r="E10" s="116" t="s">
        <v>172</v>
      </c>
      <c r="F10" s="116" t="s">
        <v>152</v>
      </c>
      <c r="G10" s="118" t="s">
        <v>177</v>
      </c>
      <c r="K10" s="3"/>
    </row>
    <row r="11" spans="1:11" ht="45" x14ac:dyDescent="0.25">
      <c r="A11" s="8"/>
      <c r="B11" s="114" t="s">
        <v>9</v>
      </c>
      <c r="C11" s="116" t="s">
        <v>169</v>
      </c>
      <c r="D11" s="117" t="s">
        <v>64</v>
      </c>
      <c r="E11" s="116" t="s">
        <v>173</v>
      </c>
      <c r="F11" s="116" t="s">
        <v>175</v>
      </c>
      <c r="G11" s="118" t="s">
        <v>178</v>
      </c>
    </row>
    <row r="12" spans="1:11" ht="33" customHeight="1" x14ac:dyDescent="0.25">
      <c r="A12" s="8"/>
      <c r="B12" s="114" t="s">
        <v>10</v>
      </c>
      <c r="C12" s="116" t="s">
        <v>170</v>
      </c>
      <c r="D12" s="117" t="s">
        <v>63</v>
      </c>
      <c r="E12" s="116" t="s">
        <v>65</v>
      </c>
      <c r="F12" s="116" t="s">
        <v>152</v>
      </c>
      <c r="G12" s="118" t="s">
        <v>179</v>
      </c>
      <c r="K12" s="3"/>
    </row>
    <row r="13" spans="1:11" ht="30" customHeight="1" x14ac:dyDescent="0.25">
      <c r="B13" s="119" t="s">
        <v>166</v>
      </c>
      <c r="C13" s="119"/>
      <c r="D13" s="119"/>
      <c r="E13" s="119"/>
      <c r="F13" s="119"/>
      <c r="G13" s="12"/>
    </row>
    <row r="14" spans="1:11" x14ac:dyDescent="0.25">
      <c r="B14" s="9"/>
    </row>
  </sheetData>
  <mergeCells count="5">
    <mergeCell ref="B13:F13"/>
    <mergeCell ref="C2:E2"/>
    <mergeCell ref="C3:E3"/>
    <mergeCell ref="C4:E4"/>
    <mergeCell ref="C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
  <sheetViews>
    <sheetView topLeftCell="F1" workbookViewId="0">
      <selection activeCell="L5" sqref="A1:O9"/>
    </sheetView>
  </sheetViews>
  <sheetFormatPr defaultColWidth="11.42578125" defaultRowHeight="15" x14ac:dyDescent="0.25"/>
  <cols>
    <col min="1" max="3" width="20.28515625" style="1" customWidth="1"/>
    <col min="4" max="4" width="41.140625" style="1" customWidth="1"/>
    <col min="5" max="5" width="25.7109375" style="1" customWidth="1"/>
    <col min="6" max="6" width="45.7109375" style="1" customWidth="1"/>
    <col min="7" max="7" width="63.7109375" style="1" customWidth="1"/>
    <col min="8" max="8" width="28.140625" style="1" customWidth="1"/>
    <col min="9" max="9" width="27.5703125" style="10" customWidth="1"/>
    <col min="10" max="10" width="27.42578125" style="10" customWidth="1"/>
    <col min="11" max="11" width="30.28515625" style="1" customWidth="1"/>
    <col min="12" max="12" width="23.42578125" style="1" customWidth="1"/>
    <col min="13" max="13" width="37.7109375" style="1" customWidth="1"/>
    <col min="14" max="14" width="20.28515625" style="1" customWidth="1"/>
    <col min="15" max="15" width="43.85546875" style="1" customWidth="1"/>
    <col min="16" max="16384" width="11.42578125" style="1"/>
  </cols>
  <sheetData>
    <row r="1" spans="1:15" s="4" customFormat="1" x14ac:dyDescent="0.25">
      <c r="A1" s="89" t="s">
        <v>12</v>
      </c>
      <c r="B1" s="130" t="s">
        <v>28</v>
      </c>
      <c r="C1" s="131"/>
      <c r="D1" s="131"/>
      <c r="E1" s="131"/>
      <c r="F1" s="131"/>
      <c r="G1" s="132"/>
      <c r="H1" s="133" t="s">
        <v>14</v>
      </c>
      <c r="I1" s="134"/>
      <c r="J1" s="135"/>
      <c r="K1" s="90" t="s">
        <v>5</v>
      </c>
      <c r="L1" s="90" t="s">
        <v>6</v>
      </c>
      <c r="M1" s="90" t="s">
        <v>17</v>
      </c>
      <c r="N1" s="90" t="s">
        <v>11</v>
      </c>
      <c r="O1" s="90" t="s">
        <v>23</v>
      </c>
    </row>
    <row r="2" spans="1:15" s="4" customFormat="1" ht="30" x14ac:dyDescent="0.25">
      <c r="A2" s="91" t="s">
        <v>13</v>
      </c>
      <c r="B2" s="92" t="s">
        <v>198</v>
      </c>
      <c r="C2" s="92" t="s">
        <v>29</v>
      </c>
      <c r="D2" s="92" t="s">
        <v>134</v>
      </c>
      <c r="E2" s="93" t="s">
        <v>15</v>
      </c>
      <c r="F2" s="93" t="s">
        <v>135</v>
      </c>
      <c r="G2" s="94" t="s">
        <v>136</v>
      </c>
      <c r="H2" s="95" t="s">
        <v>48</v>
      </c>
      <c r="I2" s="96" t="s">
        <v>59</v>
      </c>
      <c r="J2" s="97" t="s">
        <v>137</v>
      </c>
      <c r="K2" s="98"/>
      <c r="L2" s="98"/>
      <c r="M2" s="98"/>
      <c r="N2" s="98"/>
      <c r="O2" s="98"/>
    </row>
    <row r="3" spans="1:15" ht="90" x14ac:dyDescent="0.25">
      <c r="A3" s="99" t="s">
        <v>192</v>
      </c>
      <c r="B3" s="100" t="s">
        <v>86</v>
      </c>
      <c r="C3" s="100" t="s">
        <v>180</v>
      </c>
      <c r="D3" s="100" t="s">
        <v>88</v>
      </c>
      <c r="E3" s="101"/>
      <c r="F3" s="100" t="s">
        <v>189</v>
      </c>
      <c r="G3" s="100" t="s">
        <v>138</v>
      </c>
      <c r="H3" s="102" t="s">
        <v>201</v>
      </c>
      <c r="I3" s="102" t="s">
        <v>204</v>
      </c>
      <c r="J3" s="103" t="s">
        <v>119</v>
      </c>
      <c r="K3" s="100" t="s">
        <v>87</v>
      </c>
      <c r="L3" s="100" t="s">
        <v>208</v>
      </c>
      <c r="M3" s="100" t="s">
        <v>154</v>
      </c>
      <c r="N3" s="100" t="s">
        <v>139</v>
      </c>
      <c r="O3" s="104"/>
    </row>
    <row r="4" spans="1:15" ht="225" x14ac:dyDescent="0.25">
      <c r="A4" s="99" t="s">
        <v>193</v>
      </c>
      <c r="B4" s="100" t="s">
        <v>97</v>
      </c>
      <c r="C4" s="100" t="s">
        <v>181</v>
      </c>
      <c r="D4" s="100" t="s">
        <v>199</v>
      </c>
      <c r="E4" s="100" t="s">
        <v>200</v>
      </c>
      <c r="F4" s="100" t="s">
        <v>190</v>
      </c>
      <c r="G4" s="100" t="s">
        <v>98</v>
      </c>
      <c r="H4" s="102" t="s">
        <v>202</v>
      </c>
      <c r="I4" s="102" t="s">
        <v>205</v>
      </c>
      <c r="J4" s="103" t="s">
        <v>99</v>
      </c>
      <c r="K4" s="100" t="s">
        <v>101</v>
      </c>
      <c r="L4" s="100" t="s">
        <v>209</v>
      </c>
      <c r="M4" s="100" t="s">
        <v>155</v>
      </c>
      <c r="N4" s="100" t="s">
        <v>102</v>
      </c>
      <c r="O4" s="104"/>
    </row>
    <row r="5" spans="1:15" ht="105" x14ac:dyDescent="0.25">
      <c r="A5" s="99" t="s">
        <v>194</v>
      </c>
      <c r="B5" s="100" t="s">
        <v>104</v>
      </c>
      <c r="C5" s="100" t="s">
        <v>182</v>
      </c>
      <c r="D5" s="100" t="s">
        <v>105</v>
      </c>
      <c r="E5" s="100" t="s">
        <v>187</v>
      </c>
      <c r="F5" s="100" t="s">
        <v>107</v>
      </c>
      <c r="G5" s="100" t="s">
        <v>106</v>
      </c>
      <c r="H5" s="102" t="s">
        <v>203</v>
      </c>
      <c r="I5" s="103" t="s">
        <v>206</v>
      </c>
      <c r="J5" s="103" t="s">
        <v>99</v>
      </c>
      <c r="K5" s="100" t="s">
        <v>63</v>
      </c>
      <c r="L5" s="100" t="s">
        <v>64</v>
      </c>
      <c r="M5" s="100" t="s">
        <v>153</v>
      </c>
      <c r="N5" s="100" t="s">
        <v>108</v>
      </c>
      <c r="O5" s="104"/>
    </row>
    <row r="6" spans="1:15" ht="255" x14ac:dyDescent="0.25">
      <c r="A6" s="99" t="s">
        <v>195</v>
      </c>
      <c r="B6" s="100" t="s">
        <v>132</v>
      </c>
      <c r="C6" s="105" t="s">
        <v>183</v>
      </c>
      <c r="D6" s="105" t="s">
        <v>197</v>
      </c>
      <c r="E6" s="106" t="s">
        <v>188</v>
      </c>
      <c r="F6" s="105" t="s">
        <v>117</v>
      </c>
      <c r="G6" s="105" t="s">
        <v>191</v>
      </c>
      <c r="H6" s="107" t="s">
        <v>118</v>
      </c>
      <c r="I6" s="108" t="s">
        <v>207</v>
      </c>
      <c r="J6" s="103" t="s">
        <v>133</v>
      </c>
      <c r="K6" s="105" t="s">
        <v>63</v>
      </c>
      <c r="L6" s="105" t="s">
        <v>65</v>
      </c>
      <c r="M6" s="105" t="s">
        <v>155</v>
      </c>
      <c r="N6" s="105" t="s">
        <v>61</v>
      </c>
      <c r="O6" s="109"/>
    </row>
    <row r="7" spans="1:15" x14ac:dyDescent="0.25">
      <c r="A7" s="12" t="s">
        <v>184</v>
      </c>
      <c r="B7" s="12"/>
      <c r="C7" s="12"/>
      <c r="D7" s="12"/>
      <c r="E7" s="12"/>
      <c r="F7" s="12"/>
      <c r="G7" s="12"/>
      <c r="H7" s="12"/>
      <c r="I7" s="110"/>
      <c r="J7" s="110"/>
      <c r="K7" s="12"/>
      <c r="L7" s="12"/>
      <c r="M7" s="12"/>
      <c r="N7" s="12"/>
      <c r="O7" s="12"/>
    </row>
    <row r="8" spans="1:15" x14ac:dyDescent="0.25">
      <c r="A8" s="111" t="s">
        <v>185</v>
      </c>
      <c r="B8" s="88"/>
      <c r="C8" s="12"/>
      <c r="D8" s="12"/>
      <c r="E8" s="12"/>
      <c r="F8" s="12"/>
      <c r="G8" s="12"/>
      <c r="H8" s="12"/>
      <c r="I8" s="110"/>
      <c r="J8" s="110"/>
      <c r="K8" s="12"/>
      <c r="L8" s="12"/>
      <c r="M8" s="12"/>
      <c r="N8" s="12"/>
      <c r="O8" s="12"/>
    </row>
    <row r="9" spans="1:15" x14ac:dyDescent="0.25">
      <c r="A9" s="12" t="s">
        <v>186</v>
      </c>
      <c r="B9" s="12"/>
      <c r="C9" s="12"/>
      <c r="D9" s="12"/>
      <c r="E9" s="12"/>
      <c r="F9" s="12"/>
      <c r="G9" s="12"/>
      <c r="H9" s="12"/>
      <c r="I9" s="110"/>
      <c r="J9" s="110"/>
      <c r="K9" s="12"/>
      <c r="L9" s="12"/>
      <c r="M9" s="12"/>
      <c r="N9" s="12"/>
      <c r="O9" s="12"/>
    </row>
    <row r="10" spans="1:15" x14ac:dyDescent="0.25">
      <c r="A10" s="8"/>
    </row>
    <row r="11" spans="1:15" x14ac:dyDescent="0.25">
      <c r="A11" s="8"/>
    </row>
  </sheetData>
  <mergeCells count="2">
    <mergeCell ref="B1:G1"/>
    <mergeCell ref="H1:J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91"/>
  <sheetViews>
    <sheetView topLeftCell="A13" workbookViewId="0">
      <selection activeCell="B41" sqref="B41:P41"/>
    </sheetView>
  </sheetViews>
  <sheetFormatPr defaultColWidth="11.42578125" defaultRowHeight="15" x14ac:dyDescent="0.25"/>
  <cols>
    <col min="1" max="1" width="6.28515625" style="37" customWidth="1"/>
    <col min="2" max="2" width="17.5703125" style="38" customWidth="1"/>
    <col min="3" max="3" width="18.28515625" style="37" customWidth="1"/>
    <col min="4" max="4" width="3.85546875" style="37" customWidth="1"/>
    <col min="5" max="5" width="20.28515625" style="37" customWidth="1"/>
    <col min="6" max="6" width="4.5703125" style="37" customWidth="1"/>
    <col min="7" max="7" width="20.7109375" style="37" customWidth="1"/>
    <col min="8" max="8" width="5.28515625" style="37" customWidth="1"/>
    <col min="9" max="9" width="18.7109375" style="37" customWidth="1"/>
    <col min="10" max="10" width="4.5703125" style="37" customWidth="1"/>
    <col min="11" max="11" width="18" style="37" customWidth="1"/>
    <col min="12" max="12" width="4.7109375" style="37" customWidth="1"/>
    <col min="13" max="13" width="19.28515625" style="37" customWidth="1"/>
    <col min="14" max="14" width="4.85546875" style="37" customWidth="1"/>
    <col min="15" max="15" width="22.140625" style="37" customWidth="1"/>
    <col min="16" max="16" width="25.140625" style="37" customWidth="1"/>
    <col min="17" max="17" width="23.7109375" style="37" customWidth="1"/>
    <col min="18" max="18" width="23.85546875" style="37" customWidth="1"/>
    <col min="19" max="19" width="24.140625" style="37" customWidth="1"/>
    <col min="20" max="20" width="27" style="37" customWidth="1"/>
    <col min="21" max="21" width="11.85546875" style="37" customWidth="1"/>
    <col min="22" max="24" width="11.42578125" style="37" customWidth="1"/>
    <col min="25" max="25" width="11.42578125" style="37"/>
    <col min="26" max="26" width="27.5703125" style="37" customWidth="1"/>
    <col min="27" max="27" width="19.7109375" style="37" customWidth="1"/>
    <col min="28" max="28" width="11.42578125" style="37"/>
    <col min="29" max="29" width="15.28515625" style="37" customWidth="1"/>
    <col min="30" max="30" width="19.7109375" style="37" bestFit="1" customWidth="1"/>
    <col min="31" max="34" width="11.42578125" style="37"/>
    <col min="35" max="35" width="11.42578125" style="37" customWidth="1"/>
    <col min="36" max="16384" width="11.42578125" style="37"/>
  </cols>
  <sheetData>
    <row r="2" spans="2:19" s="32" customFormat="1" ht="16.5" thickBot="1" x14ac:dyDescent="0.3">
      <c r="B2" s="31" t="str">
        <f>HOME!B9</f>
        <v>PICO1</v>
      </c>
      <c r="C2" s="31" t="str">
        <f>VLOOKUP(B2,HOME!B:G,6,0)</f>
        <v>Three doses of 4-valent HPV vaccine versus placebo in 7–12-year-old HIV-infected children – immunogenicity outcomes (months 7–24)</v>
      </c>
      <c r="D2" s="31"/>
      <c r="E2" s="31"/>
      <c r="F2" s="31"/>
      <c r="G2" s="31"/>
      <c r="H2" s="31"/>
      <c r="I2" s="31"/>
      <c r="J2" s="31"/>
      <c r="K2" s="31"/>
      <c r="L2" s="31"/>
      <c r="M2" s="31"/>
      <c r="N2" s="31"/>
      <c r="O2" s="31"/>
      <c r="P2" s="31"/>
    </row>
    <row r="3" spans="2:19" s="32" customFormat="1" ht="15.75" x14ac:dyDescent="0.25">
      <c r="B3" s="33" t="s">
        <v>4</v>
      </c>
      <c r="C3" s="138" t="str">
        <f>VLOOKUP(B2,HOME!B:G,2,0)</f>
        <v>HIV infected children 7–12 years old (subgroup: seronegative baseline)</v>
      </c>
      <c r="D3" s="138"/>
      <c r="E3" s="138"/>
      <c r="F3" s="138"/>
      <c r="G3" s="138"/>
      <c r="H3" s="138"/>
      <c r="I3" s="138"/>
      <c r="J3" s="138"/>
      <c r="K3" s="138"/>
      <c r="L3" s="138"/>
      <c r="M3" s="138"/>
      <c r="N3" s="138"/>
      <c r="O3" s="138"/>
      <c r="P3" s="138"/>
    </row>
    <row r="4" spans="2:19" s="32" customFormat="1" ht="15.75" x14ac:dyDescent="0.25">
      <c r="B4" s="33" t="s">
        <v>19</v>
      </c>
      <c r="C4" s="138" t="str">
        <f>STUDIES!D3</f>
        <v>United States and Puerto Rico</v>
      </c>
      <c r="D4" s="138"/>
      <c r="E4" s="138"/>
      <c r="F4" s="138"/>
      <c r="G4" s="138"/>
      <c r="H4" s="138"/>
      <c r="I4" s="138"/>
      <c r="J4" s="138"/>
      <c r="K4" s="138"/>
      <c r="L4" s="138"/>
      <c r="M4" s="138"/>
      <c r="N4" s="138"/>
      <c r="O4" s="138"/>
      <c r="P4" s="138"/>
    </row>
    <row r="5" spans="2:19" s="32" customFormat="1" ht="15.75" x14ac:dyDescent="0.25">
      <c r="B5" s="33" t="s">
        <v>5</v>
      </c>
      <c r="C5" s="138" t="str">
        <f>VLOOKUP(B2,HOME!B:G,3,0)</f>
        <v>4-valent HPV (3 doses)</v>
      </c>
      <c r="D5" s="138"/>
      <c r="E5" s="138"/>
      <c r="F5" s="138"/>
      <c r="G5" s="138"/>
      <c r="H5" s="138"/>
      <c r="I5" s="138"/>
      <c r="J5" s="138"/>
      <c r="K5" s="138"/>
      <c r="L5" s="138"/>
      <c r="M5" s="138"/>
      <c r="N5" s="138"/>
      <c r="O5" s="138"/>
      <c r="P5" s="138"/>
    </row>
    <row r="6" spans="2:19" s="32" customFormat="1" ht="16.5" thickBot="1" x14ac:dyDescent="0.3">
      <c r="B6" s="34" t="s">
        <v>6</v>
      </c>
      <c r="C6" s="139" t="str">
        <f>VLOOKUP(B2,HOME!B:G,4,0)</f>
        <v>Placebo (3 doses) in HIV infected children 7–12 years old</v>
      </c>
      <c r="D6" s="139"/>
      <c r="E6" s="139"/>
      <c r="F6" s="139"/>
      <c r="G6" s="139"/>
      <c r="H6" s="139"/>
      <c r="I6" s="139"/>
      <c r="J6" s="139"/>
      <c r="K6" s="139"/>
      <c r="L6" s="139"/>
      <c r="M6" s="139"/>
      <c r="N6" s="139"/>
      <c r="O6" s="139"/>
      <c r="P6" s="139"/>
    </row>
    <row r="8" spans="2:19" ht="21.75" thickBot="1" x14ac:dyDescent="0.3">
      <c r="B8" s="35" t="s">
        <v>45</v>
      </c>
      <c r="C8" s="36"/>
      <c r="D8" s="36"/>
      <c r="E8" s="36"/>
      <c r="F8" s="36"/>
      <c r="G8" s="36"/>
      <c r="H8" s="36"/>
      <c r="I8" s="36"/>
      <c r="J8" s="36"/>
      <c r="K8" s="36"/>
      <c r="L8" s="36"/>
      <c r="M8" s="36"/>
      <c r="N8" s="36"/>
      <c r="O8" s="36"/>
      <c r="P8" s="36"/>
      <c r="Q8" s="36"/>
      <c r="R8" s="36"/>
      <c r="S8" s="36"/>
    </row>
    <row r="9" spans="2:19" x14ac:dyDescent="0.25">
      <c r="O9" s="38"/>
    </row>
    <row r="10" spans="2:19" ht="16.5" customHeight="1" x14ac:dyDescent="0.25">
      <c r="B10" s="154" t="s">
        <v>49</v>
      </c>
      <c r="C10" s="155"/>
      <c r="D10" s="155"/>
      <c r="E10" s="155"/>
      <c r="F10" s="155"/>
      <c r="G10" s="155"/>
      <c r="H10" s="155"/>
      <c r="I10" s="155"/>
      <c r="J10" s="155"/>
      <c r="K10" s="155"/>
      <c r="L10" s="155"/>
      <c r="M10" s="155"/>
      <c r="N10" s="156"/>
      <c r="O10" s="146" t="s">
        <v>50</v>
      </c>
      <c r="P10" s="147"/>
      <c r="Q10" s="147"/>
      <c r="R10" s="147"/>
      <c r="S10" s="148"/>
    </row>
    <row r="11" spans="2:19" ht="15.75" customHeight="1" x14ac:dyDescent="0.25">
      <c r="B11" s="157" t="s">
        <v>36</v>
      </c>
      <c r="C11" s="13"/>
      <c r="D11" s="13"/>
      <c r="E11" s="13"/>
      <c r="F11" s="13"/>
      <c r="G11" s="13"/>
      <c r="H11" s="13"/>
      <c r="I11" s="13"/>
      <c r="J11" s="13"/>
      <c r="K11" s="13"/>
      <c r="L11" s="13"/>
      <c r="M11" s="13"/>
      <c r="N11" s="14"/>
      <c r="O11" s="149" t="s">
        <v>34</v>
      </c>
      <c r="P11" s="150"/>
      <c r="Q11" s="151" t="s">
        <v>44</v>
      </c>
      <c r="R11" s="151"/>
      <c r="S11" s="152" t="s">
        <v>146</v>
      </c>
    </row>
    <row r="12" spans="2:19" ht="45.75" thickBot="1" x14ac:dyDescent="0.3">
      <c r="B12" s="158"/>
      <c r="C12" s="39" t="s">
        <v>37</v>
      </c>
      <c r="D12" s="30" t="s">
        <v>125</v>
      </c>
      <c r="E12" s="39" t="s">
        <v>30</v>
      </c>
      <c r="F12" s="30"/>
      <c r="G12" s="39" t="s">
        <v>31</v>
      </c>
      <c r="H12" s="30"/>
      <c r="I12" s="39" t="s">
        <v>233</v>
      </c>
      <c r="J12" s="30"/>
      <c r="K12" s="39" t="s">
        <v>33</v>
      </c>
      <c r="L12" s="30"/>
      <c r="M12" s="39" t="s">
        <v>35</v>
      </c>
      <c r="N12" s="30"/>
      <c r="O12" s="20" t="s">
        <v>241</v>
      </c>
      <c r="P12" s="21" t="s">
        <v>242</v>
      </c>
      <c r="Q12" s="29" t="s">
        <v>147</v>
      </c>
      <c r="R12" s="28" t="s">
        <v>148</v>
      </c>
      <c r="S12" s="153"/>
    </row>
    <row r="13" spans="2:19" x14ac:dyDescent="0.25">
      <c r="B13" s="40" t="s">
        <v>66</v>
      </c>
      <c r="C13" s="41"/>
      <c r="D13" s="42"/>
      <c r="E13" s="42"/>
      <c r="F13" s="42"/>
      <c r="G13" s="42"/>
      <c r="H13" s="42"/>
      <c r="I13" s="42"/>
      <c r="J13" s="42"/>
      <c r="K13" s="42"/>
      <c r="L13" s="42"/>
      <c r="M13" s="42"/>
      <c r="N13" s="42"/>
      <c r="O13" s="42"/>
      <c r="P13" s="42"/>
      <c r="Q13" s="16"/>
      <c r="R13" s="42"/>
      <c r="S13" s="43"/>
    </row>
    <row r="14" spans="2:19" x14ac:dyDescent="0.25">
      <c r="B14" s="44" t="s">
        <v>81</v>
      </c>
      <c r="C14" s="45" t="s">
        <v>39</v>
      </c>
      <c r="D14" s="46"/>
      <c r="E14" s="45" t="s">
        <v>38</v>
      </c>
      <c r="F14" s="18">
        <v>1</v>
      </c>
      <c r="G14" s="45" t="s">
        <v>39</v>
      </c>
      <c r="H14" s="46"/>
      <c r="I14" s="45" t="s">
        <v>40</v>
      </c>
      <c r="J14" s="18">
        <v>2</v>
      </c>
      <c r="K14" s="45" t="s">
        <v>38</v>
      </c>
      <c r="L14" s="18">
        <v>1</v>
      </c>
      <c r="M14" s="45" t="s">
        <v>38</v>
      </c>
      <c r="N14" s="46"/>
      <c r="O14" s="47">
        <v>27</v>
      </c>
      <c r="P14" s="48">
        <v>87</v>
      </c>
      <c r="Q14" s="25" t="s">
        <v>111</v>
      </c>
      <c r="R14" s="25" t="s">
        <v>221</v>
      </c>
      <c r="S14" s="49" t="s">
        <v>196</v>
      </c>
    </row>
    <row r="15" spans="2:19" x14ac:dyDescent="0.25">
      <c r="B15" s="50" t="s">
        <v>70</v>
      </c>
      <c r="C15" s="51"/>
      <c r="D15" s="51"/>
      <c r="E15" s="51"/>
      <c r="F15" s="17"/>
      <c r="G15" s="51"/>
      <c r="H15" s="51"/>
      <c r="I15" s="51"/>
      <c r="J15" s="17"/>
      <c r="K15" s="51"/>
      <c r="L15" s="17"/>
      <c r="M15" s="51"/>
      <c r="N15" s="51"/>
      <c r="O15" s="51"/>
      <c r="P15" s="51"/>
      <c r="Q15" s="17"/>
      <c r="R15" s="17"/>
      <c r="S15" s="52"/>
    </row>
    <row r="16" spans="2:19" x14ac:dyDescent="0.25">
      <c r="B16" s="44" t="s">
        <v>80</v>
      </c>
      <c r="C16" s="45" t="s">
        <v>39</v>
      </c>
      <c r="D16" s="46"/>
      <c r="E16" s="45" t="s">
        <v>38</v>
      </c>
      <c r="F16" s="18">
        <v>1</v>
      </c>
      <c r="G16" s="45" t="s">
        <v>39</v>
      </c>
      <c r="H16" s="46"/>
      <c r="I16" s="45" t="s">
        <v>40</v>
      </c>
      <c r="J16" s="18">
        <v>2</v>
      </c>
      <c r="K16" s="45" t="s">
        <v>38</v>
      </c>
      <c r="L16" s="18">
        <v>1</v>
      </c>
      <c r="M16" s="45" t="s">
        <v>38</v>
      </c>
      <c r="N16" s="46"/>
      <c r="O16" s="47">
        <v>30</v>
      </c>
      <c r="P16" s="48">
        <v>86</v>
      </c>
      <c r="Q16" s="25" t="s">
        <v>111</v>
      </c>
      <c r="R16" s="25" t="s">
        <v>222</v>
      </c>
      <c r="S16" s="49" t="s">
        <v>196</v>
      </c>
    </row>
    <row r="17" spans="2:19" x14ac:dyDescent="0.25">
      <c r="B17" s="50" t="s">
        <v>67</v>
      </c>
      <c r="C17" s="51"/>
      <c r="D17" s="51"/>
      <c r="E17" s="51"/>
      <c r="F17" s="17"/>
      <c r="G17" s="51"/>
      <c r="H17" s="51"/>
      <c r="I17" s="51"/>
      <c r="J17" s="17"/>
      <c r="K17" s="51"/>
      <c r="L17" s="17"/>
      <c r="M17" s="51"/>
      <c r="N17" s="51"/>
      <c r="O17" s="51"/>
      <c r="P17" s="51"/>
      <c r="Q17" s="17"/>
      <c r="R17" s="17"/>
      <c r="S17" s="52"/>
    </row>
    <row r="18" spans="2:19" x14ac:dyDescent="0.25">
      <c r="B18" s="44" t="s">
        <v>82</v>
      </c>
      <c r="C18" s="45" t="s">
        <v>39</v>
      </c>
      <c r="D18" s="46"/>
      <c r="E18" s="45" t="s">
        <v>38</v>
      </c>
      <c r="F18" s="18">
        <v>1</v>
      </c>
      <c r="G18" s="45" t="s">
        <v>39</v>
      </c>
      <c r="H18" s="46"/>
      <c r="I18" s="45" t="s">
        <v>40</v>
      </c>
      <c r="J18" s="18">
        <v>2</v>
      </c>
      <c r="K18" s="45" t="s">
        <v>38</v>
      </c>
      <c r="L18" s="18">
        <v>1</v>
      </c>
      <c r="M18" s="45" t="s">
        <v>38</v>
      </c>
      <c r="N18" s="46"/>
      <c r="O18" s="47">
        <v>27</v>
      </c>
      <c r="P18" s="48">
        <v>90</v>
      </c>
      <c r="Q18" s="25" t="s">
        <v>112</v>
      </c>
      <c r="R18" s="25" t="s">
        <v>223</v>
      </c>
      <c r="S18" s="49" t="s">
        <v>196</v>
      </c>
    </row>
    <row r="19" spans="2:19" x14ac:dyDescent="0.25">
      <c r="B19" s="50" t="s">
        <v>71</v>
      </c>
      <c r="C19" s="51"/>
      <c r="D19" s="51"/>
      <c r="E19" s="51"/>
      <c r="F19" s="17"/>
      <c r="G19" s="51"/>
      <c r="H19" s="51"/>
      <c r="I19" s="51"/>
      <c r="J19" s="17"/>
      <c r="K19" s="51"/>
      <c r="L19" s="17"/>
      <c r="M19" s="51"/>
      <c r="N19" s="51"/>
      <c r="O19" s="51"/>
      <c r="P19" s="51"/>
      <c r="Q19" s="17"/>
      <c r="R19" s="17"/>
      <c r="S19" s="52"/>
    </row>
    <row r="20" spans="2:19" x14ac:dyDescent="0.25">
      <c r="B20" s="44" t="s">
        <v>80</v>
      </c>
      <c r="C20" s="45" t="s">
        <v>39</v>
      </c>
      <c r="D20" s="46"/>
      <c r="E20" s="45" t="s">
        <v>38</v>
      </c>
      <c r="F20" s="18">
        <v>1</v>
      </c>
      <c r="G20" s="45" t="s">
        <v>39</v>
      </c>
      <c r="H20" s="46"/>
      <c r="I20" s="45" t="s">
        <v>40</v>
      </c>
      <c r="J20" s="18">
        <v>2</v>
      </c>
      <c r="K20" s="45" t="s">
        <v>38</v>
      </c>
      <c r="L20" s="18">
        <v>1</v>
      </c>
      <c r="M20" s="45" t="s">
        <v>38</v>
      </c>
      <c r="N20" s="46"/>
      <c r="O20" s="47">
        <v>30</v>
      </c>
      <c r="P20" s="48">
        <v>86</v>
      </c>
      <c r="Q20" s="25" t="s">
        <v>113</v>
      </c>
      <c r="R20" s="25" t="s">
        <v>224</v>
      </c>
      <c r="S20" s="49" t="s">
        <v>196</v>
      </c>
    </row>
    <row r="21" spans="2:19" x14ac:dyDescent="0.25">
      <c r="B21" s="50" t="s">
        <v>68</v>
      </c>
      <c r="C21" s="51"/>
      <c r="D21" s="51"/>
      <c r="E21" s="51"/>
      <c r="F21" s="17"/>
      <c r="G21" s="51"/>
      <c r="H21" s="51"/>
      <c r="I21" s="51"/>
      <c r="J21" s="17"/>
      <c r="K21" s="51"/>
      <c r="L21" s="17"/>
      <c r="M21" s="51"/>
      <c r="N21" s="51"/>
      <c r="O21" s="51"/>
      <c r="P21" s="51"/>
      <c r="Q21" s="17"/>
      <c r="R21" s="17"/>
      <c r="S21" s="52"/>
    </row>
    <row r="22" spans="2:19" x14ac:dyDescent="0.25">
      <c r="B22" s="44" t="s">
        <v>82</v>
      </c>
      <c r="C22" s="45" t="s">
        <v>39</v>
      </c>
      <c r="D22" s="46"/>
      <c r="E22" s="45" t="s">
        <v>38</v>
      </c>
      <c r="F22" s="18">
        <v>1</v>
      </c>
      <c r="G22" s="45" t="s">
        <v>39</v>
      </c>
      <c r="H22" s="46"/>
      <c r="I22" s="45" t="s">
        <v>40</v>
      </c>
      <c r="J22" s="18">
        <v>2</v>
      </c>
      <c r="K22" s="45" t="s">
        <v>38</v>
      </c>
      <c r="L22" s="18">
        <v>1</v>
      </c>
      <c r="M22" s="45" t="s">
        <v>38</v>
      </c>
      <c r="N22" s="46"/>
      <c r="O22" s="47">
        <v>27</v>
      </c>
      <c r="P22" s="48">
        <v>90</v>
      </c>
      <c r="Q22" s="25" t="s">
        <v>114</v>
      </c>
      <c r="R22" s="25" t="s">
        <v>225</v>
      </c>
      <c r="S22" s="49" t="s">
        <v>196</v>
      </c>
    </row>
    <row r="23" spans="2:19" x14ac:dyDescent="0.25">
      <c r="B23" s="50" t="s">
        <v>72</v>
      </c>
      <c r="C23" s="51"/>
      <c r="D23" s="51"/>
      <c r="E23" s="51"/>
      <c r="F23" s="17"/>
      <c r="G23" s="51"/>
      <c r="H23" s="51"/>
      <c r="I23" s="51"/>
      <c r="J23" s="17"/>
      <c r="K23" s="51"/>
      <c r="L23" s="17"/>
      <c r="M23" s="51"/>
      <c r="N23" s="51"/>
      <c r="O23" s="51"/>
      <c r="P23" s="51"/>
      <c r="Q23" s="17"/>
      <c r="R23" s="17"/>
      <c r="S23" s="52"/>
    </row>
    <row r="24" spans="2:19" x14ac:dyDescent="0.25">
      <c r="B24" s="44" t="s">
        <v>80</v>
      </c>
      <c r="C24" s="45" t="s">
        <v>39</v>
      </c>
      <c r="D24" s="46"/>
      <c r="E24" s="45" t="s">
        <v>38</v>
      </c>
      <c r="F24" s="18">
        <v>1</v>
      </c>
      <c r="G24" s="45" t="s">
        <v>39</v>
      </c>
      <c r="H24" s="46"/>
      <c r="I24" s="45" t="s">
        <v>40</v>
      </c>
      <c r="J24" s="18">
        <v>2</v>
      </c>
      <c r="K24" s="45" t="s">
        <v>38</v>
      </c>
      <c r="L24" s="18">
        <v>1</v>
      </c>
      <c r="M24" s="45" t="s">
        <v>38</v>
      </c>
      <c r="N24" s="46"/>
      <c r="O24" s="47">
        <v>30</v>
      </c>
      <c r="P24" s="48">
        <v>86</v>
      </c>
      <c r="Q24" s="25" t="s">
        <v>115</v>
      </c>
      <c r="R24" s="25" t="s">
        <v>226</v>
      </c>
      <c r="S24" s="49" t="s">
        <v>196</v>
      </c>
    </row>
    <row r="25" spans="2:19" x14ac:dyDescent="0.25">
      <c r="B25" s="50" t="s">
        <v>69</v>
      </c>
      <c r="C25" s="51"/>
      <c r="D25" s="51"/>
      <c r="E25" s="51"/>
      <c r="F25" s="17"/>
      <c r="G25" s="51"/>
      <c r="H25" s="51"/>
      <c r="I25" s="51"/>
      <c r="J25" s="17"/>
      <c r="K25" s="51"/>
      <c r="L25" s="17"/>
      <c r="M25" s="51"/>
      <c r="N25" s="51"/>
      <c r="O25" s="51"/>
      <c r="P25" s="51"/>
      <c r="Q25" s="17"/>
      <c r="R25" s="17"/>
      <c r="S25" s="52"/>
    </row>
    <row r="26" spans="2:19" x14ac:dyDescent="0.25">
      <c r="B26" s="44" t="s">
        <v>82</v>
      </c>
      <c r="C26" s="45" t="s">
        <v>39</v>
      </c>
      <c r="D26" s="46"/>
      <c r="E26" s="45" t="s">
        <v>38</v>
      </c>
      <c r="F26" s="18">
        <v>1</v>
      </c>
      <c r="G26" s="45" t="s">
        <v>39</v>
      </c>
      <c r="H26" s="46"/>
      <c r="I26" s="45" t="s">
        <v>40</v>
      </c>
      <c r="J26" s="18">
        <v>2</v>
      </c>
      <c r="K26" s="45" t="s">
        <v>38</v>
      </c>
      <c r="L26" s="18">
        <v>1</v>
      </c>
      <c r="M26" s="45" t="s">
        <v>38</v>
      </c>
      <c r="N26" s="46"/>
      <c r="O26" s="47">
        <v>27</v>
      </c>
      <c r="P26" s="48">
        <v>90</v>
      </c>
      <c r="Q26" s="25" t="s">
        <v>116</v>
      </c>
      <c r="R26" s="25" t="s">
        <v>227</v>
      </c>
      <c r="S26" s="49" t="s">
        <v>196</v>
      </c>
    </row>
    <row r="27" spans="2:19" x14ac:dyDescent="0.25">
      <c r="B27" s="50" t="s">
        <v>73</v>
      </c>
      <c r="C27" s="51"/>
      <c r="D27" s="51"/>
      <c r="E27" s="51"/>
      <c r="F27" s="17"/>
      <c r="G27" s="51"/>
      <c r="H27" s="51"/>
      <c r="I27" s="51"/>
      <c r="J27" s="17"/>
      <c r="K27" s="51"/>
      <c r="L27" s="17"/>
      <c r="M27" s="51"/>
      <c r="N27" s="51"/>
      <c r="O27" s="51"/>
      <c r="P27" s="51"/>
      <c r="Q27" s="17"/>
      <c r="R27" s="17"/>
      <c r="S27" s="52"/>
    </row>
    <row r="28" spans="2:19" x14ac:dyDescent="0.25">
      <c r="B28" s="44" t="s">
        <v>80</v>
      </c>
      <c r="C28" s="45" t="s">
        <v>39</v>
      </c>
      <c r="D28" s="46"/>
      <c r="E28" s="45" t="s">
        <v>38</v>
      </c>
      <c r="F28" s="18">
        <v>1</v>
      </c>
      <c r="G28" s="45" t="s">
        <v>39</v>
      </c>
      <c r="H28" s="46"/>
      <c r="I28" s="45" t="s">
        <v>40</v>
      </c>
      <c r="J28" s="18">
        <v>2</v>
      </c>
      <c r="K28" s="45" t="s">
        <v>38</v>
      </c>
      <c r="L28" s="18">
        <v>1</v>
      </c>
      <c r="M28" s="45" t="s">
        <v>38</v>
      </c>
      <c r="N28" s="46"/>
      <c r="O28" s="47">
        <v>30</v>
      </c>
      <c r="P28" s="48">
        <v>86</v>
      </c>
      <c r="Q28" s="25" t="s">
        <v>116</v>
      </c>
      <c r="R28" s="25" t="s">
        <v>228</v>
      </c>
      <c r="S28" s="49" t="s">
        <v>196</v>
      </c>
    </row>
    <row r="29" spans="2:19" x14ac:dyDescent="0.25">
      <c r="B29" s="50" t="s">
        <v>74</v>
      </c>
      <c r="C29" s="51"/>
      <c r="D29" s="51"/>
      <c r="E29" s="51"/>
      <c r="F29" s="17"/>
      <c r="G29" s="51"/>
      <c r="H29" s="51"/>
      <c r="I29" s="51"/>
      <c r="J29" s="17"/>
      <c r="K29" s="51"/>
      <c r="L29" s="17"/>
      <c r="M29" s="51"/>
      <c r="N29" s="51"/>
      <c r="O29" s="51"/>
      <c r="P29" s="51"/>
      <c r="Q29" s="17"/>
      <c r="R29" s="17"/>
      <c r="S29" s="52"/>
    </row>
    <row r="30" spans="2:19" x14ac:dyDescent="0.25">
      <c r="B30" s="44" t="s">
        <v>81</v>
      </c>
      <c r="C30" s="45" t="s">
        <v>39</v>
      </c>
      <c r="D30" s="46"/>
      <c r="E30" s="45" t="s">
        <v>38</v>
      </c>
      <c r="F30" s="18">
        <v>1</v>
      </c>
      <c r="G30" s="45" t="s">
        <v>39</v>
      </c>
      <c r="H30" s="46"/>
      <c r="I30" s="45" t="s">
        <v>40</v>
      </c>
      <c r="J30" s="18">
        <v>2</v>
      </c>
      <c r="K30" s="45" t="s">
        <v>38</v>
      </c>
      <c r="L30" s="18">
        <v>1</v>
      </c>
      <c r="M30" s="45" t="s">
        <v>38</v>
      </c>
      <c r="N30" s="46"/>
      <c r="O30" s="47">
        <v>27</v>
      </c>
      <c r="P30" s="48">
        <v>87</v>
      </c>
      <c r="Q30" s="25" t="s">
        <v>78</v>
      </c>
      <c r="R30" s="25" t="s">
        <v>229</v>
      </c>
      <c r="S30" s="49" t="s">
        <v>196</v>
      </c>
    </row>
    <row r="31" spans="2:19" x14ac:dyDescent="0.25">
      <c r="B31" s="50" t="s">
        <v>75</v>
      </c>
      <c r="C31" s="51"/>
      <c r="D31" s="51"/>
      <c r="E31" s="51"/>
      <c r="F31" s="17"/>
      <c r="G31" s="51"/>
      <c r="H31" s="51"/>
      <c r="I31" s="51"/>
      <c r="J31" s="17"/>
      <c r="K31" s="51"/>
      <c r="L31" s="17"/>
      <c r="M31" s="51"/>
      <c r="N31" s="51"/>
      <c r="O31" s="51"/>
      <c r="P31" s="51"/>
      <c r="Q31" s="17"/>
      <c r="R31" s="17"/>
      <c r="S31" s="52"/>
    </row>
    <row r="32" spans="2:19" x14ac:dyDescent="0.25">
      <c r="B32" s="44" t="s">
        <v>82</v>
      </c>
      <c r="C32" s="45" t="s">
        <v>39</v>
      </c>
      <c r="D32" s="46"/>
      <c r="E32" s="45" t="s">
        <v>38</v>
      </c>
      <c r="F32" s="18">
        <v>1</v>
      </c>
      <c r="G32" s="45" t="s">
        <v>39</v>
      </c>
      <c r="H32" s="46"/>
      <c r="I32" s="45" t="s">
        <v>40</v>
      </c>
      <c r="J32" s="18">
        <v>2</v>
      </c>
      <c r="K32" s="45" t="s">
        <v>38</v>
      </c>
      <c r="L32" s="18">
        <v>1</v>
      </c>
      <c r="M32" s="45" t="s">
        <v>38</v>
      </c>
      <c r="N32" s="46"/>
      <c r="O32" s="47">
        <v>27</v>
      </c>
      <c r="P32" s="48">
        <v>90</v>
      </c>
      <c r="Q32" s="25" t="s">
        <v>78</v>
      </c>
      <c r="R32" s="25" t="s">
        <v>230</v>
      </c>
      <c r="S32" s="49" t="s">
        <v>196</v>
      </c>
    </row>
    <row r="33" spans="2:19" x14ac:dyDescent="0.25">
      <c r="B33" s="50" t="s">
        <v>76</v>
      </c>
      <c r="C33" s="51"/>
      <c r="D33" s="51"/>
      <c r="E33" s="51"/>
      <c r="F33" s="17"/>
      <c r="G33" s="51"/>
      <c r="H33" s="51"/>
      <c r="I33" s="51"/>
      <c r="J33" s="17"/>
      <c r="K33" s="51"/>
      <c r="L33" s="17"/>
      <c r="M33" s="51"/>
      <c r="N33" s="51"/>
      <c r="O33" s="51"/>
      <c r="P33" s="51"/>
      <c r="Q33" s="17"/>
      <c r="R33" s="17"/>
      <c r="S33" s="52"/>
    </row>
    <row r="34" spans="2:19" x14ac:dyDescent="0.25">
      <c r="B34" s="44" t="s">
        <v>82</v>
      </c>
      <c r="C34" s="45" t="s">
        <v>39</v>
      </c>
      <c r="D34" s="46"/>
      <c r="E34" s="45" t="s">
        <v>38</v>
      </c>
      <c r="F34" s="18">
        <v>1</v>
      </c>
      <c r="G34" s="45" t="s">
        <v>39</v>
      </c>
      <c r="H34" s="46"/>
      <c r="I34" s="45" t="s">
        <v>40</v>
      </c>
      <c r="J34" s="18">
        <v>2</v>
      </c>
      <c r="K34" s="45" t="s">
        <v>38</v>
      </c>
      <c r="L34" s="18">
        <v>1</v>
      </c>
      <c r="M34" s="45" t="s">
        <v>38</v>
      </c>
      <c r="N34" s="46"/>
      <c r="O34" s="47">
        <v>27</v>
      </c>
      <c r="P34" s="48">
        <v>90</v>
      </c>
      <c r="Q34" s="25" t="s">
        <v>79</v>
      </c>
      <c r="R34" s="25" t="s">
        <v>231</v>
      </c>
      <c r="S34" s="49" t="s">
        <v>196</v>
      </c>
    </row>
    <row r="35" spans="2:19" x14ac:dyDescent="0.25">
      <c r="B35" s="50" t="s">
        <v>77</v>
      </c>
      <c r="C35" s="51"/>
      <c r="D35" s="51"/>
      <c r="E35" s="51"/>
      <c r="F35" s="17"/>
      <c r="G35" s="51"/>
      <c r="H35" s="51"/>
      <c r="I35" s="51"/>
      <c r="J35" s="17"/>
      <c r="K35" s="51"/>
      <c r="L35" s="17"/>
      <c r="M35" s="51"/>
      <c r="N35" s="51"/>
      <c r="O35" s="51"/>
      <c r="P35" s="51"/>
      <c r="Q35" s="17"/>
      <c r="R35" s="17"/>
      <c r="S35" s="52"/>
    </row>
    <row r="36" spans="2:19" x14ac:dyDescent="0.25">
      <c r="B36" s="44" t="s">
        <v>82</v>
      </c>
      <c r="C36" s="45" t="s">
        <v>39</v>
      </c>
      <c r="D36" s="46"/>
      <c r="E36" s="45" t="s">
        <v>38</v>
      </c>
      <c r="F36" s="18">
        <v>1</v>
      </c>
      <c r="G36" s="45" t="s">
        <v>39</v>
      </c>
      <c r="H36" s="46"/>
      <c r="I36" s="45" t="s">
        <v>40</v>
      </c>
      <c r="J36" s="18">
        <v>2</v>
      </c>
      <c r="K36" s="45" t="s">
        <v>38</v>
      </c>
      <c r="L36" s="18">
        <v>1</v>
      </c>
      <c r="M36" s="45" t="s">
        <v>38</v>
      </c>
      <c r="N36" s="46"/>
      <c r="O36" s="47">
        <v>27</v>
      </c>
      <c r="P36" s="48">
        <v>90</v>
      </c>
      <c r="Q36" s="26" t="s">
        <v>78</v>
      </c>
      <c r="R36" s="53" t="s">
        <v>232</v>
      </c>
      <c r="S36" s="54" t="s">
        <v>196</v>
      </c>
    </row>
    <row r="37" spans="2:19" x14ac:dyDescent="0.25">
      <c r="B37" s="159" t="s">
        <v>210</v>
      </c>
      <c r="C37" s="159"/>
      <c r="D37" s="159"/>
      <c r="E37" s="159"/>
      <c r="F37" s="159"/>
      <c r="G37" s="159"/>
      <c r="H37" s="159"/>
      <c r="I37" s="159"/>
      <c r="J37" s="159"/>
      <c r="K37" s="159"/>
      <c r="L37" s="159"/>
      <c r="M37" s="159"/>
      <c r="N37" s="159"/>
      <c r="O37" s="159"/>
      <c r="P37" s="159"/>
    </row>
    <row r="38" spans="2:19" x14ac:dyDescent="0.25">
      <c r="B38" s="136" t="s">
        <v>211</v>
      </c>
      <c r="C38" s="136"/>
      <c r="D38" s="136"/>
      <c r="E38" s="136"/>
      <c r="F38" s="136"/>
      <c r="G38" s="136"/>
      <c r="H38" s="136"/>
      <c r="I38" s="136"/>
      <c r="J38" s="136"/>
      <c r="K38" s="136"/>
      <c r="L38" s="136"/>
      <c r="M38" s="136"/>
      <c r="N38" s="136"/>
      <c r="O38" s="136"/>
      <c r="P38" s="136"/>
    </row>
    <row r="39" spans="2:19" x14ac:dyDescent="0.25">
      <c r="B39" s="136" t="s">
        <v>214</v>
      </c>
      <c r="C39" s="136"/>
      <c r="D39" s="136"/>
      <c r="E39" s="136"/>
      <c r="F39" s="136"/>
      <c r="G39" s="136"/>
      <c r="H39" s="136"/>
      <c r="I39" s="136"/>
      <c r="J39" s="136"/>
      <c r="K39" s="136"/>
      <c r="L39" s="136"/>
      <c r="M39" s="136"/>
      <c r="N39" s="136"/>
      <c r="O39" s="136"/>
      <c r="P39" s="136"/>
    </row>
    <row r="40" spans="2:19" x14ac:dyDescent="0.25">
      <c r="B40" s="137" t="s">
        <v>243</v>
      </c>
      <c r="C40" s="137"/>
      <c r="D40" s="137"/>
      <c r="E40" s="137"/>
      <c r="F40" s="137"/>
      <c r="G40" s="137"/>
      <c r="H40" s="137"/>
      <c r="I40" s="137"/>
      <c r="J40" s="137"/>
      <c r="K40" s="137"/>
      <c r="L40" s="137"/>
      <c r="M40" s="137"/>
      <c r="N40" s="137"/>
      <c r="O40" s="137"/>
      <c r="P40" s="137"/>
    </row>
    <row r="41" spans="2:19" s="12" customFormat="1" x14ac:dyDescent="0.25">
      <c r="B41" s="136" t="s">
        <v>185</v>
      </c>
      <c r="C41" s="136"/>
      <c r="D41" s="136"/>
      <c r="E41" s="136"/>
      <c r="F41" s="136"/>
      <c r="G41" s="136"/>
      <c r="H41" s="136"/>
      <c r="I41" s="136"/>
      <c r="J41" s="136"/>
      <c r="K41" s="136"/>
      <c r="L41" s="136"/>
      <c r="M41" s="136"/>
      <c r="N41" s="136"/>
      <c r="O41" s="136"/>
      <c r="P41" s="136"/>
    </row>
    <row r="42" spans="2:19" x14ac:dyDescent="0.25">
      <c r="B42" s="137" t="s">
        <v>212</v>
      </c>
      <c r="C42" s="137"/>
      <c r="D42" s="137"/>
      <c r="E42" s="137"/>
      <c r="F42" s="137"/>
      <c r="G42" s="137"/>
      <c r="H42" s="137"/>
      <c r="I42" s="137"/>
      <c r="J42" s="137"/>
      <c r="K42" s="137"/>
      <c r="L42" s="137"/>
      <c r="M42" s="137"/>
      <c r="N42" s="137"/>
      <c r="O42" s="137"/>
      <c r="P42" s="137"/>
    </row>
    <row r="43" spans="2:19" ht="15" customHeight="1" x14ac:dyDescent="0.25">
      <c r="B43" s="136" t="s">
        <v>215</v>
      </c>
      <c r="C43" s="136"/>
      <c r="D43" s="136"/>
      <c r="E43" s="136"/>
      <c r="F43" s="136"/>
      <c r="G43" s="136"/>
      <c r="H43" s="136"/>
      <c r="I43" s="136"/>
      <c r="J43" s="136"/>
      <c r="K43" s="136"/>
      <c r="L43" s="136"/>
      <c r="M43" s="136"/>
      <c r="N43" s="136"/>
      <c r="O43" s="136"/>
      <c r="P43" s="136"/>
    </row>
    <row r="44" spans="2:19" x14ac:dyDescent="0.25">
      <c r="B44" s="55" t="s">
        <v>144</v>
      </c>
      <c r="C44" s="56" t="str">
        <f>STUDIES!A3</f>
        <v>Levin, 2010 (1); Weinberg, 2012 (2)</v>
      </c>
      <c r="D44" s="57"/>
      <c r="E44" s="57"/>
      <c r="F44" s="57"/>
      <c r="G44" s="57"/>
      <c r="H44" s="57"/>
      <c r="I44" s="57"/>
      <c r="J44" s="57"/>
      <c r="K44" s="57"/>
      <c r="L44" s="57"/>
      <c r="M44" s="57"/>
      <c r="N44" s="57"/>
      <c r="O44" s="57"/>
      <c r="P44" s="57"/>
    </row>
    <row r="46" spans="2:19" ht="21.75" thickBot="1" x14ac:dyDescent="0.3">
      <c r="B46" s="35" t="s">
        <v>46</v>
      </c>
      <c r="C46" s="36"/>
      <c r="D46" s="36"/>
      <c r="E46" s="36"/>
      <c r="F46" s="36"/>
      <c r="G46" s="36"/>
      <c r="H46" s="36"/>
      <c r="I46" s="36"/>
      <c r="J46" s="36"/>
      <c r="K46" s="36"/>
      <c r="L46" s="36"/>
      <c r="M46" s="36"/>
      <c r="N46" s="36"/>
      <c r="O46" s="36"/>
      <c r="P46" s="36"/>
    </row>
    <row r="48" spans="2:19" s="38" customFormat="1" x14ac:dyDescent="0.25">
      <c r="B48" s="163" t="s">
        <v>51</v>
      </c>
      <c r="C48" s="164"/>
      <c r="D48" s="164"/>
      <c r="E48" s="162" t="s">
        <v>52</v>
      </c>
      <c r="F48" s="162"/>
      <c r="G48" s="162"/>
      <c r="H48" s="162"/>
      <c r="I48" s="162" t="s">
        <v>53</v>
      </c>
      <c r="J48" s="162"/>
      <c r="K48" s="162" t="s">
        <v>21</v>
      </c>
      <c r="L48" s="162"/>
      <c r="M48" s="160" t="s">
        <v>24</v>
      </c>
      <c r="N48" s="160"/>
      <c r="O48" s="162" t="s">
        <v>23</v>
      </c>
      <c r="P48" s="168"/>
    </row>
    <row r="49" spans="2:16" s="38" customFormat="1" ht="31.5" customHeight="1" thickBot="1" x14ac:dyDescent="0.3">
      <c r="B49" s="165"/>
      <c r="C49" s="166"/>
      <c r="D49" s="166"/>
      <c r="E49" s="161" t="str">
        <f>O12</f>
        <v>Control group (Placebo − HIV-infected children 7−12 years)</v>
      </c>
      <c r="F49" s="161"/>
      <c r="G49" s="161" t="str">
        <f>P12</f>
        <v>Intervention group (4vHPV − HIV-infected children 7−12 years)</v>
      </c>
      <c r="H49" s="161"/>
      <c r="I49" s="167" t="s">
        <v>20</v>
      </c>
      <c r="J49" s="167"/>
      <c r="K49" s="167" t="s">
        <v>22</v>
      </c>
      <c r="L49" s="167"/>
      <c r="M49" s="161"/>
      <c r="N49" s="161"/>
      <c r="O49" s="167"/>
      <c r="P49" s="169"/>
    </row>
    <row r="50" spans="2:16" ht="30" customHeight="1" x14ac:dyDescent="0.25">
      <c r="B50" s="143" t="str">
        <f>B13</f>
        <v>GMTs for HPV 6 (month 7)</v>
      </c>
      <c r="C50" s="144"/>
      <c r="D50" s="144"/>
      <c r="E50" s="140" t="str">
        <f>IF(Q14="","",Q14)</f>
        <v>Mean 4.5 mMU/mL</v>
      </c>
      <c r="F50" s="140"/>
      <c r="G50" s="145" t="s">
        <v>217</v>
      </c>
      <c r="H50" s="145"/>
      <c r="I50" s="140" t="str">
        <f>IF(R14="","",R14)</f>
        <v>Ratio 123.8 (89.0−172.1)</v>
      </c>
      <c r="J50" s="140"/>
      <c r="K50" s="140" t="str">
        <f>IF(B14="","",B14)</f>
        <v>114 (1RCT)</v>
      </c>
      <c r="L50" s="140"/>
      <c r="M50" s="62" t="str">
        <f>IF(S14="","",S14)</f>
        <v>Moderate</v>
      </c>
      <c r="N50" s="61">
        <v>2</v>
      </c>
      <c r="O50" s="141"/>
      <c r="P50" s="142"/>
    </row>
    <row r="51" spans="2:16" ht="30" customHeight="1" x14ac:dyDescent="0.25">
      <c r="B51" s="143" t="str">
        <f>B15</f>
        <v>GMTs for HPV 6 (month 24)</v>
      </c>
      <c r="C51" s="144"/>
      <c r="D51" s="144"/>
      <c r="E51" s="140" t="str">
        <f>IF(Q16="","",Q16)</f>
        <v>Mean 4.5 mMU/mL</v>
      </c>
      <c r="F51" s="140"/>
      <c r="G51" s="145" t="s">
        <v>109</v>
      </c>
      <c r="H51" s="145"/>
      <c r="I51" s="140" t="str">
        <f>IF(R16="","",R16)</f>
        <v>Ratio 50.4 (34.2−74.4)</v>
      </c>
      <c r="J51" s="140"/>
      <c r="K51" s="140" t="str">
        <f>IF(B16="","",B16)</f>
        <v>116 (1RCT)</v>
      </c>
      <c r="L51" s="140"/>
      <c r="M51" s="62" t="str">
        <f>IF(S16="","",S16)</f>
        <v>Moderate</v>
      </c>
      <c r="N51" s="61">
        <v>2</v>
      </c>
      <c r="O51" s="141"/>
      <c r="P51" s="142"/>
    </row>
    <row r="52" spans="2:16" ht="30" customHeight="1" x14ac:dyDescent="0.25">
      <c r="B52" s="143" t="str">
        <f>B17</f>
        <v>GMTs for HPV 11 (month 7)</v>
      </c>
      <c r="C52" s="144"/>
      <c r="D52" s="144"/>
      <c r="E52" s="140" t="str">
        <f>IF(Q18="","",Q18)</f>
        <v>Mean 4.2 mMU/mL</v>
      </c>
      <c r="F52" s="140"/>
      <c r="G52" s="145" t="s">
        <v>218</v>
      </c>
      <c r="H52" s="145"/>
      <c r="I52" s="140" t="str">
        <f>IF(R18="","",R18)</f>
        <v>Ratio 330.4 (261.6−417.2)</v>
      </c>
      <c r="J52" s="140"/>
      <c r="K52" s="140" t="str">
        <f>IF(B18="","",B18)</f>
        <v>117 (1RCT)</v>
      </c>
      <c r="L52" s="140"/>
      <c r="M52" s="62" t="str">
        <f>IF(S18="","",S18)</f>
        <v>Moderate</v>
      </c>
      <c r="N52" s="61">
        <v>2</v>
      </c>
      <c r="O52" s="141"/>
      <c r="P52" s="142"/>
    </row>
    <row r="53" spans="2:16" ht="30" customHeight="1" x14ac:dyDescent="0.25">
      <c r="B53" s="143" t="str">
        <f>B19</f>
        <v>GMTs for HPV 11 (month 24)</v>
      </c>
      <c r="C53" s="144"/>
      <c r="D53" s="144"/>
      <c r="E53" s="140" t="str">
        <f>IF(Q20="","",Q20)</f>
        <v>Mean 4.0 mMU/mL</v>
      </c>
      <c r="F53" s="140"/>
      <c r="G53" s="145" t="s">
        <v>216</v>
      </c>
      <c r="H53" s="145"/>
      <c r="I53" s="140" t="str">
        <f>IF(R20="","",R20)</f>
        <v>Ratio 68.8 (49.3−95.8)</v>
      </c>
      <c r="J53" s="140"/>
      <c r="K53" s="140" t="str">
        <f>IF(B20="","",B20)</f>
        <v>116 (1RCT)</v>
      </c>
      <c r="L53" s="140"/>
      <c r="M53" s="62" t="str">
        <f>IF(S20="","",S20)</f>
        <v>Moderate</v>
      </c>
      <c r="N53" s="61">
        <v>2</v>
      </c>
      <c r="O53" s="141"/>
      <c r="P53" s="142"/>
    </row>
    <row r="54" spans="2:16" ht="30" customHeight="1" x14ac:dyDescent="0.25">
      <c r="B54" s="143" t="str">
        <f>B21</f>
        <v>GMTs for HPV 16 (month 7)</v>
      </c>
      <c r="C54" s="144"/>
      <c r="D54" s="144"/>
      <c r="E54" s="140" t="str">
        <f>IF(Q22="","",Q22)</f>
        <v>Mean 5.6 mMU/mL</v>
      </c>
      <c r="F54" s="140"/>
      <c r="G54" s="145" t="s">
        <v>219</v>
      </c>
      <c r="H54" s="145"/>
      <c r="I54" s="140" t="str">
        <f>IF(R22="","",R22)</f>
        <v>Ratio 935.8 (724.5−1208.7)</v>
      </c>
      <c r="J54" s="140"/>
      <c r="K54" s="140" t="str">
        <f>IF(B22="","",B22)</f>
        <v>117 (1RCT)</v>
      </c>
      <c r="L54" s="140"/>
      <c r="M54" s="62" t="str">
        <f>IF(S22="","",S22)</f>
        <v>Moderate</v>
      </c>
      <c r="N54" s="61">
        <v>2</v>
      </c>
      <c r="O54" s="141"/>
      <c r="P54" s="142"/>
    </row>
    <row r="55" spans="2:16" ht="30" customHeight="1" x14ac:dyDescent="0.25">
      <c r="B55" s="143" t="str">
        <f>B23</f>
        <v>GMTs for HPV 16 (month 24)</v>
      </c>
      <c r="C55" s="144"/>
      <c r="D55" s="144"/>
      <c r="E55" s="140" t="str">
        <f>IF(Q24="","",Q24)</f>
        <v>Mean 5.4 mMU/mL</v>
      </c>
      <c r="F55" s="140"/>
      <c r="G55" s="145" t="s">
        <v>213</v>
      </c>
      <c r="H55" s="145"/>
      <c r="I55" s="140" t="str">
        <f>IF(R24="","",R24)</f>
        <v>Ratio 189.4 (129.3−277.6)</v>
      </c>
      <c r="J55" s="140"/>
      <c r="K55" s="140" t="str">
        <f>IF(B24="","",B24)</f>
        <v>116 (1RCT)</v>
      </c>
      <c r="L55" s="140"/>
      <c r="M55" s="62" t="str">
        <f>IF(S24="","",S24)</f>
        <v>Moderate</v>
      </c>
      <c r="N55" s="61">
        <v>2</v>
      </c>
      <c r="O55" s="141"/>
      <c r="P55" s="142"/>
    </row>
    <row r="56" spans="2:16" ht="30" customHeight="1" x14ac:dyDescent="0.25">
      <c r="B56" s="143" t="str">
        <f>B25</f>
        <v>GMTs for HPV 18 (month 7)</v>
      </c>
      <c r="C56" s="144"/>
      <c r="D56" s="144"/>
      <c r="E56" s="140" t="str">
        <f>IF(Q26="","",Q26)</f>
        <v>Mean 4.9 mMU/mL</v>
      </c>
      <c r="F56" s="140"/>
      <c r="G56" s="145" t="s">
        <v>220</v>
      </c>
      <c r="H56" s="145"/>
      <c r="I56" s="140" t="str">
        <f>IF(R26="","",R26)</f>
        <v>Ratio 189.2 (132.8−269.7)</v>
      </c>
      <c r="J56" s="140"/>
      <c r="K56" s="140" t="str">
        <f>IF(B26="","",B26)</f>
        <v>117 (1RCT)</v>
      </c>
      <c r="L56" s="140"/>
      <c r="M56" s="62" t="str">
        <f>IF(S26="","",S26)</f>
        <v>Moderate</v>
      </c>
      <c r="N56" s="61">
        <v>2</v>
      </c>
      <c r="O56" s="141"/>
      <c r="P56" s="142"/>
    </row>
    <row r="57" spans="2:16" ht="30" customHeight="1" x14ac:dyDescent="0.25">
      <c r="B57" s="143" t="str">
        <f>B27</f>
        <v>GMTs for HPV 18 (month 24)</v>
      </c>
      <c r="C57" s="144"/>
      <c r="D57" s="144"/>
      <c r="E57" s="140" t="str">
        <f>IF(Q28="","",Q28)</f>
        <v>Mean 4.9 mMU/mL</v>
      </c>
      <c r="F57" s="140"/>
      <c r="G57" s="145" t="s">
        <v>110</v>
      </c>
      <c r="H57" s="145"/>
      <c r="I57" s="140" t="str">
        <f>IF(R28="","",R28)</f>
        <v>Ratio 29.6 (18.1−48.4)</v>
      </c>
      <c r="J57" s="140"/>
      <c r="K57" s="140" t="str">
        <f>IF(B28="","",B28)</f>
        <v>116 (1RCT)</v>
      </c>
      <c r="L57" s="140"/>
      <c r="M57" s="62" t="str">
        <f>IF(S28="","",S28)</f>
        <v>Moderate</v>
      </c>
      <c r="N57" s="61">
        <v>2</v>
      </c>
      <c r="O57" s="141"/>
      <c r="P57" s="142"/>
    </row>
    <row r="58" spans="2:16" ht="30" customHeight="1" x14ac:dyDescent="0.25">
      <c r="B58" s="143" t="str">
        <f>B29</f>
        <v>Seroconversion for HPV 6 (month 7)</v>
      </c>
      <c r="C58" s="144"/>
      <c r="D58" s="144"/>
      <c r="E58" s="140" t="str">
        <f>IF(Q30="","",Q30)</f>
        <v>0/27 (0%)</v>
      </c>
      <c r="F58" s="140"/>
      <c r="G58" s="145" t="s">
        <v>83</v>
      </c>
      <c r="H58" s="145"/>
      <c r="I58" s="140" t="str">
        <f>IF(R30="","",R30)</f>
        <v>RR 55.7 (3.6−868.4)</v>
      </c>
      <c r="J58" s="140"/>
      <c r="K58" s="140" t="str">
        <f>IF(B30="","",B30)</f>
        <v>114 (1RCT)</v>
      </c>
      <c r="L58" s="140"/>
      <c r="M58" s="62" t="str">
        <f>IF(S30="","",S30)</f>
        <v>Moderate</v>
      </c>
      <c r="N58" s="61">
        <v>2</v>
      </c>
      <c r="O58" s="141"/>
      <c r="P58" s="142"/>
    </row>
    <row r="59" spans="2:16" ht="30" customHeight="1" x14ac:dyDescent="0.25">
      <c r="B59" s="143" t="str">
        <f>B31</f>
        <v>Seroconversion for HPV 11 (month 7)</v>
      </c>
      <c r="C59" s="144"/>
      <c r="D59" s="144"/>
      <c r="E59" s="140" t="str">
        <f>IF(Q32="","",Q32)</f>
        <v>0/27 (0%)</v>
      </c>
      <c r="F59" s="140"/>
      <c r="G59" s="145" t="s">
        <v>84</v>
      </c>
      <c r="H59" s="145"/>
      <c r="I59" s="140" t="str">
        <f>IF(R32="","",R32)</f>
        <v>RR 55.7 (3.6−68.6)</v>
      </c>
      <c r="J59" s="140"/>
      <c r="K59" s="140" t="str">
        <f>IF(B32="","",B32)</f>
        <v>117 (1RCT)</v>
      </c>
      <c r="L59" s="140"/>
      <c r="M59" s="62" t="str">
        <f t="shared" ref="M59" si="0">IF(S30="","",S30)</f>
        <v>Moderate</v>
      </c>
      <c r="N59" s="61">
        <v>2</v>
      </c>
      <c r="O59" s="141"/>
      <c r="P59" s="142"/>
    </row>
    <row r="60" spans="2:16" ht="30" customHeight="1" x14ac:dyDescent="0.25">
      <c r="B60" s="143" t="str">
        <f>B33</f>
        <v>Seroconversion for HPV 16 (month 7)</v>
      </c>
      <c r="C60" s="144"/>
      <c r="D60" s="144"/>
      <c r="E60" s="140" t="str">
        <f>IF(Q34="","",Q34)</f>
        <v>1/27 (4%)</v>
      </c>
      <c r="F60" s="140"/>
      <c r="G60" s="145" t="s">
        <v>84</v>
      </c>
      <c r="H60" s="145"/>
      <c r="I60" s="140" t="str">
        <f>IF(R34="","",R34)</f>
        <v>RR 18.6 (3.9−88.1)</v>
      </c>
      <c r="J60" s="140"/>
      <c r="K60" s="140" t="str">
        <f>IF(B34="","",B34)</f>
        <v>117 (1RCT)</v>
      </c>
      <c r="L60" s="140"/>
      <c r="M60" s="62" t="str">
        <f>IF(S32="","",S32)</f>
        <v>Moderate</v>
      </c>
      <c r="N60" s="61">
        <v>2</v>
      </c>
      <c r="O60" s="59"/>
      <c r="P60" s="60"/>
    </row>
    <row r="61" spans="2:16" ht="30" customHeight="1" x14ac:dyDescent="0.25">
      <c r="B61" s="143" t="str">
        <f>B35</f>
        <v>Seroconversion for HPV 18 (month 7)</v>
      </c>
      <c r="C61" s="144"/>
      <c r="D61" s="144"/>
      <c r="E61" s="140" t="str">
        <f>IF(Q36="","",Q36)</f>
        <v>0/27 (0%)</v>
      </c>
      <c r="F61" s="140"/>
      <c r="G61" s="145" t="s">
        <v>85</v>
      </c>
      <c r="H61" s="145"/>
      <c r="I61" s="140" t="str">
        <f>IF(R36="","",R36)</f>
        <v>RR 53.9 (3.5−840.0)</v>
      </c>
      <c r="J61" s="140"/>
      <c r="K61" s="140" t="str">
        <f>IF(B36="","",B36)</f>
        <v>117 (1RCT)</v>
      </c>
      <c r="L61" s="140"/>
      <c r="M61" s="62" t="str">
        <f>IF(S32="","",S32)</f>
        <v>Moderate</v>
      </c>
      <c r="N61" s="61">
        <v>2</v>
      </c>
      <c r="O61" s="141"/>
      <c r="P61" s="142"/>
    </row>
    <row r="62" spans="2:16" ht="15" customHeight="1" x14ac:dyDescent="0.25">
      <c r="B62" s="159" t="s">
        <v>210</v>
      </c>
      <c r="C62" s="159"/>
      <c r="D62" s="159"/>
      <c r="E62" s="159"/>
      <c r="F62" s="159"/>
      <c r="G62" s="159"/>
      <c r="H62" s="159"/>
      <c r="I62" s="159"/>
      <c r="J62" s="159"/>
      <c r="K62" s="159"/>
      <c r="L62" s="159"/>
      <c r="M62" s="159"/>
      <c r="N62" s="159"/>
      <c r="O62" s="159"/>
      <c r="P62" s="159"/>
    </row>
    <row r="63" spans="2:16" ht="57.75" customHeight="1" x14ac:dyDescent="0.25">
      <c r="B63" s="137" t="s">
        <v>60</v>
      </c>
      <c r="C63" s="137"/>
      <c r="D63" s="137"/>
      <c r="E63" s="137"/>
      <c r="F63" s="137"/>
      <c r="G63" s="137"/>
      <c r="H63" s="137"/>
      <c r="I63" s="137"/>
      <c r="J63" s="137"/>
      <c r="K63" s="137"/>
      <c r="L63" s="137"/>
      <c r="M63" s="137"/>
      <c r="N63" s="137"/>
      <c r="O63" s="137"/>
      <c r="P63" s="137"/>
    </row>
    <row r="64" spans="2:16" ht="15" customHeight="1" x14ac:dyDescent="0.25">
      <c r="B64" s="136" t="s">
        <v>214</v>
      </c>
      <c r="C64" s="136"/>
      <c r="D64" s="136"/>
      <c r="E64" s="136"/>
      <c r="F64" s="136"/>
      <c r="G64" s="136"/>
      <c r="H64" s="136"/>
      <c r="I64" s="136"/>
      <c r="J64" s="136"/>
      <c r="K64" s="136"/>
      <c r="L64" s="136"/>
      <c r="M64" s="136"/>
      <c r="N64" s="136"/>
      <c r="O64" s="136"/>
      <c r="P64" s="136"/>
    </row>
    <row r="65" spans="2:16" s="12" customFormat="1" ht="15" customHeight="1" x14ac:dyDescent="0.25">
      <c r="B65" s="136" t="s">
        <v>185</v>
      </c>
      <c r="C65" s="136"/>
      <c r="D65" s="136"/>
      <c r="E65" s="136"/>
      <c r="F65" s="136"/>
      <c r="G65" s="136"/>
      <c r="H65" s="136"/>
      <c r="I65" s="136"/>
      <c r="J65" s="136"/>
      <c r="K65" s="136"/>
      <c r="L65" s="136"/>
      <c r="M65" s="136"/>
      <c r="N65" s="136"/>
      <c r="O65" s="136"/>
      <c r="P65" s="136"/>
    </row>
    <row r="66" spans="2:16" ht="15" customHeight="1" x14ac:dyDescent="0.25">
      <c r="B66" s="136" t="s">
        <v>215</v>
      </c>
      <c r="C66" s="136"/>
      <c r="D66" s="136"/>
      <c r="E66" s="136"/>
      <c r="F66" s="136"/>
      <c r="G66" s="136"/>
      <c r="H66" s="136"/>
      <c r="I66" s="136"/>
      <c r="J66" s="136"/>
      <c r="K66" s="136"/>
      <c r="L66" s="136"/>
      <c r="M66" s="136"/>
      <c r="N66" s="136"/>
      <c r="O66" s="136"/>
      <c r="P66" s="136"/>
    </row>
    <row r="67" spans="2:16" x14ac:dyDescent="0.25">
      <c r="B67" s="55" t="s">
        <v>144</v>
      </c>
      <c r="C67" s="56" t="str">
        <f>C44</f>
        <v>Levin, 2010 (1); Weinberg, 2012 (2)</v>
      </c>
      <c r="D67" s="57"/>
      <c r="E67" s="57"/>
      <c r="F67" s="57"/>
      <c r="G67" s="57"/>
      <c r="H67" s="57"/>
      <c r="I67" s="57"/>
      <c r="J67" s="57"/>
      <c r="K67" s="57"/>
      <c r="L67" s="57"/>
      <c r="M67" s="57"/>
      <c r="N67" s="57"/>
      <c r="O67" s="57"/>
      <c r="P67" s="57"/>
    </row>
    <row r="69" spans="2:16" x14ac:dyDescent="0.25">
      <c r="B69" s="37"/>
    </row>
    <row r="71" spans="2:16" x14ac:dyDescent="0.25">
      <c r="B71" s="37"/>
    </row>
    <row r="73" spans="2:16" x14ac:dyDescent="0.25">
      <c r="B73" s="37"/>
    </row>
    <row r="87" spans="2:2" x14ac:dyDescent="0.25">
      <c r="B87" s="37"/>
    </row>
    <row r="89" spans="2:2" x14ac:dyDescent="0.25">
      <c r="B89" s="37"/>
    </row>
    <row r="91" spans="2:2" x14ac:dyDescent="0.25">
      <c r="B91" s="37"/>
    </row>
  </sheetData>
  <sheetProtection selectLockedCells="1"/>
  <mergeCells count="103">
    <mergeCell ref="G52:H52"/>
    <mergeCell ref="I52:J52"/>
    <mergeCell ref="I49:J49"/>
    <mergeCell ref="I51:J51"/>
    <mergeCell ref="K52:L52"/>
    <mergeCell ref="K51:L51"/>
    <mergeCell ref="O48:P49"/>
    <mergeCell ref="O50:P50"/>
    <mergeCell ref="B39:P39"/>
    <mergeCell ref="I50:J50"/>
    <mergeCell ref="E48:H48"/>
    <mergeCell ref="K48:L48"/>
    <mergeCell ref="B40:P40"/>
    <mergeCell ref="B62:P62"/>
    <mergeCell ref="B63:P63"/>
    <mergeCell ref="E49:F49"/>
    <mergeCell ref="G49:H49"/>
    <mergeCell ref="K54:L54"/>
    <mergeCell ref="O52:P52"/>
    <mergeCell ref="O53:P53"/>
    <mergeCell ref="B54:D54"/>
    <mergeCell ref="E54:F54"/>
    <mergeCell ref="G54:H54"/>
    <mergeCell ref="I54:J54"/>
    <mergeCell ref="K56:L56"/>
    <mergeCell ref="O54:P54"/>
    <mergeCell ref="B51:D51"/>
    <mergeCell ref="E51:F51"/>
    <mergeCell ref="G51:H51"/>
    <mergeCell ref="B52:D52"/>
    <mergeCell ref="E52:F52"/>
    <mergeCell ref="B53:D53"/>
    <mergeCell ref="E53:F53"/>
    <mergeCell ref="G53:H53"/>
    <mergeCell ref="I53:J53"/>
    <mergeCell ref="K55:L55"/>
    <mergeCell ref="K53:L53"/>
    <mergeCell ref="O10:S10"/>
    <mergeCell ref="O11:P11"/>
    <mergeCell ref="Q11:R11"/>
    <mergeCell ref="S11:S12"/>
    <mergeCell ref="B10:N10"/>
    <mergeCell ref="B11:B12"/>
    <mergeCell ref="B37:P37"/>
    <mergeCell ref="B38:P38"/>
    <mergeCell ref="O51:P51"/>
    <mergeCell ref="M48:N49"/>
    <mergeCell ref="I48:J48"/>
    <mergeCell ref="K50:L50"/>
    <mergeCell ref="B50:D50"/>
    <mergeCell ref="B48:D49"/>
    <mergeCell ref="K49:L49"/>
    <mergeCell ref="G50:H50"/>
    <mergeCell ref="E50:F50"/>
    <mergeCell ref="B43:P43"/>
    <mergeCell ref="B41:P41"/>
    <mergeCell ref="O55:P55"/>
    <mergeCell ref="B56:D56"/>
    <mergeCell ref="E56:F56"/>
    <mergeCell ref="G56:H56"/>
    <mergeCell ref="I56:J56"/>
    <mergeCell ref="O56:P56"/>
    <mergeCell ref="B55:D55"/>
    <mergeCell ref="E55:F55"/>
    <mergeCell ref="G55:H55"/>
    <mergeCell ref="I55:J55"/>
    <mergeCell ref="B58:D58"/>
    <mergeCell ref="E58:F58"/>
    <mergeCell ref="G58:H58"/>
    <mergeCell ref="I58:J58"/>
    <mergeCell ref="K60:L60"/>
    <mergeCell ref="O58:P58"/>
    <mergeCell ref="B57:D57"/>
    <mergeCell ref="E57:F57"/>
    <mergeCell ref="G57:H57"/>
    <mergeCell ref="I57:J57"/>
    <mergeCell ref="K59:L59"/>
    <mergeCell ref="K58:L58"/>
    <mergeCell ref="K57:L57"/>
    <mergeCell ref="B65:P65"/>
    <mergeCell ref="B64:P64"/>
    <mergeCell ref="B42:P42"/>
    <mergeCell ref="B66:P66"/>
    <mergeCell ref="C3:P3"/>
    <mergeCell ref="C4:P4"/>
    <mergeCell ref="C5:P5"/>
    <mergeCell ref="C6:P6"/>
    <mergeCell ref="E61:F61"/>
    <mergeCell ref="O59:P59"/>
    <mergeCell ref="B61:D61"/>
    <mergeCell ref="G61:H61"/>
    <mergeCell ref="I61:J61"/>
    <mergeCell ref="K61:L61"/>
    <mergeCell ref="O61:P61"/>
    <mergeCell ref="B59:D59"/>
    <mergeCell ref="E59:F59"/>
    <mergeCell ref="G59:H59"/>
    <mergeCell ref="I59:J59"/>
    <mergeCell ref="B60:D60"/>
    <mergeCell ref="E60:F60"/>
    <mergeCell ref="I60:J60"/>
    <mergeCell ref="G60:H60"/>
    <mergeCell ref="O57:P57"/>
  </mergeCells>
  <conditionalFormatting sqref="E31 E15 C14:C15 G14:G15 I14:I15 E17 E19 E25 I17 G17 C17 C19 G19 I19 I21 G21 C21 C23 G23 I23 I25 G25 C25 C27 G27 I27 I29 G29 C29">
    <cfRule type="cellIs" dxfId="383" priority="359" operator="equal">
      <formula>"Very serious"</formula>
    </cfRule>
    <cfRule type="cellIs" dxfId="382" priority="360" operator="equal">
      <formula>"Serious"</formula>
    </cfRule>
  </conditionalFormatting>
  <conditionalFormatting sqref="M31 M33 M35 M14:M15 M17 M19 M21 M23 M25 M27 M29">
    <cfRule type="cellIs" dxfId="381" priority="351" operator="equal">
      <formula>"Very large"</formula>
    </cfRule>
    <cfRule type="cellIs" dxfId="380" priority="352" operator="equal">
      <formula>"Large"</formula>
    </cfRule>
  </conditionalFormatting>
  <conditionalFormatting sqref="C31 C33 C35">
    <cfRule type="cellIs" dxfId="379" priority="349" operator="equal">
      <formula>"Very serious"</formula>
    </cfRule>
    <cfRule type="cellIs" dxfId="378" priority="350" operator="equal">
      <formula>"Serious"</formula>
    </cfRule>
  </conditionalFormatting>
  <conditionalFormatting sqref="G31 G33 G35">
    <cfRule type="cellIs" dxfId="377" priority="239" operator="equal">
      <formula>"Very serious"</formula>
    </cfRule>
    <cfRule type="cellIs" dxfId="376" priority="240" operator="equal">
      <formula>"Serious"</formula>
    </cfRule>
  </conditionalFormatting>
  <conditionalFormatting sqref="I31 I33 I35">
    <cfRule type="cellIs" dxfId="375" priority="199" operator="equal">
      <formula>"Very serious"</formula>
    </cfRule>
    <cfRule type="cellIs" dxfId="374" priority="200" operator="equal">
      <formula>"Serious"</formula>
    </cfRule>
  </conditionalFormatting>
  <conditionalFormatting sqref="O15:P15">
    <cfRule type="cellIs" dxfId="373" priority="171" operator="equal">
      <formula>"Very large"</formula>
    </cfRule>
    <cfRule type="cellIs" dxfId="372" priority="172" operator="equal">
      <formula>"Large"</formula>
    </cfRule>
  </conditionalFormatting>
  <conditionalFormatting sqref="O17:P17">
    <cfRule type="cellIs" dxfId="371" priority="169" operator="equal">
      <formula>"Very large"</formula>
    </cfRule>
    <cfRule type="cellIs" dxfId="370" priority="170" operator="equal">
      <formula>"Large"</formula>
    </cfRule>
  </conditionalFormatting>
  <conditionalFormatting sqref="O19:P19">
    <cfRule type="cellIs" dxfId="369" priority="167" operator="equal">
      <formula>"Very large"</formula>
    </cfRule>
    <cfRule type="cellIs" dxfId="368" priority="168" operator="equal">
      <formula>"Large"</formula>
    </cfRule>
  </conditionalFormatting>
  <conditionalFormatting sqref="O21:P21">
    <cfRule type="cellIs" dxfId="367" priority="165" operator="equal">
      <formula>"Very large"</formula>
    </cfRule>
    <cfRule type="cellIs" dxfId="366" priority="166" operator="equal">
      <formula>"Large"</formula>
    </cfRule>
  </conditionalFormatting>
  <conditionalFormatting sqref="O23:P23">
    <cfRule type="cellIs" dxfId="365" priority="163" operator="equal">
      <formula>"Very large"</formula>
    </cfRule>
    <cfRule type="cellIs" dxfId="364" priority="164" operator="equal">
      <formula>"Large"</formula>
    </cfRule>
  </conditionalFormatting>
  <conditionalFormatting sqref="O25:P25">
    <cfRule type="cellIs" dxfId="363" priority="161" operator="equal">
      <formula>"Very large"</formula>
    </cfRule>
    <cfRule type="cellIs" dxfId="362" priority="162" operator="equal">
      <formula>"Large"</formula>
    </cfRule>
  </conditionalFormatting>
  <conditionalFormatting sqref="O27:P27">
    <cfRule type="cellIs" dxfId="361" priority="159" operator="equal">
      <formula>"Very large"</formula>
    </cfRule>
    <cfRule type="cellIs" dxfId="360" priority="160" operator="equal">
      <formula>"Large"</formula>
    </cfRule>
  </conditionalFormatting>
  <conditionalFormatting sqref="O29:P29">
    <cfRule type="cellIs" dxfId="359" priority="157" operator="equal">
      <formula>"Very large"</formula>
    </cfRule>
    <cfRule type="cellIs" dxfId="358" priority="158" operator="equal">
      <formula>"Large"</formula>
    </cfRule>
  </conditionalFormatting>
  <conditionalFormatting sqref="O31:P31">
    <cfRule type="cellIs" dxfId="357" priority="155" operator="equal">
      <formula>"Very large"</formula>
    </cfRule>
    <cfRule type="cellIs" dxfId="356" priority="156" operator="equal">
      <formula>"Large"</formula>
    </cfRule>
  </conditionalFormatting>
  <conditionalFormatting sqref="O33:P33">
    <cfRule type="cellIs" dxfId="355" priority="153" operator="equal">
      <formula>"Very large"</formula>
    </cfRule>
    <cfRule type="cellIs" dxfId="354" priority="154" operator="equal">
      <formula>"Large"</formula>
    </cfRule>
  </conditionalFormatting>
  <conditionalFormatting sqref="O35:P35">
    <cfRule type="cellIs" dxfId="353" priority="151" operator="equal">
      <formula>"Very large"</formula>
    </cfRule>
    <cfRule type="cellIs" dxfId="352" priority="152" operator="equal">
      <formula>"Large"</formula>
    </cfRule>
  </conditionalFormatting>
  <conditionalFormatting sqref="E14">
    <cfRule type="cellIs" dxfId="351" priority="149" operator="equal">
      <formula>"Very serious"</formula>
    </cfRule>
    <cfRule type="cellIs" dxfId="350" priority="150" operator="equal">
      <formula>"Serious"</formula>
    </cfRule>
  </conditionalFormatting>
  <conditionalFormatting sqref="E22">
    <cfRule type="cellIs" dxfId="349" priority="59" operator="equal">
      <formula>"Very serious"</formula>
    </cfRule>
    <cfRule type="cellIs" dxfId="348" priority="60" operator="equal">
      <formula>"Serious"</formula>
    </cfRule>
  </conditionalFormatting>
  <conditionalFormatting sqref="K20">
    <cfRule type="cellIs" dxfId="347" priority="65" operator="equal">
      <formula>"Very serious"</formula>
    </cfRule>
    <cfRule type="cellIs" dxfId="346" priority="66" operator="equal">
      <formula>"Serious"</formula>
    </cfRule>
  </conditionalFormatting>
  <conditionalFormatting sqref="E21 E23">
    <cfRule type="cellIs" dxfId="345" priority="143" operator="equal">
      <formula>"Very serious"</formula>
    </cfRule>
    <cfRule type="cellIs" dxfId="344" priority="144" operator="equal">
      <formula>"Serious"</formula>
    </cfRule>
  </conditionalFormatting>
  <conditionalFormatting sqref="E18">
    <cfRule type="cellIs" dxfId="343" priority="75" operator="equal">
      <formula>"Very serious"</formula>
    </cfRule>
    <cfRule type="cellIs" dxfId="342" priority="76" operator="equal">
      <formula>"Serious"</formula>
    </cfRule>
  </conditionalFormatting>
  <conditionalFormatting sqref="K16">
    <cfRule type="cellIs" dxfId="341" priority="81" operator="equal">
      <formula>"Very serious"</formula>
    </cfRule>
    <cfRule type="cellIs" dxfId="340" priority="82" operator="equal">
      <formula>"Serious"</formula>
    </cfRule>
  </conditionalFormatting>
  <conditionalFormatting sqref="E27 E29">
    <cfRule type="cellIs" dxfId="339" priority="135" operator="equal">
      <formula>"Very serious"</formula>
    </cfRule>
    <cfRule type="cellIs" dxfId="338" priority="136" operator="equal">
      <formula>"Serious"</formula>
    </cfRule>
  </conditionalFormatting>
  <conditionalFormatting sqref="E33 E35">
    <cfRule type="cellIs" dxfId="337" priority="127" operator="equal">
      <formula>"Very serious"</formula>
    </cfRule>
    <cfRule type="cellIs" dxfId="336" priority="128" operator="equal">
      <formula>"Serious"</formula>
    </cfRule>
  </conditionalFormatting>
  <conditionalFormatting sqref="K31 K15 K17 K19 K25">
    <cfRule type="cellIs" dxfId="335" priority="119" operator="equal">
      <formula>"Very serious"</formula>
    </cfRule>
    <cfRule type="cellIs" dxfId="334" priority="120" operator="equal">
      <formula>"Serious"</formula>
    </cfRule>
  </conditionalFormatting>
  <conditionalFormatting sqref="K14">
    <cfRule type="cellIs" dxfId="333" priority="117" operator="equal">
      <formula>"Very serious"</formula>
    </cfRule>
    <cfRule type="cellIs" dxfId="332" priority="118" operator="equal">
      <formula>"Serious"</formula>
    </cfRule>
  </conditionalFormatting>
  <conditionalFormatting sqref="E30">
    <cfRule type="cellIs" dxfId="331" priority="27" operator="equal">
      <formula>"Very serious"</formula>
    </cfRule>
    <cfRule type="cellIs" dxfId="330" priority="28" operator="equal">
      <formula>"Serious"</formula>
    </cfRule>
  </conditionalFormatting>
  <conditionalFormatting sqref="K28">
    <cfRule type="cellIs" dxfId="329" priority="33" operator="equal">
      <formula>"Very serious"</formula>
    </cfRule>
    <cfRule type="cellIs" dxfId="328" priority="34" operator="equal">
      <formula>"Serious"</formula>
    </cfRule>
  </conditionalFormatting>
  <conditionalFormatting sqref="K21 K23">
    <cfRule type="cellIs" dxfId="327" priority="111" operator="equal">
      <formula>"Very serious"</formula>
    </cfRule>
    <cfRule type="cellIs" dxfId="326" priority="112" operator="equal">
      <formula>"Serious"</formula>
    </cfRule>
  </conditionalFormatting>
  <conditionalFormatting sqref="E26">
    <cfRule type="cellIs" dxfId="325" priority="43" operator="equal">
      <formula>"Very serious"</formula>
    </cfRule>
    <cfRule type="cellIs" dxfId="324" priority="44" operator="equal">
      <formula>"Serious"</formula>
    </cfRule>
  </conditionalFormatting>
  <conditionalFormatting sqref="K24">
    <cfRule type="cellIs" dxfId="323" priority="49" operator="equal">
      <formula>"Very serious"</formula>
    </cfRule>
    <cfRule type="cellIs" dxfId="322" priority="50" operator="equal">
      <formula>"Serious"</formula>
    </cfRule>
  </conditionalFormatting>
  <conditionalFormatting sqref="K27 K29">
    <cfRule type="cellIs" dxfId="321" priority="103" operator="equal">
      <formula>"Very serious"</formula>
    </cfRule>
    <cfRule type="cellIs" dxfId="320" priority="104" operator="equal">
      <formula>"Serious"</formula>
    </cfRule>
  </conditionalFormatting>
  <conditionalFormatting sqref="K33 K35">
    <cfRule type="cellIs" dxfId="319" priority="95" operator="equal">
      <formula>"Very serious"</formula>
    </cfRule>
    <cfRule type="cellIs" dxfId="318" priority="96" operator="equal">
      <formula>"Serious"</formula>
    </cfRule>
  </conditionalFormatting>
  <conditionalFormatting sqref="C16 G16 I16">
    <cfRule type="cellIs" dxfId="317" priority="87" operator="equal">
      <formula>"Very serious"</formula>
    </cfRule>
    <cfRule type="cellIs" dxfId="316" priority="88" operator="equal">
      <formula>"Serious"</formula>
    </cfRule>
  </conditionalFormatting>
  <conditionalFormatting sqref="M16">
    <cfRule type="cellIs" dxfId="315" priority="85" operator="equal">
      <formula>"Very large"</formula>
    </cfRule>
    <cfRule type="cellIs" dxfId="314" priority="86" operator="equal">
      <formula>"Large"</formula>
    </cfRule>
  </conditionalFormatting>
  <conditionalFormatting sqref="E16">
    <cfRule type="cellIs" dxfId="313" priority="83" operator="equal">
      <formula>"Very serious"</formula>
    </cfRule>
    <cfRule type="cellIs" dxfId="312" priority="84" operator="equal">
      <formula>"Serious"</formula>
    </cfRule>
  </conditionalFormatting>
  <conditionalFormatting sqref="C18 G18 I18">
    <cfRule type="cellIs" dxfId="311" priority="79" operator="equal">
      <formula>"Very serious"</formula>
    </cfRule>
    <cfRule type="cellIs" dxfId="310" priority="80" operator="equal">
      <formula>"Serious"</formula>
    </cfRule>
  </conditionalFormatting>
  <conditionalFormatting sqref="M18">
    <cfRule type="cellIs" dxfId="309" priority="77" operator="equal">
      <formula>"Very large"</formula>
    </cfRule>
    <cfRule type="cellIs" dxfId="308" priority="78" operator="equal">
      <formula>"Large"</formula>
    </cfRule>
  </conditionalFormatting>
  <conditionalFormatting sqref="K18">
    <cfRule type="cellIs" dxfId="307" priority="73" operator="equal">
      <formula>"Very serious"</formula>
    </cfRule>
    <cfRule type="cellIs" dxfId="306" priority="74" operator="equal">
      <formula>"Serious"</formula>
    </cfRule>
  </conditionalFormatting>
  <conditionalFormatting sqref="C20 G20 I20">
    <cfRule type="cellIs" dxfId="305" priority="71" operator="equal">
      <formula>"Very serious"</formula>
    </cfRule>
    <cfRule type="cellIs" dxfId="304" priority="72" operator="equal">
      <formula>"Serious"</formula>
    </cfRule>
  </conditionalFormatting>
  <conditionalFormatting sqref="M20">
    <cfRule type="cellIs" dxfId="303" priority="69" operator="equal">
      <formula>"Very large"</formula>
    </cfRule>
    <cfRule type="cellIs" dxfId="302" priority="70" operator="equal">
      <formula>"Large"</formula>
    </cfRule>
  </conditionalFormatting>
  <conditionalFormatting sqref="E20">
    <cfRule type="cellIs" dxfId="301" priority="67" operator="equal">
      <formula>"Very serious"</formula>
    </cfRule>
    <cfRule type="cellIs" dxfId="300" priority="68" operator="equal">
      <formula>"Serious"</formula>
    </cfRule>
  </conditionalFormatting>
  <conditionalFormatting sqref="C22 G22 I22">
    <cfRule type="cellIs" dxfId="299" priority="63" operator="equal">
      <formula>"Very serious"</formula>
    </cfRule>
    <cfRule type="cellIs" dxfId="298" priority="64" operator="equal">
      <formula>"Serious"</formula>
    </cfRule>
  </conditionalFormatting>
  <conditionalFormatting sqref="M22">
    <cfRule type="cellIs" dxfId="297" priority="61" operator="equal">
      <formula>"Very large"</formula>
    </cfRule>
    <cfRule type="cellIs" dxfId="296" priority="62" operator="equal">
      <formula>"Large"</formula>
    </cfRule>
  </conditionalFormatting>
  <conditionalFormatting sqref="K22">
    <cfRule type="cellIs" dxfId="295" priority="57" operator="equal">
      <formula>"Very serious"</formula>
    </cfRule>
    <cfRule type="cellIs" dxfId="294" priority="58" operator="equal">
      <formula>"Serious"</formula>
    </cfRule>
  </conditionalFormatting>
  <conditionalFormatting sqref="C24 G24 I24">
    <cfRule type="cellIs" dxfId="293" priority="55" operator="equal">
      <formula>"Very serious"</formula>
    </cfRule>
    <cfRule type="cellIs" dxfId="292" priority="56" operator="equal">
      <formula>"Serious"</formula>
    </cfRule>
  </conditionalFormatting>
  <conditionalFormatting sqref="M24">
    <cfRule type="cellIs" dxfId="291" priority="53" operator="equal">
      <formula>"Very large"</formula>
    </cfRule>
    <cfRule type="cellIs" dxfId="290" priority="54" operator="equal">
      <formula>"Large"</formula>
    </cfRule>
  </conditionalFormatting>
  <conditionalFormatting sqref="E24">
    <cfRule type="cellIs" dxfId="289" priority="51" operator="equal">
      <formula>"Very serious"</formula>
    </cfRule>
    <cfRule type="cellIs" dxfId="288" priority="52" operator="equal">
      <formula>"Serious"</formula>
    </cfRule>
  </conditionalFormatting>
  <conditionalFormatting sqref="C26 G26 I26">
    <cfRule type="cellIs" dxfId="287" priority="47" operator="equal">
      <formula>"Very serious"</formula>
    </cfRule>
    <cfRule type="cellIs" dxfId="286" priority="48" operator="equal">
      <formula>"Serious"</formula>
    </cfRule>
  </conditionalFormatting>
  <conditionalFormatting sqref="M26">
    <cfRule type="cellIs" dxfId="285" priority="45" operator="equal">
      <formula>"Very large"</formula>
    </cfRule>
    <cfRule type="cellIs" dxfId="284" priority="46" operator="equal">
      <formula>"Large"</formula>
    </cfRule>
  </conditionalFormatting>
  <conditionalFormatting sqref="K26">
    <cfRule type="cellIs" dxfId="283" priority="41" operator="equal">
      <formula>"Very serious"</formula>
    </cfRule>
    <cfRule type="cellIs" dxfId="282" priority="42" operator="equal">
      <formula>"Serious"</formula>
    </cfRule>
  </conditionalFormatting>
  <conditionalFormatting sqref="C28 G28 I28">
    <cfRule type="cellIs" dxfId="281" priority="39" operator="equal">
      <formula>"Very serious"</formula>
    </cfRule>
    <cfRule type="cellIs" dxfId="280" priority="40" operator="equal">
      <formula>"Serious"</formula>
    </cfRule>
  </conditionalFormatting>
  <conditionalFormatting sqref="M28">
    <cfRule type="cellIs" dxfId="279" priority="37" operator="equal">
      <formula>"Very large"</formula>
    </cfRule>
    <cfRule type="cellIs" dxfId="278" priority="38" operator="equal">
      <formula>"Large"</formula>
    </cfRule>
  </conditionalFormatting>
  <conditionalFormatting sqref="E28">
    <cfRule type="cellIs" dxfId="277" priority="35" operator="equal">
      <formula>"Very serious"</formula>
    </cfRule>
    <cfRule type="cellIs" dxfId="276" priority="36" operator="equal">
      <formula>"Serious"</formula>
    </cfRule>
  </conditionalFormatting>
  <conditionalFormatting sqref="C30 G30 I30">
    <cfRule type="cellIs" dxfId="275" priority="31" operator="equal">
      <formula>"Very serious"</formula>
    </cfRule>
    <cfRule type="cellIs" dxfId="274" priority="32" operator="equal">
      <formula>"Serious"</formula>
    </cfRule>
  </conditionalFormatting>
  <conditionalFormatting sqref="M30">
    <cfRule type="cellIs" dxfId="273" priority="29" operator="equal">
      <formula>"Very large"</formula>
    </cfRule>
    <cfRule type="cellIs" dxfId="272" priority="30" operator="equal">
      <formula>"Large"</formula>
    </cfRule>
  </conditionalFormatting>
  <conditionalFormatting sqref="K30">
    <cfRule type="cellIs" dxfId="271" priority="25" operator="equal">
      <formula>"Very serious"</formula>
    </cfRule>
    <cfRule type="cellIs" dxfId="270" priority="26" operator="equal">
      <formula>"Serious"</formula>
    </cfRule>
  </conditionalFormatting>
  <conditionalFormatting sqref="C32 G32 I32">
    <cfRule type="cellIs" dxfId="269" priority="23" operator="equal">
      <formula>"Very serious"</formula>
    </cfRule>
    <cfRule type="cellIs" dxfId="268" priority="24" operator="equal">
      <formula>"Serious"</formula>
    </cfRule>
  </conditionalFormatting>
  <conditionalFormatting sqref="M32">
    <cfRule type="cellIs" dxfId="267" priority="21" operator="equal">
      <formula>"Very large"</formula>
    </cfRule>
    <cfRule type="cellIs" dxfId="266" priority="22" operator="equal">
      <formula>"Large"</formula>
    </cfRule>
  </conditionalFormatting>
  <conditionalFormatting sqref="E32">
    <cfRule type="cellIs" dxfId="265" priority="19" operator="equal">
      <formula>"Very serious"</formula>
    </cfRule>
    <cfRule type="cellIs" dxfId="264" priority="20" operator="equal">
      <formula>"Serious"</formula>
    </cfRule>
  </conditionalFormatting>
  <conditionalFormatting sqref="K32">
    <cfRule type="cellIs" dxfId="263" priority="17" operator="equal">
      <formula>"Very serious"</formula>
    </cfRule>
    <cfRule type="cellIs" dxfId="262" priority="18" operator="equal">
      <formula>"Serious"</formula>
    </cfRule>
  </conditionalFormatting>
  <conditionalFormatting sqref="C34 G34 I34">
    <cfRule type="cellIs" dxfId="261" priority="15" operator="equal">
      <formula>"Very serious"</formula>
    </cfRule>
    <cfRule type="cellIs" dxfId="260" priority="16" operator="equal">
      <formula>"Serious"</formula>
    </cfRule>
  </conditionalFormatting>
  <conditionalFormatting sqref="M34">
    <cfRule type="cellIs" dxfId="259" priority="13" operator="equal">
      <formula>"Very large"</formula>
    </cfRule>
    <cfRule type="cellIs" dxfId="258" priority="14" operator="equal">
      <formula>"Large"</formula>
    </cfRule>
  </conditionalFormatting>
  <conditionalFormatting sqref="E34">
    <cfRule type="cellIs" dxfId="257" priority="11" operator="equal">
      <formula>"Very serious"</formula>
    </cfRule>
    <cfRule type="cellIs" dxfId="256" priority="12" operator="equal">
      <formula>"Serious"</formula>
    </cfRule>
  </conditionalFormatting>
  <conditionalFormatting sqref="K34">
    <cfRule type="cellIs" dxfId="255" priority="9" operator="equal">
      <formula>"Very serious"</formula>
    </cfRule>
    <cfRule type="cellIs" dxfId="254" priority="10" operator="equal">
      <formula>"Serious"</formula>
    </cfRule>
  </conditionalFormatting>
  <conditionalFormatting sqref="C36 G36 I36">
    <cfRule type="cellIs" dxfId="253" priority="7" operator="equal">
      <formula>"Very serious"</formula>
    </cfRule>
    <cfRule type="cellIs" dxfId="252" priority="8" operator="equal">
      <formula>"Serious"</formula>
    </cfRule>
  </conditionalFormatting>
  <conditionalFormatting sqref="M36">
    <cfRule type="cellIs" dxfId="251" priority="5" operator="equal">
      <formula>"Very large"</formula>
    </cfRule>
    <cfRule type="cellIs" dxfId="250" priority="6" operator="equal">
      <formula>"Large"</formula>
    </cfRule>
  </conditionalFormatting>
  <conditionalFormatting sqref="E36">
    <cfRule type="cellIs" dxfId="249" priority="3" operator="equal">
      <formula>"Very serious"</formula>
    </cfRule>
    <cfRule type="cellIs" dxfId="248" priority="4" operator="equal">
      <formula>"Serious"</formula>
    </cfRule>
  </conditionalFormatting>
  <conditionalFormatting sqref="K36">
    <cfRule type="cellIs" dxfId="247" priority="1" operator="equal">
      <formula>"Very serious"</formula>
    </cfRule>
    <cfRule type="cellIs" dxfId="246" priority="2" operator="equal">
      <formula>"Serious"</formula>
    </cfRule>
  </conditionalFormatting>
  <dataValidations count="4">
    <dataValidation type="list" errorStyle="warning" allowBlank="1" showInputMessage="1" showErrorMessage="1" sqref="E29 E33 G19 G15 E35 E19 E15 E17 C19 C15 C17 G17 I15 I19 I17 E21 E23 E27 K29 K33 K35 K19 K15 K17 K21 K23 K27">
      <formula1>Grade_down</formula1>
    </dataValidation>
    <dataValidation type="list" errorStyle="warning" allowBlank="1" showInputMessage="1" showErrorMessage="1" sqref="I34 G32 I18 C32 C36 I16 C34 G14 G16 G18 G20 G22 G24 G26 G36 I36 I32 I30 I22 I20 I28 I14 I26 G28 C14 C16 C18 C20 C22 C24 C26 C28 G34 I24 G30 C30">
      <formula1>Down</formula1>
    </dataValidation>
    <dataValidation type="list" allowBlank="1" showInputMessage="1" showErrorMessage="1" sqref="M16 M18 M20 M28 M22 M24 M26 M14 M30 M32 M34 M36">
      <formula1>up</formula1>
    </dataValidation>
    <dataValidation type="list" errorStyle="warning" allowBlank="1" showInputMessage="1" showErrorMessage="1" sqref="E14 E16 E18 E20 E22 E24 E26 E28 E30 E32 E34 E36 K14 K16 K18 K20 K22 K24 K26 K28 K30 K32 K34 K36">
      <formula1>DOWN_N</formula1>
    </dataValidation>
  </dataValidations>
  <pageMargins left="0.7" right="0.7" top="0.75" bottom="0.75" header="0.3" footer="0.3"/>
  <pageSetup paperSize="9" orientation="portrait" horizontalDpi="1200" verticalDpi="1200" r:id="rId1"/>
  <ignoredErrors>
    <ignoredError sqref="M51" formula="1"/>
  </ignoredErrors>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Hoja2!$G$1:$G$5</xm:f>
          </x14:formula1>
          <xm:sqref>S14 S34 S16 S18 S20 S22 S24 S26 S28 S30 S32 S36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68"/>
  <sheetViews>
    <sheetView topLeftCell="A16" workbookViewId="0">
      <selection activeCell="I36" sqref="I36:J36"/>
    </sheetView>
  </sheetViews>
  <sheetFormatPr defaultColWidth="11.42578125" defaultRowHeight="15" x14ac:dyDescent="0.25"/>
  <cols>
    <col min="1" max="1" width="6.28515625" style="37" customWidth="1"/>
    <col min="2" max="2" width="17.5703125" style="38" customWidth="1"/>
    <col min="3" max="3" width="18.28515625" style="37" customWidth="1"/>
    <col min="4" max="4" width="3.85546875" style="37" customWidth="1"/>
    <col min="5" max="5" width="18.28515625" style="37" customWidth="1"/>
    <col min="6" max="6" width="4.5703125" style="37" customWidth="1"/>
    <col min="7" max="7" width="20.7109375" style="37" customWidth="1"/>
    <col min="8" max="8" width="5.28515625" style="37" customWidth="1"/>
    <col min="9" max="9" width="18.7109375" style="37" customWidth="1"/>
    <col min="10" max="10" width="4.5703125" style="37" customWidth="1"/>
    <col min="11" max="11" width="18" style="37" customWidth="1"/>
    <col min="12" max="12" width="4.7109375" style="37" customWidth="1"/>
    <col min="13" max="13" width="19.28515625" style="37" customWidth="1"/>
    <col min="14" max="14" width="4.85546875" style="37" customWidth="1"/>
    <col min="15" max="15" width="22.140625" style="37" customWidth="1"/>
    <col min="16" max="16" width="25.140625" style="37" customWidth="1"/>
    <col min="17" max="17" width="23.7109375" style="37" customWidth="1"/>
    <col min="18" max="18" width="23.85546875" style="37" customWidth="1"/>
    <col min="19" max="19" width="24.140625" style="37" customWidth="1"/>
    <col min="20" max="20" width="27" style="37" customWidth="1"/>
    <col min="21" max="21" width="11.85546875" style="37" customWidth="1"/>
    <col min="22" max="24" width="11.42578125" style="37" customWidth="1"/>
    <col min="25" max="25" width="11.42578125" style="37"/>
    <col min="26" max="26" width="27.5703125" style="37" customWidth="1"/>
    <col min="27" max="27" width="19.7109375" style="37" customWidth="1"/>
    <col min="28" max="28" width="11.42578125" style="37"/>
    <col min="29" max="29" width="15.28515625" style="37" customWidth="1"/>
    <col min="30" max="30" width="19.7109375" style="37" bestFit="1" customWidth="1"/>
    <col min="31" max="34" width="11.42578125" style="37"/>
    <col min="35" max="35" width="11.42578125" style="37" customWidth="1"/>
    <col min="36" max="16384" width="11.42578125" style="37"/>
  </cols>
  <sheetData>
    <row r="2" spans="2:19" s="32" customFormat="1" ht="16.5" thickBot="1" x14ac:dyDescent="0.3">
      <c r="B2" s="31" t="str">
        <f>HOME!B10</f>
        <v>PICO2</v>
      </c>
      <c r="C2" s="31" t="str">
        <f>VLOOKUP(B2,HOME!B:G,6,0)</f>
        <v>Three doses of 2-valent HPV vaccine in 18–25-year-old HIV infected females versus three doses of 2-valent HPV vaccine in 18–25-year-old females – immunogenicity outcomes  (month 7)</v>
      </c>
      <c r="D2" s="31"/>
      <c r="E2" s="31"/>
      <c r="F2" s="31"/>
      <c r="G2" s="31"/>
      <c r="H2" s="31"/>
      <c r="I2" s="31"/>
      <c r="J2" s="31"/>
      <c r="K2" s="31"/>
      <c r="L2" s="31"/>
      <c r="M2" s="31"/>
      <c r="N2" s="31"/>
      <c r="O2" s="31"/>
      <c r="P2" s="31"/>
    </row>
    <row r="3" spans="2:19" s="32" customFormat="1" ht="15.75" x14ac:dyDescent="0.25">
      <c r="B3" s="33" t="s">
        <v>4</v>
      </c>
      <c r="C3" s="138" t="str">
        <f>VLOOKUP(B2,HOME!B:G,2,0)</f>
        <v>HIV infected females 18–25 years old (subgroup: mixed serostatus at baseline)</v>
      </c>
      <c r="D3" s="138"/>
      <c r="E3" s="138"/>
      <c r="F3" s="138"/>
      <c r="G3" s="138"/>
      <c r="H3" s="138"/>
      <c r="I3" s="138"/>
      <c r="J3" s="138"/>
      <c r="K3" s="138"/>
      <c r="L3" s="138"/>
      <c r="M3" s="138"/>
      <c r="N3" s="138"/>
      <c r="O3" s="138"/>
      <c r="P3" s="138"/>
    </row>
    <row r="4" spans="2:19" s="32" customFormat="1" ht="15.75" x14ac:dyDescent="0.25">
      <c r="B4" s="33" t="s">
        <v>19</v>
      </c>
      <c r="C4" s="138" t="str">
        <f>STUDIES!D4</f>
        <v>Single centre in Khayelitsha, Cape Town, South Africa</v>
      </c>
      <c r="D4" s="138"/>
      <c r="E4" s="138"/>
      <c r="F4" s="138"/>
      <c r="G4" s="138"/>
      <c r="H4" s="138"/>
      <c r="I4" s="138"/>
      <c r="J4" s="138"/>
      <c r="K4" s="138"/>
      <c r="L4" s="138"/>
      <c r="M4" s="138"/>
      <c r="N4" s="138"/>
      <c r="O4" s="138"/>
      <c r="P4" s="138"/>
    </row>
    <row r="5" spans="2:19" s="32" customFormat="1" ht="15.75" x14ac:dyDescent="0.25">
      <c r="B5" s="33" t="s">
        <v>5</v>
      </c>
      <c r="C5" s="138" t="str">
        <f>VLOOKUP(B2,HOME!B:G,3,0)</f>
        <v>2-valent HPV (3 doses)</v>
      </c>
      <c r="D5" s="138"/>
      <c r="E5" s="138"/>
      <c r="F5" s="138"/>
      <c r="G5" s="138"/>
      <c r="H5" s="138"/>
      <c r="I5" s="138"/>
      <c r="J5" s="138"/>
      <c r="K5" s="138"/>
      <c r="L5" s="138"/>
      <c r="M5" s="138"/>
      <c r="N5" s="138"/>
      <c r="O5" s="138"/>
      <c r="P5" s="138"/>
    </row>
    <row r="6" spans="2:19" s="32" customFormat="1" ht="16.5" thickBot="1" x14ac:dyDescent="0.3">
      <c r="B6" s="34" t="s">
        <v>6</v>
      </c>
      <c r="C6" s="139" t="str">
        <f>VLOOKUP(B2,HOME!B:G,4,0)</f>
        <v>2-valent HPV vaccine (3 doses) in females 18–25 yeasr old</v>
      </c>
      <c r="D6" s="139"/>
      <c r="E6" s="139"/>
      <c r="F6" s="139"/>
      <c r="G6" s="139"/>
      <c r="H6" s="139"/>
      <c r="I6" s="139"/>
      <c r="J6" s="139"/>
      <c r="K6" s="139"/>
      <c r="L6" s="139"/>
      <c r="M6" s="139"/>
      <c r="N6" s="139"/>
      <c r="O6" s="139"/>
      <c r="P6" s="139"/>
    </row>
    <row r="8" spans="2:19" ht="21.75" thickBot="1" x14ac:dyDescent="0.3">
      <c r="B8" s="35" t="s">
        <v>45</v>
      </c>
      <c r="C8" s="36"/>
      <c r="D8" s="36"/>
      <c r="E8" s="36"/>
      <c r="F8" s="36"/>
      <c r="G8" s="36"/>
      <c r="H8" s="36"/>
      <c r="I8" s="36"/>
      <c r="J8" s="36"/>
      <c r="K8" s="36"/>
      <c r="L8" s="36"/>
      <c r="M8" s="36"/>
      <c r="N8" s="36"/>
      <c r="O8" s="36"/>
      <c r="P8" s="36"/>
      <c r="Q8" s="36"/>
      <c r="R8" s="36"/>
      <c r="S8" s="36"/>
    </row>
    <row r="9" spans="2:19" x14ac:dyDescent="0.25">
      <c r="O9" s="38"/>
    </row>
    <row r="10" spans="2:19" ht="16.5" customHeight="1" x14ac:dyDescent="0.25">
      <c r="B10" s="154" t="s">
        <v>49</v>
      </c>
      <c r="C10" s="155"/>
      <c r="D10" s="155"/>
      <c r="E10" s="155"/>
      <c r="F10" s="155"/>
      <c r="G10" s="155"/>
      <c r="H10" s="155"/>
      <c r="I10" s="155"/>
      <c r="J10" s="155"/>
      <c r="K10" s="155"/>
      <c r="L10" s="155"/>
      <c r="M10" s="155"/>
      <c r="N10" s="156"/>
      <c r="O10" s="146" t="s">
        <v>50</v>
      </c>
      <c r="P10" s="147"/>
      <c r="Q10" s="147"/>
      <c r="R10" s="147"/>
      <c r="S10" s="148"/>
    </row>
    <row r="11" spans="2:19" ht="15.75" customHeight="1" x14ac:dyDescent="0.25">
      <c r="B11" s="157" t="s">
        <v>36</v>
      </c>
      <c r="C11" s="13"/>
      <c r="D11" s="13"/>
      <c r="E11" s="13"/>
      <c r="F11" s="13"/>
      <c r="G11" s="13"/>
      <c r="H11" s="13"/>
      <c r="I11" s="13"/>
      <c r="J11" s="13"/>
      <c r="K11" s="13"/>
      <c r="L11" s="13"/>
      <c r="M11" s="13"/>
      <c r="N11" s="14"/>
      <c r="O11" s="149" t="s">
        <v>34</v>
      </c>
      <c r="P11" s="150"/>
      <c r="Q11" s="151" t="s">
        <v>44</v>
      </c>
      <c r="R11" s="151"/>
      <c r="S11" s="152" t="s">
        <v>146</v>
      </c>
    </row>
    <row r="12" spans="2:19" ht="45.75" thickBot="1" x14ac:dyDescent="0.3">
      <c r="B12" s="158"/>
      <c r="C12" s="39" t="s">
        <v>37</v>
      </c>
      <c r="D12" s="30" t="s">
        <v>125</v>
      </c>
      <c r="E12" s="39" t="s">
        <v>30</v>
      </c>
      <c r="F12" s="30"/>
      <c r="G12" s="39" t="s">
        <v>31</v>
      </c>
      <c r="H12" s="30"/>
      <c r="I12" s="39" t="s">
        <v>233</v>
      </c>
      <c r="J12" s="30"/>
      <c r="K12" s="39" t="s">
        <v>33</v>
      </c>
      <c r="L12" s="30"/>
      <c r="M12" s="39" t="s">
        <v>35</v>
      </c>
      <c r="N12" s="30"/>
      <c r="O12" s="20" t="s">
        <v>156</v>
      </c>
      <c r="P12" s="21" t="s">
        <v>157</v>
      </c>
      <c r="Q12" s="29" t="s">
        <v>147</v>
      </c>
      <c r="R12" s="28" t="s">
        <v>148</v>
      </c>
      <c r="S12" s="153"/>
    </row>
    <row r="13" spans="2:19" x14ac:dyDescent="0.25">
      <c r="B13" s="50" t="s">
        <v>68</v>
      </c>
      <c r="C13" s="51"/>
      <c r="D13" s="51"/>
      <c r="E13" s="51"/>
      <c r="F13" s="51"/>
      <c r="G13" s="51"/>
      <c r="H13" s="51"/>
      <c r="I13" s="51"/>
      <c r="J13" s="51"/>
      <c r="K13" s="51"/>
      <c r="L13" s="51"/>
      <c r="M13" s="51"/>
      <c r="N13" s="51"/>
      <c r="O13" s="51"/>
      <c r="P13" s="51"/>
      <c r="Q13" s="17"/>
      <c r="R13" s="17"/>
      <c r="S13" s="63"/>
    </row>
    <row r="14" spans="2:19" x14ac:dyDescent="0.25">
      <c r="B14" s="44" t="s">
        <v>91</v>
      </c>
      <c r="C14" s="45" t="s">
        <v>40</v>
      </c>
      <c r="D14" s="18">
        <v>2</v>
      </c>
      <c r="E14" s="45" t="s">
        <v>38</v>
      </c>
      <c r="F14" s="18">
        <v>1</v>
      </c>
      <c r="G14" s="45" t="s">
        <v>39</v>
      </c>
      <c r="H14" s="46"/>
      <c r="I14" s="45" t="s">
        <v>40</v>
      </c>
      <c r="J14" s="18">
        <v>3</v>
      </c>
      <c r="K14" s="45" t="s">
        <v>38</v>
      </c>
      <c r="L14" s="18">
        <v>1</v>
      </c>
      <c r="M14" s="45" t="s">
        <v>38</v>
      </c>
      <c r="N14" s="46"/>
      <c r="O14" s="47">
        <v>22</v>
      </c>
      <c r="P14" s="48">
        <v>42</v>
      </c>
      <c r="Q14" s="25" t="s">
        <v>245</v>
      </c>
      <c r="R14" s="25" t="s">
        <v>246</v>
      </c>
      <c r="S14" s="49" t="s">
        <v>248</v>
      </c>
    </row>
    <row r="15" spans="2:19" x14ac:dyDescent="0.25">
      <c r="B15" s="64" t="s">
        <v>69</v>
      </c>
      <c r="C15" s="51"/>
      <c r="D15" s="17"/>
      <c r="E15" s="51"/>
      <c r="F15" s="17"/>
      <c r="G15" s="51"/>
      <c r="H15" s="51"/>
      <c r="I15" s="51"/>
      <c r="J15" s="17"/>
      <c r="K15" s="51"/>
      <c r="L15" s="17"/>
      <c r="M15" s="51"/>
      <c r="N15" s="51"/>
      <c r="O15" s="51"/>
      <c r="P15" s="51"/>
      <c r="Q15" s="17"/>
      <c r="R15" s="17"/>
      <c r="S15" s="52"/>
    </row>
    <row r="16" spans="2:19" x14ac:dyDescent="0.25">
      <c r="B16" s="44" t="s">
        <v>91</v>
      </c>
      <c r="C16" s="45" t="s">
        <v>40</v>
      </c>
      <c r="D16" s="18">
        <v>2</v>
      </c>
      <c r="E16" s="45" t="s">
        <v>38</v>
      </c>
      <c r="F16" s="18">
        <v>1</v>
      </c>
      <c r="G16" s="45" t="s">
        <v>39</v>
      </c>
      <c r="H16" s="46"/>
      <c r="I16" s="45" t="s">
        <v>40</v>
      </c>
      <c r="J16" s="18">
        <v>3</v>
      </c>
      <c r="K16" s="45" t="s">
        <v>38</v>
      </c>
      <c r="L16" s="18">
        <v>1</v>
      </c>
      <c r="M16" s="45" t="s">
        <v>38</v>
      </c>
      <c r="N16" s="46"/>
      <c r="O16" s="47">
        <v>22</v>
      </c>
      <c r="P16" s="48">
        <v>42</v>
      </c>
      <c r="Q16" s="25" t="s">
        <v>244</v>
      </c>
      <c r="R16" s="25" t="s">
        <v>247</v>
      </c>
      <c r="S16" s="49" t="s">
        <v>248</v>
      </c>
    </row>
    <row r="17" spans="2:19" x14ac:dyDescent="0.25">
      <c r="B17" s="64" t="s">
        <v>89</v>
      </c>
      <c r="C17" s="51"/>
      <c r="D17" s="17"/>
      <c r="E17" s="51"/>
      <c r="F17" s="17"/>
      <c r="G17" s="51"/>
      <c r="H17" s="51"/>
      <c r="I17" s="51"/>
      <c r="J17" s="17"/>
      <c r="K17" s="51"/>
      <c r="L17" s="17"/>
      <c r="M17" s="51"/>
      <c r="N17" s="51"/>
      <c r="O17" s="51"/>
      <c r="P17" s="51"/>
      <c r="Q17" s="17"/>
      <c r="R17" s="17"/>
      <c r="S17" s="52"/>
    </row>
    <row r="18" spans="2:19" x14ac:dyDescent="0.25">
      <c r="B18" s="44" t="s">
        <v>91</v>
      </c>
      <c r="C18" s="45" t="s">
        <v>40</v>
      </c>
      <c r="D18" s="18">
        <v>2</v>
      </c>
      <c r="E18" s="45" t="s">
        <v>38</v>
      </c>
      <c r="F18" s="18">
        <v>1</v>
      </c>
      <c r="G18" s="45" t="s">
        <v>39</v>
      </c>
      <c r="H18" s="46"/>
      <c r="I18" s="45" t="s">
        <v>40</v>
      </c>
      <c r="J18" s="18">
        <v>3</v>
      </c>
      <c r="K18" s="45" t="s">
        <v>38</v>
      </c>
      <c r="L18" s="18">
        <v>1</v>
      </c>
      <c r="M18" s="45" t="s">
        <v>38</v>
      </c>
      <c r="N18" s="46"/>
      <c r="O18" s="47">
        <v>22</v>
      </c>
      <c r="P18" s="48">
        <v>42</v>
      </c>
      <c r="Q18" s="25" t="s">
        <v>100</v>
      </c>
      <c r="R18" s="25" t="s">
        <v>92</v>
      </c>
      <c r="S18" s="49" t="s">
        <v>248</v>
      </c>
    </row>
    <row r="19" spans="2:19" x14ac:dyDescent="0.25">
      <c r="B19" s="50" t="s">
        <v>90</v>
      </c>
      <c r="C19" s="51"/>
      <c r="D19" s="17"/>
      <c r="E19" s="51"/>
      <c r="F19" s="17"/>
      <c r="G19" s="51"/>
      <c r="H19" s="51"/>
      <c r="I19" s="51"/>
      <c r="J19" s="17"/>
      <c r="K19" s="51"/>
      <c r="L19" s="17"/>
      <c r="M19" s="51"/>
      <c r="N19" s="51"/>
      <c r="O19" s="51"/>
      <c r="P19" s="51"/>
      <c r="Q19" s="17"/>
      <c r="R19" s="17"/>
      <c r="S19" s="52"/>
    </row>
    <row r="20" spans="2:19" x14ac:dyDescent="0.25">
      <c r="B20" s="44" t="s">
        <v>91</v>
      </c>
      <c r="C20" s="45" t="s">
        <v>40</v>
      </c>
      <c r="D20" s="18">
        <v>2</v>
      </c>
      <c r="E20" s="45" t="s">
        <v>38</v>
      </c>
      <c r="F20" s="18">
        <v>1</v>
      </c>
      <c r="G20" s="45" t="s">
        <v>39</v>
      </c>
      <c r="H20" s="46"/>
      <c r="I20" s="45" t="s">
        <v>40</v>
      </c>
      <c r="J20" s="18">
        <v>3</v>
      </c>
      <c r="K20" s="45" t="s">
        <v>38</v>
      </c>
      <c r="L20" s="18">
        <v>1</v>
      </c>
      <c r="M20" s="45" t="s">
        <v>38</v>
      </c>
      <c r="N20" s="46"/>
      <c r="O20" s="47">
        <v>22</v>
      </c>
      <c r="P20" s="48">
        <v>42</v>
      </c>
      <c r="Q20" s="26" t="s">
        <v>100</v>
      </c>
      <c r="R20" s="53" t="s">
        <v>92</v>
      </c>
      <c r="S20" s="54" t="s">
        <v>248</v>
      </c>
    </row>
    <row r="21" spans="2:19" ht="15" customHeight="1" x14ac:dyDescent="0.25">
      <c r="B21" s="159" t="s">
        <v>210</v>
      </c>
      <c r="C21" s="159"/>
      <c r="D21" s="159"/>
      <c r="E21" s="159"/>
      <c r="F21" s="159"/>
      <c r="G21" s="159"/>
      <c r="H21" s="159"/>
      <c r="I21" s="159"/>
      <c r="J21" s="159"/>
      <c r="K21" s="159"/>
      <c r="L21" s="159"/>
      <c r="M21" s="159"/>
      <c r="N21" s="159"/>
      <c r="O21" s="159"/>
      <c r="P21" s="159"/>
    </row>
    <row r="22" spans="2:19" s="65" customFormat="1" x14ac:dyDescent="0.25">
      <c r="B22" s="136" t="s">
        <v>103</v>
      </c>
      <c r="C22" s="136"/>
      <c r="D22" s="136"/>
      <c r="E22" s="136"/>
      <c r="F22" s="136"/>
      <c r="G22" s="136"/>
      <c r="H22" s="136"/>
      <c r="I22" s="136"/>
      <c r="J22" s="136"/>
      <c r="K22" s="136"/>
      <c r="L22" s="136"/>
      <c r="M22" s="136"/>
      <c r="N22" s="136"/>
      <c r="O22" s="136"/>
      <c r="P22" s="136"/>
    </row>
    <row r="23" spans="2:19" ht="15" customHeight="1" x14ac:dyDescent="0.25">
      <c r="B23" s="136" t="s">
        <v>214</v>
      </c>
      <c r="C23" s="136"/>
      <c r="D23" s="136"/>
      <c r="E23" s="136"/>
      <c r="F23" s="136"/>
      <c r="G23" s="136"/>
      <c r="H23" s="136"/>
      <c r="I23" s="136"/>
      <c r="J23" s="136"/>
      <c r="K23" s="136"/>
      <c r="L23" s="136"/>
      <c r="M23" s="136"/>
      <c r="N23" s="136"/>
      <c r="O23" s="136"/>
      <c r="P23" s="136"/>
    </row>
    <row r="24" spans="2:19" ht="15" customHeight="1" x14ac:dyDescent="0.25">
      <c r="B24" s="137" t="s">
        <v>243</v>
      </c>
      <c r="C24" s="137"/>
      <c r="D24" s="137"/>
      <c r="E24" s="137"/>
      <c r="F24" s="137"/>
      <c r="G24" s="137"/>
      <c r="H24" s="137"/>
      <c r="I24" s="137"/>
      <c r="J24" s="137"/>
      <c r="K24" s="137"/>
      <c r="L24" s="137"/>
      <c r="M24" s="137"/>
      <c r="N24" s="137"/>
      <c r="O24" s="137"/>
      <c r="P24" s="137"/>
    </row>
    <row r="25" spans="2:19" s="12" customFormat="1" ht="15" customHeight="1" x14ac:dyDescent="0.25">
      <c r="B25" s="136" t="s">
        <v>185</v>
      </c>
      <c r="C25" s="136"/>
      <c r="D25" s="136"/>
      <c r="E25" s="136"/>
      <c r="F25" s="136"/>
      <c r="G25" s="136"/>
      <c r="H25" s="136"/>
      <c r="I25" s="136"/>
      <c r="J25" s="136"/>
      <c r="K25" s="136"/>
      <c r="L25" s="136"/>
      <c r="M25" s="136"/>
      <c r="N25" s="136"/>
      <c r="O25" s="136"/>
      <c r="P25" s="136"/>
    </row>
    <row r="26" spans="2:19" ht="15" customHeight="1" x14ac:dyDescent="0.25">
      <c r="B26" s="137" t="s">
        <v>212</v>
      </c>
      <c r="C26" s="137"/>
      <c r="D26" s="137"/>
      <c r="E26" s="137"/>
      <c r="F26" s="137"/>
      <c r="G26" s="137"/>
      <c r="H26" s="137"/>
      <c r="I26" s="137"/>
      <c r="J26" s="137"/>
      <c r="K26" s="137"/>
      <c r="L26" s="137"/>
      <c r="M26" s="137"/>
      <c r="N26" s="137"/>
      <c r="O26" s="137"/>
      <c r="P26" s="137"/>
    </row>
    <row r="27" spans="2:19" ht="15" customHeight="1" x14ac:dyDescent="0.25">
      <c r="B27" s="136" t="s">
        <v>250</v>
      </c>
      <c r="C27" s="136"/>
      <c r="D27" s="136"/>
      <c r="E27" s="136"/>
      <c r="F27" s="136"/>
      <c r="G27" s="136"/>
      <c r="H27" s="136"/>
      <c r="I27" s="136"/>
      <c r="J27" s="136"/>
      <c r="K27" s="136"/>
      <c r="L27" s="136"/>
      <c r="M27" s="136"/>
      <c r="N27" s="136"/>
      <c r="O27" s="136"/>
      <c r="P27" s="136"/>
    </row>
    <row r="28" spans="2:19" x14ac:dyDescent="0.25">
      <c r="B28" s="137" t="s">
        <v>249</v>
      </c>
      <c r="C28" s="137"/>
      <c r="D28" s="137"/>
      <c r="E28" s="137"/>
      <c r="F28" s="137"/>
      <c r="G28" s="137"/>
      <c r="H28" s="137"/>
      <c r="I28" s="137"/>
      <c r="J28" s="137"/>
      <c r="K28" s="137"/>
      <c r="L28" s="137"/>
      <c r="M28" s="137"/>
      <c r="N28" s="137"/>
      <c r="O28" s="137"/>
      <c r="P28" s="137"/>
    </row>
    <row r="29" spans="2:19" x14ac:dyDescent="0.25">
      <c r="B29" s="55" t="s">
        <v>144</v>
      </c>
      <c r="C29" s="57" t="str">
        <f>STUDIES!A4</f>
        <v>Denny, 2013 (3)</v>
      </c>
      <c r="D29" s="57"/>
      <c r="E29" s="57"/>
      <c r="F29" s="57"/>
      <c r="G29" s="57"/>
      <c r="H29" s="57"/>
      <c r="I29" s="57"/>
      <c r="J29" s="57"/>
      <c r="K29" s="57"/>
      <c r="L29" s="57"/>
      <c r="M29" s="57"/>
      <c r="N29" s="57"/>
      <c r="O29" s="57"/>
      <c r="P29" s="57"/>
    </row>
    <row r="31" spans="2:19" ht="21.75" thickBot="1" x14ac:dyDescent="0.3">
      <c r="B31" s="35" t="s">
        <v>46</v>
      </c>
      <c r="C31" s="36"/>
      <c r="D31" s="36"/>
      <c r="E31" s="36"/>
      <c r="F31" s="36"/>
      <c r="G31" s="36"/>
      <c r="H31" s="36"/>
      <c r="I31" s="36"/>
      <c r="J31" s="36"/>
      <c r="K31" s="36"/>
      <c r="L31" s="36"/>
      <c r="M31" s="36"/>
      <c r="N31" s="36"/>
      <c r="O31" s="36"/>
      <c r="P31" s="36"/>
    </row>
    <row r="33" spans="2:16" s="38" customFormat="1" x14ac:dyDescent="0.25">
      <c r="B33" s="163" t="s">
        <v>51</v>
      </c>
      <c r="C33" s="164"/>
      <c r="D33" s="164"/>
      <c r="E33" s="162" t="s">
        <v>52</v>
      </c>
      <c r="F33" s="162"/>
      <c r="G33" s="162"/>
      <c r="H33" s="162"/>
      <c r="I33" s="162" t="s">
        <v>53</v>
      </c>
      <c r="J33" s="162"/>
      <c r="K33" s="162" t="s">
        <v>21</v>
      </c>
      <c r="L33" s="162"/>
      <c r="M33" s="160" t="s">
        <v>24</v>
      </c>
      <c r="N33" s="160"/>
      <c r="O33" s="162" t="s">
        <v>23</v>
      </c>
      <c r="P33" s="168"/>
    </row>
    <row r="34" spans="2:16" s="38" customFormat="1" ht="44.25" customHeight="1" thickBot="1" x14ac:dyDescent="0.3">
      <c r="B34" s="165"/>
      <c r="C34" s="166"/>
      <c r="D34" s="166"/>
      <c r="E34" s="161" t="str">
        <f>O12</f>
        <v>Control group (2vHPV- Non HIV infected fem 18-25y)</v>
      </c>
      <c r="F34" s="161"/>
      <c r="G34" s="161" t="str">
        <f>P12</f>
        <v>Intervention group (2vHPV-HIV infected fem 18-25y)</v>
      </c>
      <c r="H34" s="161"/>
      <c r="I34" s="167" t="s">
        <v>20</v>
      </c>
      <c r="J34" s="167"/>
      <c r="K34" s="167" t="s">
        <v>22</v>
      </c>
      <c r="L34" s="167"/>
      <c r="M34" s="161"/>
      <c r="N34" s="161"/>
      <c r="O34" s="167"/>
      <c r="P34" s="169"/>
    </row>
    <row r="35" spans="2:16" ht="30" customHeight="1" x14ac:dyDescent="0.25">
      <c r="B35" s="143" t="str">
        <f>B13</f>
        <v>GMTs for HPV 16 (month 7)</v>
      </c>
      <c r="C35" s="144"/>
      <c r="D35" s="144"/>
      <c r="E35" s="140" t="str">
        <f>IF(Q14="","",Q14)</f>
        <v>Mean 8 168.8 EU/mL</v>
      </c>
      <c r="F35" s="140"/>
      <c r="G35" s="145" t="s">
        <v>251</v>
      </c>
      <c r="H35" s="145"/>
      <c r="I35" s="140" t="str">
        <f>IF(R14="","",R14)</f>
        <v>Ratio 0.44 (0.30−0.63)</v>
      </c>
      <c r="J35" s="140"/>
      <c r="K35" s="140" t="str">
        <f>IF(B14="","",B14)</f>
        <v>64 (1RCT)</v>
      </c>
      <c r="L35" s="140"/>
      <c r="M35" s="62" t="str">
        <f>IF(S14="","",S14)</f>
        <v>Low</v>
      </c>
      <c r="N35" s="61" t="s">
        <v>149</v>
      </c>
      <c r="O35" s="141"/>
      <c r="P35" s="142"/>
    </row>
    <row r="36" spans="2:16" ht="30" customHeight="1" x14ac:dyDescent="0.25">
      <c r="B36" s="143" t="str">
        <f>B15</f>
        <v>GMTs for HPV 18 (month 7)</v>
      </c>
      <c r="C36" s="144"/>
      <c r="D36" s="144"/>
      <c r="E36" s="140" t="str">
        <f>IF(Q16="","",Q16)</f>
        <v>Mean 3 703.0 EU/mL</v>
      </c>
      <c r="F36" s="140"/>
      <c r="G36" s="145" t="s">
        <v>252</v>
      </c>
      <c r="H36" s="145"/>
      <c r="I36" s="140" t="str">
        <f>IF(R16="","",R16)</f>
        <v>Ratio 0.53 (0.32−0.86)</v>
      </c>
      <c r="J36" s="140"/>
      <c r="K36" s="140" t="str">
        <f>IF(B16="","",B16)</f>
        <v>64 (1RCT)</v>
      </c>
      <c r="L36" s="140"/>
      <c r="M36" s="62" t="str">
        <f>IF(S16="","",S16)</f>
        <v>Low</v>
      </c>
      <c r="N36" s="61" t="s">
        <v>149</v>
      </c>
      <c r="O36" s="141"/>
      <c r="P36" s="142"/>
    </row>
    <row r="37" spans="2:16" ht="30" customHeight="1" x14ac:dyDescent="0.25">
      <c r="B37" s="143" t="str">
        <f>B17</f>
        <v>Seroconversion for HPV 16 (month 12)</v>
      </c>
      <c r="C37" s="144"/>
      <c r="D37" s="144"/>
      <c r="E37" s="140" t="str">
        <f>IF(Q18="","",Q18)</f>
        <v>22/22 (100%)</v>
      </c>
      <c r="F37" s="140"/>
      <c r="G37" s="145" t="s">
        <v>93</v>
      </c>
      <c r="H37" s="145"/>
      <c r="I37" s="140" t="str">
        <f>IF(R18="","",R18)</f>
        <v>RR 1.00 (not estimable)</v>
      </c>
      <c r="J37" s="140"/>
      <c r="K37" s="140" t="str">
        <f>IF(B18="","",B18)</f>
        <v>64 (1RCT)</v>
      </c>
      <c r="L37" s="140"/>
      <c r="M37" s="62" t="str">
        <f>IF(S18="","",S18)</f>
        <v>Low</v>
      </c>
      <c r="N37" s="61" t="s">
        <v>149</v>
      </c>
      <c r="O37" s="59"/>
      <c r="P37" s="60"/>
    </row>
    <row r="38" spans="2:16" ht="30" customHeight="1" x14ac:dyDescent="0.25">
      <c r="B38" s="143" t="str">
        <f>B19</f>
        <v>Seroconversion for HPV 18 (month 12)</v>
      </c>
      <c r="C38" s="144"/>
      <c r="D38" s="144"/>
      <c r="E38" s="140" t="str">
        <f>IF(Q20="","",Q20)</f>
        <v>22/22 (100%)</v>
      </c>
      <c r="F38" s="140"/>
      <c r="G38" s="145" t="s">
        <v>93</v>
      </c>
      <c r="H38" s="145"/>
      <c r="I38" s="140" t="str">
        <f>IF(R20="","",R20)</f>
        <v>RR 1.00 (not estimable)</v>
      </c>
      <c r="J38" s="140"/>
      <c r="K38" s="140" t="str">
        <f>IF(B20="","",B20)</f>
        <v>64 (1RCT)</v>
      </c>
      <c r="L38" s="140"/>
      <c r="M38" s="62" t="str">
        <f>IF(S20="","",S20)</f>
        <v>Low</v>
      </c>
      <c r="N38" s="61" t="s">
        <v>149</v>
      </c>
      <c r="O38" s="141"/>
      <c r="P38" s="142"/>
    </row>
    <row r="39" spans="2:16" ht="15" customHeight="1" x14ac:dyDescent="0.25">
      <c r="B39" s="159" t="s">
        <v>210</v>
      </c>
      <c r="C39" s="159"/>
      <c r="D39" s="159"/>
      <c r="E39" s="159"/>
      <c r="F39" s="159"/>
      <c r="G39" s="159"/>
      <c r="H39" s="159"/>
      <c r="I39" s="159"/>
      <c r="J39" s="159"/>
      <c r="K39" s="159"/>
      <c r="L39" s="159"/>
      <c r="M39" s="159"/>
      <c r="N39" s="159"/>
      <c r="O39" s="159"/>
      <c r="P39" s="159"/>
    </row>
    <row r="40" spans="2:16" s="65" customFormat="1" ht="15.75" customHeight="1" x14ac:dyDescent="0.25">
      <c r="B40" s="136" t="s">
        <v>103</v>
      </c>
      <c r="C40" s="136"/>
      <c r="D40" s="136"/>
      <c r="E40" s="136"/>
      <c r="F40" s="136"/>
      <c r="G40" s="136"/>
      <c r="H40" s="136"/>
      <c r="I40" s="136"/>
      <c r="J40" s="136"/>
      <c r="K40" s="136"/>
      <c r="L40" s="136"/>
      <c r="M40" s="136"/>
      <c r="N40" s="136"/>
      <c r="O40" s="136"/>
      <c r="P40" s="136"/>
    </row>
    <row r="41" spans="2:16" ht="15" customHeight="1" x14ac:dyDescent="0.25">
      <c r="B41" s="136" t="s">
        <v>214</v>
      </c>
      <c r="C41" s="136"/>
      <c r="D41" s="136"/>
      <c r="E41" s="136"/>
      <c r="F41" s="136"/>
      <c r="G41" s="136"/>
      <c r="H41" s="136"/>
      <c r="I41" s="136"/>
      <c r="J41" s="136"/>
      <c r="K41" s="136"/>
      <c r="L41" s="136"/>
      <c r="M41" s="136"/>
      <c r="N41" s="136"/>
      <c r="O41" s="136"/>
      <c r="P41" s="136"/>
    </row>
    <row r="42" spans="2:16" s="12" customFormat="1" ht="15" customHeight="1" x14ac:dyDescent="0.25">
      <c r="B42" s="136" t="s">
        <v>185</v>
      </c>
      <c r="C42" s="136"/>
      <c r="D42" s="136"/>
      <c r="E42" s="136"/>
      <c r="F42" s="136"/>
      <c r="G42" s="136"/>
      <c r="H42" s="136"/>
      <c r="I42" s="136"/>
      <c r="J42" s="136"/>
      <c r="K42" s="136"/>
      <c r="L42" s="136"/>
      <c r="M42" s="136"/>
      <c r="N42" s="136"/>
      <c r="O42" s="136"/>
      <c r="P42" s="136"/>
    </row>
    <row r="43" spans="2:16" ht="15" customHeight="1" x14ac:dyDescent="0.25">
      <c r="B43" s="137" t="s">
        <v>250</v>
      </c>
      <c r="C43" s="137"/>
      <c r="D43" s="137"/>
      <c r="E43" s="137"/>
      <c r="F43" s="137"/>
      <c r="G43" s="137"/>
      <c r="H43" s="137"/>
      <c r="I43" s="137"/>
      <c r="J43" s="137"/>
      <c r="K43" s="137"/>
      <c r="L43" s="137"/>
      <c r="M43" s="137"/>
      <c r="N43" s="137"/>
      <c r="O43" s="137"/>
      <c r="P43" s="137"/>
    </row>
    <row r="44" spans="2:16" ht="15" customHeight="1" x14ac:dyDescent="0.25">
      <c r="B44" s="137" t="s">
        <v>240</v>
      </c>
      <c r="C44" s="137"/>
      <c r="D44" s="137"/>
      <c r="E44" s="137"/>
      <c r="F44" s="137"/>
      <c r="G44" s="137"/>
      <c r="H44" s="137"/>
      <c r="I44" s="137"/>
      <c r="J44" s="137"/>
      <c r="K44" s="137"/>
      <c r="L44" s="137"/>
      <c r="M44" s="137"/>
      <c r="N44" s="137"/>
      <c r="O44" s="137"/>
      <c r="P44" s="137"/>
    </row>
    <row r="45" spans="2:16" x14ac:dyDescent="0.25">
      <c r="B45" s="55" t="s">
        <v>144</v>
      </c>
      <c r="C45" s="57" t="str">
        <f>C29</f>
        <v>Denny, 2013 (3)</v>
      </c>
      <c r="D45" s="57"/>
      <c r="E45" s="57"/>
      <c r="F45" s="57"/>
      <c r="G45" s="57"/>
      <c r="H45" s="57"/>
      <c r="I45" s="57"/>
      <c r="J45" s="57"/>
      <c r="K45" s="57"/>
      <c r="L45" s="57"/>
      <c r="M45" s="57"/>
      <c r="N45" s="57"/>
      <c r="O45" s="57"/>
      <c r="P45" s="57"/>
    </row>
    <row r="46" spans="2:16" x14ac:dyDescent="0.25">
      <c r="B46" s="37"/>
    </row>
    <row r="48" spans="2:16" x14ac:dyDescent="0.25">
      <c r="B48" s="37"/>
    </row>
    <row r="50" spans="2:2" x14ac:dyDescent="0.25">
      <c r="B50" s="37"/>
    </row>
    <row r="64" spans="2:2" x14ac:dyDescent="0.25">
      <c r="B64" s="37"/>
    </row>
    <row r="66" spans="2:2" x14ac:dyDescent="0.25">
      <c r="B66" s="37"/>
    </row>
    <row r="68" spans="2:2" x14ac:dyDescent="0.25">
      <c r="B68" s="37"/>
    </row>
  </sheetData>
  <mergeCells count="57">
    <mergeCell ref="B27:P27"/>
    <mergeCell ref="B28:P28"/>
    <mergeCell ref="I34:J34"/>
    <mergeCell ref="M33:N34"/>
    <mergeCell ref="O33:P34"/>
    <mergeCell ref="E34:F34"/>
    <mergeCell ref="G34:H34"/>
    <mergeCell ref="K34:L34"/>
    <mergeCell ref="E33:H33"/>
    <mergeCell ref="I33:J33"/>
    <mergeCell ref="K33:L33"/>
    <mergeCell ref="B33:D34"/>
    <mergeCell ref="C3:P3"/>
    <mergeCell ref="C4:P4"/>
    <mergeCell ref="C5:P5"/>
    <mergeCell ref="O10:S10"/>
    <mergeCell ref="B11:B12"/>
    <mergeCell ref="O11:P11"/>
    <mergeCell ref="Q11:R11"/>
    <mergeCell ref="S11:S12"/>
    <mergeCell ref="C6:P6"/>
    <mergeCell ref="B10:N10"/>
    <mergeCell ref="B23:P23"/>
    <mergeCell ref="B24:P24"/>
    <mergeCell ref="B21:P21"/>
    <mergeCell ref="B22:P22"/>
    <mergeCell ref="B26:P26"/>
    <mergeCell ref="B25:P25"/>
    <mergeCell ref="B39:P39"/>
    <mergeCell ref="B38:D38"/>
    <mergeCell ref="E38:F38"/>
    <mergeCell ref="G38:H38"/>
    <mergeCell ref="E37:F37"/>
    <mergeCell ref="G37:H37"/>
    <mergeCell ref="B37:D37"/>
    <mergeCell ref="O38:P38"/>
    <mergeCell ref="I37:J37"/>
    <mergeCell ref="K37:L37"/>
    <mergeCell ref="I38:J38"/>
    <mergeCell ref="K38:L38"/>
    <mergeCell ref="B41:P41"/>
    <mergeCell ref="B42:P42"/>
    <mergeCell ref="B43:P43"/>
    <mergeCell ref="B44:P44"/>
    <mergeCell ref="B40:P40"/>
    <mergeCell ref="O35:P35"/>
    <mergeCell ref="B36:D36"/>
    <mergeCell ref="E36:F36"/>
    <mergeCell ref="G36:H36"/>
    <mergeCell ref="B35:D35"/>
    <mergeCell ref="E35:F35"/>
    <mergeCell ref="G35:H35"/>
    <mergeCell ref="I35:J35"/>
    <mergeCell ref="K35:L35"/>
    <mergeCell ref="I36:J36"/>
    <mergeCell ref="K36:L36"/>
    <mergeCell ref="O36:P36"/>
  </mergeCells>
  <conditionalFormatting sqref="E13 K13 C13:C15 G13:G15 I13:I15">
    <cfRule type="cellIs" dxfId="245" priority="235" operator="equal">
      <formula>"Very serious"</formula>
    </cfRule>
    <cfRule type="cellIs" dxfId="244" priority="236" operator="equal">
      <formula>"Serious"</formula>
    </cfRule>
  </conditionalFormatting>
  <conditionalFormatting sqref="M13:M15">
    <cfRule type="cellIs" dxfId="243" priority="227" operator="equal">
      <formula>"Very large"</formula>
    </cfRule>
    <cfRule type="cellIs" dxfId="242" priority="228" operator="equal">
      <formula>"Large"</formula>
    </cfRule>
  </conditionalFormatting>
  <conditionalFormatting sqref="C17 C19">
    <cfRule type="cellIs" dxfId="241" priority="109" operator="equal">
      <formula>"Very serious"</formula>
    </cfRule>
    <cfRule type="cellIs" dxfId="240" priority="110" operator="equal">
      <formula>"Serious"</formula>
    </cfRule>
  </conditionalFormatting>
  <conditionalFormatting sqref="I17 I19">
    <cfRule type="cellIs" dxfId="239" priority="65" operator="equal">
      <formula>"Very serious"</formula>
    </cfRule>
    <cfRule type="cellIs" dxfId="238" priority="66" operator="equal">
      <formula>"Serious"</formula>
    </cfRule>
  </conditionalFormatting>
  <conditionalFormatting sqref="G17 G19">
    <cfRule type="cellIs" dxfId="237" priority="75" operator="equal">
      <formula>"Very serious"</formula>
    </cfRule>
    <cfRule type="cellIs" dxfId="236" priority="76" operator="equal">
      <formula>"Serious"</formula>
    </cfRule>
  </conditionalFormatting>
  <conditionalFormatting sqref="E17 E19">
    <cfRule type="cellIs" dxfId="235" priority="43" operator="equal">
      <formula>"Very serious"</formula>
    </cfRule>
    <cfRule type="cellIs" dxfId="234" priority="44" operator="equal">
      <formula>"Serious"</formula>
    </cfRule>
  </conditionalFormatting>
  <conditionalFormatting sqref="M17 M19">
    <cfRule type="cellIs" dxfId="233" priority="111" operator="equal">
      <formula>"Very large"</formula>
    </cfRule>
    <cfRule type="cellIs" dxfId="232" priority="112" operator="equal">
      <formula>"Large"</formula>
    </cfRule>
  </conditionalFormatting>
  <conditionalFormatting sqref="O13:P13">
    <cfRule type="cellIs" dxfId="231" priority="55" operator="equal">
      <formula>"Very large"</formula>
    </cfRule>
    <cfRule type="cellIs" dxfId="230" priority="56" operator="equal">
      <formula>"Large"</formula>
    </cfRule>
  </conditionalFormatting>
  <conditionalFormatting sqref="O15:P15">
    <cfRule type="cellIs" dxfId="229" priority="53" operator="equal">
      <formula>"Very large"</formula>
    </cfRule>
    <cfRule type="cellIs" dxfId="228" priority="54" operator="equal">
      <formula>"Large"</formula>
    </cfRule>
  </conditionalFormatting>
  <conditionalFormatting sqref="O17:P17">
    <cfRule type="cellIs" dxfId="227" priority="51" operator="equal">
      <formula>"Very large"</formula>
    </cfRule>
    <cfRule type="cellIs" dxfId="226" priority="52" operator="equal">
      <formula>"Large"</formula>
    </cfRule>
  </conditionalFormatting>
  <conditionalFormatting sqref="O19:P19">
    <cfRule type="cellIs" dxfId="225" priority="49" operator="equal">
      <formula>"Very large"</formula>
    </cfRule>
    <cfRule type="cellIs" dxfId="224" priority="50" operator="equal">
      <formula>"Large"</formula>
    </cfRule>
  </conditionalFormatting>
  <conditionalFormatting sqref="E15">
    <cfRule type="cellIs" dxfId="223" priority="47" operator="equal">
      <formula>"Very serious"</formula>
    </cfRule>
    <cfRule type="cellIs" dxfId="222" priority="48" operator="equal">
      <formula>"Serious"</formula>
    </cfRule>
  </conditionalFormatting>
  <conditionalFormatting sqref="E14">
    <cfRule type="cellIs" dxfId="221" priority="45" operator="equal">
      <formula>"Very serious"</formula>
    </cfRule>
    <cfRule type="cellIs" dxfId="220" priority="46" operator="equal">
      <formula>"Serious"</formula>
    </cfRule>
  </conditionalFormatting>
  <conditionalFormatting sqref="K16">
    <cfRule type="cellIs" dxfId="219" priority="17" operator="equal">
      <formula>"Very serious"</formula>
    </cfRule>
    <cfRule type="cellIs" dxfId="218" priority="18" operator="equal">
      <formula>"Serious"</formula>
    </cfRule>
  </conditionalFormatting>
  <conditionalFormatting sqref="C16 G16 I16">
    <cfRule type="cellIs" dxfId="217" priority="23" operator="equal">
      <formula>"Very serious"</formula>
    </cfRule>
    <cfRule type="cellIs" dxfId="216" priority="24" operator="equal">
      <formula>"Serious"</formula>
    </cfRule>
  </conditionalFormatting>
  <conditionalFormatting sqref="K15">
    <cfRule type="cellIs" dxfId="215" priority="35" operator="equal">
      <formula>"Very serious"</formula>
    </cfRule>
    <cfRule type="cellIs" dxfId="214" priority="36" operator="equal">
      <formula>"Serious"</formula>
    </cfRule>
  </conditionalFormatting>
  <conditionalFormatting sqref="K14">
    <cfRule type="cellIs" dxfId="213" priority="33" operator="equal">
      <formula>"Very serious"</formula>
    </cfRule>
    <cfRule type="cellIs" dxfId="212" priority="34" operator="equal">
      <formula>"Serious"</formula>
    </cfRule>
  </conditionalFormatting>
  <conditionalFormatting sqref="K17 K19">
    <cfRule type="cellIs" dxfId="211" priority="31" operator="equal">
      <formula>"Very serious"</formula>
    </cfRule>
    <cfRule type="cellIs" dxfId="210" priority="32" operator="equal">
      <formula>"Serious"</formula>
    </cfRule>
  </conditionalFormatting>
  <conditionalFormatting sqref="E18">
    <cfRule type="cellIs" dxfId="209" priority="11" operator="equal">
      <formula>"Very serious"</formula>
    </cfRule>
    <cfRule type="cellIs" dxfId="208" priority="12" operator="equal">
      <formula>"Serious"</formula>
    </cfRule>
  </conditionalFormatting>
  <conditionalFormatting sqref="M16">
    <cfRule type="cellIs" dxfId="207" priority="21" operator="equal">
      <formula>"Very large"</formula>
    </cfRule>
    <cfRule type="cellIs" dxfId="206" priority="22" operator="equal">
      <formula>"Large"</formula>
    </cfRule>
  </conditionalFormatting>
  <conditionalFormatting sqref="E16">
    <cfRule type="cellIs" dxfId="205" priority="19" operator="equal">
      <formula>"Very serious"</formula>
    </cfRule>
    <cfRule type="cellIs" dxfId="204" priority="20" operator="equal">
      <formula>"Serious"</formula>
    </cfRule>
  </conditionalFormatting>
  <conditionalFormatting sqref="C18 G18 I18">
    <cfRule type="cellIs" dxfId="203" priority="15" operator="equal">
      <formula>"Very serious"</formula>
    </cfRule>
    <cfRule type="cellIs" dxfId="202" priority="16" operator="equal">
      <formula>"Serious"</formula>
    </cfRule>
  </conditionalFormatting>
  <conditionalFormatting sqref="M18">
    <cfRule type="cellIs" dxfId="201" priority="13" operator="equal">
      <formula>"Very large"</formula>
    </cfRule>
    <cfRule type="cellIs" dxfId="200" priority="14" operator="equal">
      <formula>"Large"</formula>
    </cfRule>
  </conditionalFormatting>
  <conditionalFormatting sqref="K18">
    <cfRule type="cellIs" dxfId="199" priority="9" operator="equal">
      <formula>"Very serious"</formula>
    </cfRule>
    <cfRule type="cellIs" dxfId="198" priority="10" operator="equal">
      <formula>"Serious"</formula>
    </cfRule>
  </conditionalFormatting>
  <conditionalFormatting sqref="C20 G20 I20">
    <cfRule type="cellIs" dxfId="197" priority="7" operator="equal">
      <formula>"Very serious"</formula>
    </cfRule>
    <cfRule type="cellIs" dxfId="196" priority="8" operator="equal">
      <formula>"Serious"</formula>
    </cfRule>
  </conditionalFormatting>
  <conditionalFormatting sqref="M20">
    <cfRule type="cellIs" dxfId="195" priority="5" operator="equal">
      <formula>"Very large"</formula>
    </cfRule>
    <cfRule type="cellIs" dxfId="194" priority="6" operator="equal">
      <formula>"Large"</formula>
    </cfRule>
  </conditionalFormatting>
  <conditionalFormatting sqref="E20">
    <cfRule type="cellIs" dxfId="193" priority="3" operator="equal">
      <formula>"Very serious"</formula>
    </cfRule>
    <cfRule type="cellIs" dxfId="192" priority="4" operator="equal">
      <formula>"Serious"</formula>
    </cfRule>
  </conditionalFormatting>
  <conditionalFormatting sqref="K20">
    <cfRule type="cellIs" dxfId="191" priority="1" operator="equal">
      <formula>"Very serious"</formula>
    </cfRule>
    <cfRule type="cellIs" dxfId="190" priority="2" operator="equal">
      <formula>"Serious"</formula>
    </cfRule>
  </conditionalFormatting>
  <dataValidations count="4">
    <dataValidation type="list" allowBlank="1" showInputMessage="1" showErrorMessage="1" sqref="M14 M16 M18 M20">
      <formula1>up</formula1>
    </dataValidation>
    <dataValidation type="list" errorStyle="warning" allowBlank="1" showInputMessage="1" showErrorMessage="1" sqref="G18 G14 G16 I20 I18 I16 C14 C16 C20 I14 C18 G20">
      <formula1>Down</formula1>
    </dataValidation>
    <dataValidation type="list" errorStyle="warning" allowBlank="1" showInputMessage="1" showErrorMessage="1" sqref="E14 E16 E18 E20 K14 K16 K18 K20">
      <formula1>DOWN_N</formula1>
    </dataValidation>
    <dataValidation type="list" errorStyle="warning" allowBlank="1" showInputMessage="1" showErrorMessage="1" sqref="E17 E19 K17 K19">
      <formula1>Grade_down</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Hoja2!$G$1:$G$5</xm:f>
          </x14:formula1>
          <xm:sqref>S14 S16 S18 S20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72"/>
  <sheetViews>
    <sheetView topLeftCell="A15" workbookViewId="0">
      <selection activeCell="B43" sqref="B43:P43"/>
    </sheetView>
  </sheetViews>
  <sheetFormatPr defaultColWidth="11.42578125" defaultRowHeight="15" x14ac:dyDescent="0.25"/>
  <cols>
    <col min="1" max="1" width="6.28515625" style="37" customWidth="1"/>
    <col min="2" max="2" width="17.5703125" style="38" customWidth="1"/>
    <col min="3" max="3" width="18.28515625" style="37" customWidth="1"/>
    <col min="4" max="4" width="3.85546875" style="37" customWidth="1"/>
    <col min="5" max="5" width="18.28515625" style="37" customWidth="1"/>
    <col min="6" max="6" width="4.5703125" style="37" customWidth="1"/>
    <col min="7" max="7" width="20.7109375" style="37" customWidth="1"/>
    <col min="8" max="8" width="5.28515625" style="37" customWidth="1"/>
    <col min="9" max="9" width="18.7109375" style="37" customWidth="1"/>
    <col min="10" max="10" width="4.5703125" style="37" customWidth="1"/>
    <col min="11" max="11" width="18" style="37" customWidth="1"/>
    <col min="12" max="12" width="4.7109375" style="37" customWidth="1"/>
    <col min="13" max="13" width="19.28515625" style="37" customWidth="1"/>
    <col min="14" max="14" width="4.85546875" style="37" customWidth="1"/>
    <col min="15" max="15" width="22.140625" style="37" customWidth="1"/>
    <col min="16" max="16" width="26" style="37" customWidth="1"/>
    <col min="17" max="17" width="23.7109375" style="37" customWidth="1"/>
    <col min="18" max="18" width="23.85546875" style="37" customWidth="1"/>
    <col min="19" max="19" width="24.140625" style="37" customWidth="1"/>
    <col min="20" max="20" width="27" style="37" customWidth="1"/>
    <col min="21" max="21" width="11.85546875" style="37" customWidth="1"/>
    <col min="22" max="24" width="11.42578125" style="37" customWidth="1"/>
    <col min="25" max="25" width="11.42578125" style="37"/>
    <col min="26" max="26" width="27.5703125" style="37" customWidth="1"/>
    <col min="27" max="27" width="19.7109375" style="37" customWidth="1"/>
    <col min="28" max="28" width="11.42578125" style="37"/>
    <col min="29" max="29" width="15.28515625" style="37" customWidth="1"/>
    <col min="30" max="30" width="19.7109375" style="37" bestFit="1" customWidth="1"/>
    <col min="31" max="34" width="11.42578125" style="37"/>
    <col min="35" max="35" width="11.42578125" style="37" customWidth="1"/>
    <col min="36" max="16384" width="11.42578125" style="37"/>
  </cols>
  <sheetData>
    <row r="2" spans="2:19" s="32" customFormat="1" ht="32.25" customHeight="1" thickBot="1" x14ac:dyDescent="0.3">
      <c r="B2" s="31" t="str">
        <f>HOME!B11</f>
        <v>PICO3</v>
      </c>
      <c r="C2" s="170" t="str">
        <f>VLOOKUP(B2,HOME!B:G,6,0)</f>
        <v>Three doses of 2-valent HPV vaccine in HIV infected adults (&gt;=18 years old) versus three doses of 4-valent HPV vaccine in HIV infected adults (&gt;=18 years old) – immunogenicity outcomes (months 7–12)</v>
      </c>
      <c r="D2" s="170"/>
      <c r="E2" s="170"/>
      <c r="F2" s="170"/>
      <c r="G2" s="170"/>
      <c r="H2" s="170"/>
      <c r="I2" s="170"/>
      <c r="J2" s="170"/>
      <c r="K2" s="170"/>
      <c r="L2" s="170"/>
      <c r="M2" s="170"/>
      <c r="N2" s="170"/>
      <c r="O2" s="170"/>
      <c r="P2" s="170"/>
    </row>
    <row r="3" spans="2:19" s="32" customFormat="1" ht="15.75" x14ac:dyDescent="0.25">
      <c r="B3" s="33" t="s">
        <v>4</v>
      </c>
      <c r="C3" s="138" t="str">
        <f>VLOOKUP(B2,HOME!B:G,2,0)</f>
        <v>HIV infected males and females &gt;=18 years old (subgroup: seronegative and DNA negative at baseline)</v>
      </c>
      <c r="D3" s="138"/>
      <c r="E3" s="138"/>
      <c r="F3" s="138"/>
      <c r="G3" s="138"/>
      <c r="H3" s="138"/>
      <c r="I3" s="138"/>
      <c r="J3" s="138"/>
      <c r="K3" s="138"/>
      <c r="L3" s="138"/>
      <c r="M3" s="138"/>
      <c r="N3" s="138"/>
      <c r="O3" s="138"/>
      <c r="P3" s="138"/>
    </row>
    <row r="4" spans="2:19" s="32" customFormat="1" ht="15.75" x14ac:dyDescent="0.25">
      <c r="B4" s="33" t="s">
        <v>19</v>
      </c>
      <c r="C4" s="138" t="str">
        <f>STUDIES!D5</f>
        <v>Single centre in Denmark</v>
      </c>
      <c r="D4" s="138"/>
      <c r="E4" s="138"/>
      <c r="F4" s="138"/>
      <c r="G4" s="138"/>
      <c r="H4" s="138"/>
      <c r="I4" s="138"/>
      <c r="J4" s="138"/>
      <c r="K4" s="138"/>
      <c r="L4" s="138"/>
      <c r="M4" s="138"/>
      <c r="N4" s="138"/>
      <c r="O4" s="138"/>
      <c r="P4" s="138"/>
    </row>
    <row r="5" spans="2:19" s="32" customFormat="1" ht="15.75" x14ac:dyDescent="0.25">
      <c r="B5" s="33" t="s">
        <v>5</v>
      </c>
      <c r="C5" s="138" t="str">
        <f>VLOOKUP(B2,HOME!B:G,3,0)</f>
        <v>2-valent HPV (3 doses)</v>
      </c>
      <c r="D5" s="138"/>
      <c r="E5" s="138"/>
      <c r="F5" s="138"/>
      <c r="G5" s="138"/>
      <c r="H5" s="138"/>
      <c r="I5" s="138"/>
      <c r="J5" s="138"/>
      <c r="K5" s="138"/>
      <c r="L5" s="138"/>
      <c r="M5" s="138"/>
      <c r="N5" s="138"/>
      <c r="O5" s="138"/>
      <c r="P5" s="138"/>
    </row>
    <row r="6" spans="2:19" s="32" customFormat="1" ht="16.5" thickBot="1" x14ac:dyDescent="0.3">
      <c r="B6" s="34" t="s">
        <v>6</v>
      </c>
      <c r="C6" s="139" t="str">
        <f>VLOOKUP(B2,HOME!B:G,4,0)</f>
        <v>4-valent HPV vaccine (3 doses) in HIV infected males and females &gt;=18 years old</v>
      </c>
      <c r="D6" s="139"/>
      <c r="E6" s="139"/>
      <c r="F6" s="139"/>
      <c r="G6" s="139"/>
      <c r="H6" s="139"/>
      <c r="I6" s="139"/>
      <c r="J6" s="139"/>
      <c r="K6" s="139"/>
      <c r="L6" s="139"/>
      <c r="M6" s="139"/>
      <c r="N6" s="139"/>
      <c r="O6" s="139"/>
      <c r="P6" s="139"/>
    </row>
    <row r="8" spans="2:19" ht="21.75" thickBot="1" x14ac:dyDescent="0.3">
      <c r="B8" s="35" t="s">
        <v>45</v>
      </c>
      <c r="C8" s="36"/>
      <c r="D8" s="36"/>
      <c r="E8" s="36"/>
      <c r="F8" s="36"/>
      <c r="G8" s="36"/>
      <c r="H8" s="36"/>
      <c r="I8" s="36"/>
      <c r="J8" s="36"/>
      <c r="K8" s="36"/>
      <c r="L8" s="36"/>
      <c r="M8" s="36"/>
      <c r="N8" s="36"/>
      <c r="O8" s="36"/>
      <c r="P8" s="36"/>
      <c r="Q8" s="36"/>
      <c r="R8" s="36"/>
      <c r="S8" s="36"/>
    </row>
    <row r="9" spans="2:19" x14ac:dyDescent="0.25">
      <c r="O9" s="38"/>
    </row>
    <row r="10" spans="2:19" ht="16.5" customHeight="1" x14ac:dyDescent="0.25">
      <c r="B10" s="154" t="s">
        <v>49</v>
      </c>
      <c r="C10" s="155"/>
      <c r="D10" s="155"/>
      <c r="E10" s="155"/>
      <c r="F10" s="155"/>
      <c r="G10" s="155"/>
      <c r="H10" s="155"/>
      <c r="I10" s="155"/>
      <c r="J10" s="155"/>
      <c r="K10" s="155"/>
      <c r="L10" s="155"/>
      <c r="M10" s="155"/>
      <c r="N10" s="156"/>
      <c r="O10" s="146" t="s">
        <v>50</v>
      </c>
      <c r="P10" s="147"/>
      <c r="Q10" s="147"/>
      <c r="R10" s="147"/>
      <c r="S10" s="148"/>
    </row>
    <row r="11" spans="2:19" ht="15.75" customHeight="1" x14ac:dyDescent="0.25">
      <c r="B11" s="157" t="s">
        <v>36</v>
      </c>
      <c r="C11" s="13"/>
      <c r="D11" s="13"/>
      <c r="E11" s="13"/>
      <c r="F11" s="13"/>
      <c r="G11" s="13"/>
      <c r="H11" s="13"/>
      <c r="I11" s="13"/>
      <c r="J11" s="13"/>
      <c r="K11" s="13"/>
      <c r="L11" s="13"/>
      <c r="M11" s="13"/>
      <c r="N11" s="14"/>
      <c r="O11" s="149" t="s">
        <v>34</v>
      </c>
      <c r="P11" s="150"/>
      <c r="Q11" s="151" t="s">
        <v>44</v>
      </c>
      <c r="R11" s="151"/>
      <c r="S11" s="152" t="s">
        <v>146</v>
      </c>
    </row>
    <row r="12" spans="2:19" ht="45.75" thickBot="1" x14ac:dyDescent="0.3">
      <c r="B12" s="158"/>
      <c r="C12" s="39" t="s">
        <v>37</v>
      </c>
      <c r="D12" s="30" t="s">
        <v>125</v>
      </c>
      <c r="E12" s="39" t="s">
        <v>30</v>
      </c>
      <c r="F12" s="30"/>
      <c r="G12" s="39" t="s">
        <v>31</v>
      </c>
      <c r="H12" s="30"/>
      <c r="I12" s="39" t="s">
        <v>233</v>
      </c>
      <c r="J12" s="30"/>
      <c r="K12" s="39" t="s">
        <v>33</v>
      </c>
      <c r="L12" s="30"/>
      <c r="M12" s="39" t="s">
        <v>35</v>
      </c>
      <c r="N12" s="30"/>
      <c r="O12" s="20" t="s">
        <v>158</v>
      </c>
      <c r="P12" s="21" t="s">
        <v>159</v>
      </c>
      <c r="Q12" s="29" t="s">
        <v>147</v>
      </c>
      <c r="R12" s="28" t="s">
        <v>148</v>
      </c>
      <c r="S12" s="153"/>
    </row>
    <row r="13" spans="2:19" x14ac:dyDescent="0.25">
      <c r="B13" s="50" t="s">
        <v>68</v>
      </c>
      <c r="C13" s="51"/>
      <c r="D13" s="51"/>
      <c r="E13" s="51"/>
      <c r="F13" s="51"/>
      <c r="G13" s="51"/>
      <c r="H13" s="51"/>
      <c r="I13" s="51"/>
      <c r="J13" s="51"/>
      <c r="K13" s="51"/>
      <c r="L13" s="51"/>
      <c r="M13" s="51"/>
      <c r="N13" s="51"/>
      <c r="O13" s="51"/>
      <c r="P13" s="51"/>
      <c r="Q13" s="17"/>
      <c r="R13" s="17"/>
      <c r="S13" s="63"/>
    </row>
    <row r="14" spans="2:19" ht="17.25" x14ac:dyDescent="0.25">
      <c r="B14" s="66" t="s">
        <v>150</v>
      </c>
      <c r="C14" s="45" t="s">
        <v>39</v>
      </c>
      <c r="D14" s="67"/>
      <c r="E14" s="45" t="s">
        <v>38</v>
      </c>
      <c r="F14" s="18">
        <v>1</v>
      </c>
      <c r="G14" s="45" t="s">
        <v>39</v>
      </c>
      <c r="H14" s="46"/>
      <c r="I14" s="45" t="s">
        <v>40</v>
      </c>
      <c r="J14" s="18">
        <v>2</v>
      </c>
      <c r="K14" s="45" t="s">
        <v>38</v>
      </c>
      <c r="L14" s="18">
        <v>1</v>
      </c>
      <c r="M14" s="45" t="s">
        <v>38</v>
      </c>
      <c r="N14" s="46"/>
      <c r="O14" s="22">
        <v>19</v>
      </c>
      <c r="P14" s="22">
        <v>21</v>
      </c>
      <c r="Q14" s="22" t="s">
        <v>253</v>
      </c>
      <c r="R14" s="22" t="s">
        <v>256</v>
      </c>
      <c r="S14" s="49" t="s">
        <v>196</v>
      </c>
    </row>
    <row r="15" spans="2:19" x14ac:dyDescent="0.25">
      <c r="B15" s="50" t="s">
        <v>94</v>
      </c>
      <c r="C15" s="51"/>
      <c r="D15" s="51"/>
      <c r="E15" s="51"/>
      <c r="F15" s="17"/>
      <c r="G15" s="51"/>
      <c r="H15" s="51"/>
      <c r="I15" s="51"/>
      <c r="J15" s="17"/>
      <c r="K15" s="51"/>
      <c r="L15" s="17"/>
      <c r="M15" s="51"/>
      <c r="N15" s="51"/>
      <c r="O15" s="17"/>
      <c r="P15" s="17"/>
      <c r="Q15" s="17"/>
      <c r="R15" s="17"/>
      <c r="S15" s="52"/>
    </row>
    <row r="16" spans="2:19" ht="17.25" x14ac:dyDescent="0.25">
      <c r="B16" s="66" t="s">
        <v>150</v>
      </c>
      <c r="C16" s="45" t="s">
        <v>39</v>
      </c>
      <c r="D16" s="67"/>
      <c r="E16" s="45" t="s">
        <v>38</v>
      </c>
      <c r="F16" s="18">
        <v>1</v>
      </c>
      <c r="G16" s="45" t="s">
        <v>39</v>
      </c>
      <c r="H16" s="46"/>
      <c r="I16" s="45" t="s">
        <v>40</v>
      </c>
      <c r="J16" s="18">
        <v>2</v>
      </c>
      <c r="K16" s="45" t="s">
        <v>38</v>
      </c>
      <c r="L16" s="18">
        <v>1</v>
      </c>
      <c r="M16" s="45" t="s">
        <v>38</v>
      </c>
      <c r="N16" s="46"/>
      <c r="O16" s="22">
        <v>19</v>
      </c>
      <c r="P16" s="22">
        <v>21</v>
      </c>
      <c r="Q16" s="22" t="s">
        <v>254</v>
      </c>
      <c r="R16" s="22" t="s">
        <v>257</v>
      </c>
      <c r="S16" s="68" t="s">
        <v>196</v>
      </c>
    </row>
    <row r="17" spans="2:19" x14ac:dyDescent="0.25">
      <c r="B17" s="50" t="s">
        <v>69</v>
      </c>
      <c r="C17" s="51"/>
      <c r="D17" s="51"/>
      <c r="E17" s="51"/>
      <c r="F17" s="17"/>
      <c r="G17" s="51"/>
      <c r="H17" s="51"/>
      <c r="I17" s="51"/>
      <c r="J17" s="17"/>
      <c r="K17" s="51"/>
      <c r="L17" s="17"/>
      <c r="M17" s="51"/>
      <c r="N17" s="51"/>
      <c r="O17" s="17"/>
      <c r="P17" s="17"/>
      <c r="Q17" s="17"/>
      <c r="R17" s="17"/>
      <c r="S17" s="52"/>
    </row>
    <row r="18" spans="2:19" ht="17.25" x14ac:dyDescent="0.25">
      <c r="B18" s="66" t="s">
        <v>151</v>
      </c>
      <c r="C18" s="45" t="s">
        <v>39</v>
      </c>
      <c r="D18" s="67"/>
      <c r="E18" s="45" t="s">
        <v>38</v>
      </c>
      <c r="F18" s="18">
        <v>1</v>
      </c>
      <c r="G18" s="45" t="s">
        <v>39</v>
      </c>
      <c r="H18" s="46"/>
      <c r="I18" s="45" t="s">
        <v>40</v>
      </c>
      <c r="J18" s="18">
        <v>2</v>
      </c>
      <c r="K18" s="45" t="s">
        <v>38</v>
      </c>
      <c r="L18" s="18">
        <v>1</v>
      </c>
      <c r="M18" s="45" t="s">
        <v>38</v>
      </c>
      <c r="N18" s="46"/>
      <c r="O18" s="22">
        <v>18</v>
      </c>
      <c r="P18" s="22">
        <v>21</v>
      </c>
      <c r="Q18" s="22" t="s">
        <v>255</v>
      </c>
      <c r="R18" s="22" t="s">
        <v>258</v>
      </c>
      <c r="S18" s="49" t="s">
        <v>196</v>
      </c>
    </row>
    <row r="19" spans="2:19" x14ac:dyDescent="0.25">
      <c r="B19" s="50" t="s">
        <v>95</v>
      </c>
      <c r="C19" s="51"/>
      <c r="D19" s="51"/>
      <c r="E19" s="51"/>
      <c r="F19" s="17"/>
      <c r="G19" s="51"/>
      <c r="H19" s="51"/>
      <c r="I19" s="51"/>
      <c r="J19" s="17"/>
      <c r="K19" s="51"/>
      <c r="L19" s="17"/>
      <c r="M19" s="51"/>
      <c r="N19" s="51"/>
      <c r="O19" s="17"/>
      <c r="P19" s="17"/>
      <c r="Q19" s="17"/>
      <c r="R19" s="17"/>
      <c r="S19" s="52"/>
    </row>
    <row r="20" spans="2:19" ht="17.25" x14ac:dyDescent="0.25">
      <c r="B20" s="66" t="s">
        <v>151</v>
      </c>
      <c r="C20" s="45" t="s">
        <v>39</v>
      </c>
      <c r="D20" s="67"/>
      <c r="E20" s="45" t="s">
        <v>38</v>
      </c>
      <c r="F20" s="18">
        <v>1</v>
      </c>
      <c r="G20" s="45" t="s">
        <v>39</v>
      </c>
      <c r="H20" s="46"/>
      <c r="I20" s="45" t="s">
        <v>40</v>
      </c>
      <c r="J20" s="18">
        <v>2</v>
      </c>
      <c r="K20" s="45" t="s">
        <v>38</v>
      </c>
      <c r="L20" s="18">
        <v>1</v>
      </c>
      <c r="M20" s="45" t="s">
        <v>38</v>
      </c>
      <c r="N20" s="46"/>
      <c r="O20" s="22">
        <v>18</v>
      </c>
      <c r="P20" s="22">
        <v>21</v>
      </c>
      <c r="Q20" s="22" t="s">
        <v>120</v>
      </c>
      <c r="R20" s="22" t="s">
        <v>259</v>
      </c>
      <c r="S20" s="68" t="s">
        <v>196</v>
      </c>
    </row>
    <row r="21" spans="2:19" x14ac:dyDescent="0.25">
      <c r="B21" s="50" t="s">
        <v>89</v>
      </c>
      <c r="C21" s="51"/>
      <c r="D21" s="51"/>
      <c r="E21" s="51"/>
      <c r="F21" s="17"/>
      <c r="G21" s="51"/>
      <c r="H21" s="51"/>
      <c r="I21" s="51"/>
      <c r="J21" s="17"/>
      <c r="K21" s="51"/>
      <c r="L21" s="17"/>
      <c r="M21" s="51"/>
      <c r="N21" s="51"/>
      <c r="O21" s="17"/>
      <c r="P21" s="17"/>
      <c r="Q21" s="17"/>
      <c r="R21" s="17"/>
      <c r="S21" s="52"/>
    </row>
    <row r="22" spans="2:19" ht="17.25" x14ac:dyDescent="0.25">
      <c r="B22" s="66" t="s">
        <v>96</v>
      </c>
      <c r="C22" s="45" t="s">
        <v>39</v>
      </c>
      <c r="D22" s="67"/>
      <c r="E22" s="45" t="s">
        <v>38</v>
      </c>
      <c r="F22" s="18">
        <v>1</v>
      </c>
      <c r="G22" s="45" t="s">
        <v>39</v>
      </c>
      <c r="H22" s="46"/>
      <c r="I22" s="45" t="s">
        <v>40</v>
      </c>
      <c r="J22" s="18">
        <v>2</v>
      </c>
      <c r="K22" s="45" t="s">
        <v>38</v>
      </c>
      <c r="L22" s="18">
        <v>1</v>
      </c>
      <c r="M22" s="45" t="s">
        <v>38</v>
      </c>
      <c r="N22" s="46"/>
      <c r="O22" s="22">
        <v>46</v>
      </c>
      <c r="P22" s="22">
        <v>45</v>
      </c>
      <c r="Q22" s="22" t="s">
        <v>122</v>
      </c>
      <c r="R22" s="22"/>
      <c r="S22" s="49" t="s">
        <v>196</v>
      </c>
    </row>
    <row r="23" spans="2:19" x14ac:dyDescent="0.25">
      <c r="B23" s="50" t="s">
        <v>90</v>
      </c>
      <c r="C23" s="51"/>
      <c r="D23" s="51"/>
      <c r="E23" s="51"/>
      <c r="F23" s="17"/>
      <c r="G23" s="51"/>
      <c r="H23" s="51"/>
      <c r="I23" s="51"/>
      <c r="J23" s="17"/>
      <c r="K23" s="51"/>
      <c r="L23" s="17"/>
      <c r="M23" s="51"/>
      <c r="N23" s="51"/>
      <c r="O23" s="17"/>
      <c r="P23" s="17"/>
      <c r="Q23" s="17"/>
      <c r="R23" s="17"/>
      <c r="S23" s="52"/>
    </row>
    <row r="24" spans="2:19" ht="17.25" x14ac:dyDescent="0.25">
      <c r="B24" s="66" t="s">
        <v>96</v>
      </c>
      <c r="C24" s="45" t="s">
        <v>39</v>
      </c>
      <c r="D24" s="67"/>
      <c r="E24" s="45" t="s">
        <v>38</v>
      </c>
      <c r="F24" s="18">
        <v>1</v>
      </c>
      <c r="G24" s="45" t="s">
        <v>39</v>
      </c>
      <c r="H24" s="46"/>
      <c r="I24" s="45" t="s">
        <v>40</v>
      </c>
      <c r="J24" s="18">
        <v>2</v>
      </c>
      <c r="K24" s="45" t="s">
        <v>38</v>
      </c>
      <c r="L24" s="18">
        <v>1</v>
      </c>
      <c r="M24" s="45" t="s">
        <v>38</v>
      </c>
      <c r="N24" s="46"/>
      <c r="O24" s="22">
        <v>46</v>
      </c>
      <c r="P24" s="22">
        <v>45</v>
      </c>
      <c r="Q24" s="23" t="s">
        <v>124</v>
      </c>
      <c r="R24" s="23"/>
      <c r="S24" s="54" t="s">
        <v>196</v>
      </c>
    </row>
    <row r="25" spans="2:19" x14ac:dyDescent="0.25">
      <c r="B25" s="159" t="s">
        <v>260</v>
      </c>
      <c r="C25" s="159"/>
      <c r="D25" s="159"/>
      <c r="E25" s="159"/>
      <c r="F25" s="159"/>
      <c r="G25" s="159"/>
      <c r="H25" s="159"/>
      <c r="I25" s="159"/>
      <c r="J25" s="159"/>
      <c r="K25" s="159"/>
      <c r="L25" s="159"/>
      <c r="M25" s="159"/>
      <c r="N25" s="159"/>
      <c r="O25" s="159"/>
      <c r="P25" s="159"/>
    </row>
    <row r="26" spans="2:19" x14ac:dyDescent="0.25">
      <c r="B26" s="136" t="s">
        <v>214</v>
      </c>
      <c r="C26" s="136"/>
      <c r="D26" s="136"/>
      <c r="E26" s="136"/>
      <c r="F26" s="136"/>
      <c r="G26" s="136"/>
      <c r="H26" s="136"/>
      <c r="I26" s="136"/>
      <c r="J26" s="136"/>
      <c r="K26" s="136"/>
      <c r="L26" s="136"/>
      <c r="M26" s="136"/>
      <c r="N26" s="136"/>
      <c r="O26" s="136"/>
      <c r="P26" s="136"/>
    </row>
    <row r="27" spans="2:19" x14ac:dyDescent="0.25">
      <c r="B27" s="137" t="s">
        <v>243</v>
      </c>
      <c r="C27" s="137"/>
      <c r="D27" s="137"/>
      <c r="E27" s="137"/>
      <c r="F27" s="137"/>
      <c r="G27" s="137"/>
      <c r="H27" s="137"/>
      <c r="I27" s="137"/>
      <c r="J27" s="137"/>
      <c r="K27" s="137"/>
      <c r="L27" s="137"/>
      <c r="M27" s="137"/>
      <c r="N27" s="137"/>
      <c r="O27" s="137"/>
      <c r="P27" s="137"/>
    </row>
    <row r="28" spans="2:19" s="12" customFormat="1" x14ac:dyDescent="0.25">
      <c r="B28" s="136" t="s">
        <v>185</v>
      </c>
      <c r="C28" s="136"/>
      <c r="D28" s="136"/>
      <c r="E28" s="136"/>
      <c r="F28" s="136"/>
      <c r="G28" s="136"/>
      <c r="H28" s="136"/>
      <c r="I28" s="136"/>
      <c r="J28" s="136"/>
      <c r="K28" s="136"/>
      <c r="L28" s="136"/>
      <c r="M28" s="136"/>
      <c r="N28" s="136"/>
      <c r="O28" s="136"/>
      <c r="P28" s="136"/>
    </row>
    <row r="29" spans="2:19" x14ac:dyDescent="0.25">
      <c r="B29" s="137" t="s">
        <v>261</v>
      </c>
      <c r="C29" s="137"/>
      <c r="D29" s="137"/>
      <c r="E29" s="137"/>
      <c r="F29" s="137"/>
      <c r="G29" s="137"/>
      <c r="H29" s="137"/>
      <c r="I29" s="137"/>
      <c r="J29" s="137"/>
      <c r="K29" s="137"/>
      <c r="L29" s="137"/>
      <c r="M29" s="137"/>
      <c r="N29" s="137"/>
      <c r="O29" s="137"/>
      <c r="P29" s="137"/>
    </row>
    <row r="30" spans="2:19" x14ac:dyDescent="0.25">
      <c r="B30" s="137" t="s">
        <v>262</v>
      </c>
      <c r="C30" s="137"/>
      <c r="D30" s="137"/>
      <c r="E30" s="137"/>
      <c r="F30" s="137"/>
      <c r="G30" s="137"/>
      <c r="H30" s="137"/>
      <c r="I30" s="137"/>
      <c r="J30" s="137"/>
      <c r="K30" s="137"/>
      <c r="L30" s="137"/>
      <c r="M30" s="137"/>
      <c r="N30" s="137"/>
      <c r="O30" s="137"/>
      <c r="P30" s="137"/>
    </row>
    <row r="31" spans="2:19" x14ac:dyDescent="0.25">
      <c r="B31" s="55" t="s">
        <v>144</v>
      </c>
      <c r="C31" s="56" t="str">
        <f>STUDIES!A5</f>
        <v>Toft, 2014 (4); Faust, 2016 (5)</v>
      </c>
      <c r="D31" s="57"/>
      <c r="E31" s="57"/>
      <c r="F31" s="57"/>
      <c r="G31" s="57"/>
      <c r="H31" s="57"/>
      <c r="I31" s="57"/>
      <c r="J31" s="57"/>
      <c r="K31" s="57"/>
      <c r="L31" s="57"/>
      <c r="M31" s="57"/>
      <c r="N31" s="57"/>
      <c r="O31" s="57"/>
      <c r="P31" s="57"/>
    </row>
    <row r="33" spans="2:16" ht="21.75" thickBot="1" x14ac:dyDescent="0.3">
      <c r="B33" s="35" t="s">
        <v>46</v>
      </c>
      <c r="C33" s="36"/>
      <c r="D33" s="36"/>
      <c r="E33" s="36"/>
      <c r="F33" s="36"/>
      <c r="G33" s="36"/>
      <c r="H33" s="36"/>
      <c r="I33" s="36"/>
      <c r="J33" s="36"/>
      <c r="K33" s="36"/>
      <c r="L33" s="36"/>
      <c r="M33" s="36"/>
      <c r="N33" s="36"/>
      <c r="O33" s="36"/>
      <c r="P33" s="36"/>
    </row>
    <row r="35" spans="2:16" s="38" customFormat="1" x14ac:dyDescent="0.25">
      <c r="B35" s="163" t="s">
        <v>51</v>
      </c>
      <c r="C35" s="164"/>
      <c r="D35" s="164"/>
      <c r="E35" s="162" t="s">
        <v>52</v>
      </c>
      <c r="F35" s="162"/>
      <c r="G35" s="162"/>
      <c r="H35" s="162"/>
      <c r="I35" s="162" t="s">
        <v>53</v>
      </c>
      <c r="J35" s="162"/>
      <c r="K35" s="162" t="s">
        <v>21</v>
      </c>
      <c r="L35" s="162"/>
      <c r="M35" s="160" t="s">
        <v>24</v>
      </c>
      <c r="N35" s="160"/>
      <c r="O35" s="162" t="s">
        <v>23</v>
      </c>
      <c r="P35" s="168"/>
    </row>
    <row r="36" spans="2:16" s="38" customFormat="1" ht="45.75" customHeight="1" thickBot="1" x14ac:dyDescent="0.3">
      <c r="B36" s="165"/>
      <c r="C36" s="166"/>
      <c r="D36" s="166"/>
      <c r="E36" s="161" t="str">
        <f>O12</f>
        <v>Control group (4vHPV-HIV-infected mal fem &gt;=18y)</v>
      </c>
      <c r="F36" s="161"/>
      <c r="G36" s="161" t="str">
        <f>P12</f>
        <v>Intervention group (2vHPV-HIV-infected mal fem &gt;=18y)</v>
      </c>
      <c r="H36" s="161"/>
      <c r="I36" s="167" t="s">
        <v>20</v>
      </c>
      <c r="J36" s="167"/>
      <c r="K36" s="167" t="s">
        <v>22</v>
      </c>
      <c r="L36" s="167"/>
      <c r="M36" s="161"/>
      <c r="N36" s="161"/>
      <c r="O36" s="167"/>
      <c r="P36" s="169"/>
    </row>
    <row r="37" spans="2:16" ht="30" customHeight="1" x14ac:dyDescent="0.25">
      <c r="B37" s="143" t="str">
        <f>B13</f>
        <v>GMTs for HPV 16 (month 7)</v>
      </c>
      <c r="C37" s="144"/>
      <c r="D37" s="144"/>
      <c r="E37" s="171" t="str">
        <f>IF(Q14="","",Q14)</f>
        <v>Mean 46 906 mMU/mL</v>
      </c>
      <c r="F37" s="171"/>
      <c r="G37" s="172" t="s">
        <v>264</v>
      </c>
      <c r="H37" s="172"/>
      <c r="I37" s="171" t="str">
        <f>IF(R14="","",R14)</f>
        <v>Ratio 1.26 (0.42−3.74)</v>
      </c>
      <c r="J37" s="171"/>
      <c r="K37" s="173" t="str">
        <f>IF(B14="","",B14)</f>
        <v>40 (1RCT)</v>
      </c>
      <c r="L37" s="173"/>
      <c r="M37" s="62" t="str">
        <f>IF(S14="","",S14)</f>
        <v>Moderate</v>
      </c>
      <c r="N37" s="61">
        <v>2</v>
      </c>
      <c r="O37" s="141"/>
      <c r="P37" s="142"/>
    </row>
    <row r="38" spans="2:16" ht="30" customHeight="1" x14ac:dyDescent="0.25">
      <c r="B38" s="143" t="str">
        <f>B15</f>
        <v>GMTs for HPV 16 (month 12)</v>
      </c>
      <c r="C38" s="144"/>
      <c r="D38" s="144"/>
      <c r="E38" s="171" t="str">
        <f>IF(Q16="","",Q16)</f>
        <v>Mean 9 363 mMU/mL</v>
      </c>
      <c r="F38" s="171"/>
      <c r="G38" s="172" t="s">
        <v>263</v>
      </c>
      <c r="H38" s="172"/>
      <c r="I38" s="171" t="str">
        <f>IF(R16="","",R16)</f>
        <v>Ratio 1.50 (0.50−4.46)</v>
      </c>
      <c r="J38" s="171"/>
      <c r="K38" s="173" t="str">
        <f>IF(B16="","",B16)</f>
        <v>40 (1RCT)</v>
      </c>
      <c r="L38" s="173"/>
      <c r="M38" s="62" t="str">
        <f>IF(S16="","",S16)</f>
        <v>Moderate</v>
      </c>
      <c r="N38" s="61">
        <v>2</v>
      </c>
      <c r="O38" s="59"/>
      <c r="P38" s="60"/>
    </row>
    <row r="39" spans="2:16" ht="30" customHeight="1" x14ac:dyDescent="0.25">
      <c r="B39" s="143" t="str">
        <f>B17</f>
        <v>GMTs for HPV 18 (month 7)</v>
      </c>
      <c r="C39" s="144"/>
      <c r="D39" s="144"/>
      <c r="E39" s="171" t="str">
        <f>IF(Q18="","",Q18)</f>
        <v>Mean 3 208 mMU/mL</v>
      </c>
      <c r="F39" s="171"/>
      <c r="G39" s="172" t="s">
        <v>265</v>
      </c>
      <c r="H39" s="172"/>
      <c r="I39" s="171" t="str">
        <f>IF(R18="","",R18)</f>
        <v>Ratio 7.60 (2.56−22.50)</v>
      </c>
      <c r="J39" s="171"/>
      <c r="K39" s="173" t="str">
        <f>IF(B18="","",B18)</f>
        <v>39 (1RCT)</v>
      </c>
      <c r="L39" s="173"/>
      <c r="M39" s="62" t="str">
        <f>IF(S18="","",S18)</f>
        <v>Moderate</v>
      </c>
      <c r="N39" s="61">
        <v>2</v>
      </c>
      <c r="O39" s="141"/>
      <c r="P39" s="142"/>
    </row>
    <row r="40" spans="2:16" ht="30" customHeight="1" x14ac:dyDescent="0.25">
      <c r="B40" s="143" t="str">
        <f>B19</f>
        <v>GMTs for HPV 18 (month 12)</v>
      </c>
      <c r="C40" s="144"/>
      <c r="D40" s="144"/>
      <c r="E40" s="171" t="str">
        <f>IF(Q20="","",Q20)</f>
        <v>Mean 689  mMU/mL</v>
      </c>
      <c r="F40" s="171"/>
      <c r="G40" s="172" t="s">
        <v>266</v>
      </c>
      <c r="H40" s="172"/>
      <c r="I40" s="171" t="str">
        <f>IF(R20="","",R20)</f>
        <v>Ratio 8.90 (2.56−31.0)</v>
      </c>
      <c r="J40" s="171"/>
      <c r="K40" s="173" t="str">
        <f>IF(B20="","",B20)</f>
        <v>39 (1RCT)</v>
      </c>
      <c r="L40" s="173"/>
      <c r="M40" s="62" t="str">
        <f>IF(S20="","",S20)</f>
        <v>Moderate</v>
      </c>
      <c r="N40" s="61">
        <v>2</v>
      </c>
      <c r="O40" s="59"/>
      <c r="P40" s="60"/>
    </row>
    <row r="41" spans="2:16" ht="30" customHeight="1" x14ac:dyDescent="0.25">
      <c r="B41" s="143" t="str">
        <f>B21</f>
        <v>Seroconversion for HPV 16 (month 12)</v>
      </c>
      <c r="C41" s="144"/>
      <c r="D41" s="144"/>
      <c r="E41" s="171" t="str">
        <f>IF(Q22="","",Q22)</f>
        <v>44/46 (95.7%)</v>
      </c>
      <c r="F41" s="171"/>
      <c r="G41" s="172" t="s">
        <v>121</v>
      </c>
      <c r="H41" s="172"/>
      <c r="I41" s="171" t="str">
        <f>IF(R22="","",R22)</f>
        <v/>
      </c>
      <c r="J41" s="171"/>
      <c r="K41" s="173" t="str">
        <f>IF(B22="","",B22)</f>
        <v>91 (1RCT)</v>
      </c>
      <c r="L41" s="173"/>
      <c r="M41" s="62" t="str">
        <f>IF(S22="","",S22)</f>
        <v>Moderate</v>
      </c>
      <c r="N41" s="61">
        <v>2</v>
      </c>
      <c r="O41" s="59"/>
      <c r="P41" s="60"/>
    </row>
    <row r="42" spans="2:16" ht="30" customHeight="1" x14ac:dyDescent="0.25">
      <c r="B42" s="143" t="str">
        <f>B23</f>
        <v>Seroconversion for HPV 18 (month 12)</v>
      </c>
      <c r="C42" s="144"/>
      <c r="D42" s="144"/>
      <c r="E42" s="171" t="str">
        <f>IF(Q24="","",Q24)</f>
        <v>34/46 (73.9%)</v>
      </c>
      <c r="F42" s="171"/>
      <c r="G42" s="172" t="s">
        <v>123</v>
      </c>
      <c r="H42" s="172"/>
      <c r="I42" s="171" t="str">
        <f>IF(R24="","",R24)</f>
        <v/>
      </c>
      <c r="J42" s="171"/>
      <c r="K42" s="173" t="str">
        <f>IF(B24="","",B24)</f>
        <v>91 (1RCT)</v>
      </c>
      <c r="L42" s="173"/>
      <c r="M42" s="62" t="str">
        <f>IF(S24="","",S24)</f>
        <v>Moderate</v>
      </c>
      <c r="N42" s="61">
        <v>2</v>
      </c>
      <c r="O42" s="141"/>
      <c r="P42" s="142"/>
    </row>
    <row r="43" spans="2:16" ht="15" customHeight="1" x14ac:dyDescent="0.25">
      <c r="B43" s="159" t="s">
        <v>260</v>
      </c>
      <c r="C43" s="159"/>
      <c r="D43" s="159"/>
      <c r="E43" s="159"/>
      <c r="F43" s="159"/>
      <c r="G43" s="159"/>
      <c r="H43" s="159"/>
      <c r="I43" s="159"/>
      <c r="J43" s="159"/>
      <c r="K43" s="159"/>
      <c r="L43" s="159"/>
      <c r="M43" s="159"/>
      <c r="N43" s="159"/>
      <c r="O43" s="159"/>
      <c r="P43" s="159"/>
    </row>
    <row r="44" spans="2:16" ht="57.75" customHeight="1" x14ac:dyDescent="0.25">
      <c r="B44" s="137" t="s">
        <v>60</v>
      </c>
      <c r="C44" s="137"/>
      <c r="D44" s="137"/>
      <c r="E44" s="137"/>
      <c r="F44" s="137"/>
      <c r="G44" s="137"/>
      <c r="H44" s="137"/>
      <c r="I44" s="137"/>
      <c r="J44" s="137"/>
      <c r="K44" s="137"/>
      <c r="L44" s="137"/>
      <c r="M44" s="137"/>
      <c r="N44" s="137"/>
      <c r="O44" s="137"/>
      <c r="P44" s="137"/>
    </row>
    <row r="45" spans="2:16" ht="15" customHeight="1" x14ac:dyDescent="0.25">
      <c r="B45" s="136" t="s">
        <v>214</v>
      </c>
      <c r="C45" s="136"/>
      <c r="D45" s="136"/>
      <c r="E45" s="136"/>
      <c r="F45" s="136"/>
      <c r="G45" s="136"/>
      <c r="H45" s="136"/>
      <c r="I45" s="136"/>
      <c r="J45" s="136"/>
      <c r="K45" s="136"/>
      <c r="L45" s="136"/>
      <c r="M45" s="136"/>
      <c r="N45" s="136"/>
      <c r="O45" s="136"/>
      <c r="P45" s="136"/>
    </row>
    <row r="46" spans="2:16" s="12" customFormat="1" ht="15" customHeight="1" x14ac:dyDescent="0.25">
      <c r="B46" s="136" t="s">
        <v>185</v>
      </c>
      <c r="C46" s="136"/>
      <c r="D46" s="136"/>
      <c r="E46" s="136"/>
      <c r="F46" s="136"/>
      <c r="G46" s="136"/>
      <c r="H46" s="136"/>
      <c r="I46" s="136"/>
      <c r="J46" s="136"/>
      <c r="K46" s="136"/>
      <c r="L46" s="136"/>
      <c r="M46" s="136"/>
      <c r="N46" s="136"/>
      <c r="O46" s="136"/>
      <c r="P46" s="136"/>
    </row>
    <row r="47" spans="2:16" ht="15" customHeight="1" x14ac:dyDescent="0.25">
      <c r="B47" s="137" t="s">
        <v>262</v>
      </c>
      <c r="C47" s="137"/>
      <c r="D47" s="137"/>
      <c r="E47" s="137"/>
      <c r="F47" s="137"/>
      <c r="G47" s="137"/>
      <c r="H47" s="137"/>
      <c r="I47" s="137"/>
      <c r="J47" s="137"/>
      <c r="K47" s="137"/>
      <c r="L47" s="137"/>
      <c r="M47" s="137"/>
      <c r="N47" s="137"/>
      <c r="O47" s="137"/>
      <c r="P47" s="137"/>
    </row>
    <row r="48" spans="2:16" x14ac:dyDescent="0.25">
      <c r="B48" s="55" t="s">
        <v>144</v>
      </c>
      <c r="C48" s="56" t="str">
        <f>C31</f>
        <v>Toft, 2014 (4); Faust, 2016 (5)</v>
      </c>
      <c r="D48" s="57"/>
      <c r="E48" s="57"/>
      <c r="F48" s="57"/>
      <c r="G48" s="57"/>
      <c r="H48" s="57"/>
      <c r="I48" s="57"/>
      <c r="J48" s="57"/>
      <c r="K48" s="57"/>
      <c r="L48" s="57"/>
      <c r="M48" s="57"/>
      <c r="N48" s="57"/>
      <c r="O48" s="57"/>
      <c r="P48" s="57"/>
    </row>
    <row r="50" spans="2:2" x14ac:dyDescent="0.25">
      <c r="B50" s="37"/>
    </row>
    <row r="52" spans="2:2" x14ac:dyDescent="0.25">
      <c r="B52" s="37"/>
    </row>
    <row r="54" spans="2:2" x14ac:dyDescent="0.25">
      <c r="B54" s="37"/>
    </row>
    <row r="68" spans="2:2" x14ac:dyDescent="0.25">
      <c r="B68" s="37"/>
    </row>
    <row r="70" spans="2:2" x14ac:dyDescent="0.25">
      <c r="B70" s="37"/>
    </row>
    <row r="72" spans="2:2" x14ac:dyDescent="0.25">
      <c r="B72" s="37"/>
    </row>
  </sheetData>
  <mergeCells count="65">
    <mergeCell ref="B27:P27"/>
    <mergeCell ref="C3:P3"/>
    <mergeCell ref="C4:P4"/>
    <mergeCell ref="C5:P5"/>
    <mergeCell ref="C6:P6"/>
    <mergeCell ref="B10:N10"/>
    <mergeCell ref="O10:S10"/>
    <mergeCell ref="B11:B12"/>
    <mergeCell ref="O11:P11"/>
    <mergeCell ref="Q11:R11"/>
    <mergeCell ref="S11:S12"/>
    <mergeCell ref="B25:P25"/>
    <mergeCell ref="B40:D40"/>
    <mergeCell ref="B29:P29"/>
    <mergeCell ref="B30:P30"/>
    <mergeCell ref="B35:D36"/>
    <mergeCell ref="E35:H35"/>
    <mergeCell ref="I35:J35"/>
    <mergeCell ref="K35:L35"/>
    <mergeCell ref="M35:N36"/>
    <mergeCell ref="O35:P36"/>
    <mergeCell ref="E36:F36"/>
    <mergeCell ref="G36:H36"/>
    <mergeCell ref="I36:J36"/>
    <mergeCell ref="K36:L36"/>
    <mergeCell ref="I39:J39"/>
    <mergeCell ref="K39:L39"/>
    <mergeCell ref="O39:P39"/>
    <mergeCell ref="B37:D37"/>
    <mergeCell ref="E37:F37"/>
    <mergeCell ref="G37:H37"/>
    <mergeCell ref="I37:J37"/>
    <mergeCell ref="K37:L37"/>
    <mergeCell ref="B47:P47"/>
    <mergeCell ref="K40:L40"/>
    <mergeCell ref="I40:J40"/>
    <mergeCell ref="I38:J38"/>
    <mergeCell ref="O42:P42"/>
    <mergeCell ref="B43:P43"/>
    <mergeCell ref="I42:J42"/>
    <mergeCell ref="K42:L42"/>
    <mergeCell ref="B44:P44"/>
    <mergeCell ref="G38:H38"/>
    <mergeCell ref="G40:H40"/>
    <mergeCell ref="B38:D38"/>
    <mergeCell ref="E38:F38"/>
    <mergeCell ref="E40:F40"/>
    <mergeCell ref="K38:L38"/>
    <mergeCell ref="B41:D41"/>
    <mergeCell ref="C2:P2"/>
    <mergeCell ref="B26:P26"/>
    <mergeCell ref="B28:P28"/>
    <mergeCell ref="B45:P45"/>
    <mergeCell ref="B46:P46"/>
    <mergeCell ref="E41:F41"/>
    <mergeCell ref="G41:H41"/>
    <mergeCell ref="I41:J41"/>
    <mergeCell ref="K41:L41"/>
    <mergeCell ref="B42:D42"/>
    <mergeCell ref="E42:F42"/>
    <mergeCell ref="G42:H42"/>
    <mergeCell ref="O37:P37"/>
    <mergeCell ref="B39:D39"/>
    <mergeCell ref="E39:F39"/>
    <mergeCell ref="G39:H39"/>
  </mergeCells>
  <conditionalFormatting sqref="E13 K13 C13 G13:G14 I13:I14 G16:G18 G20 I20 I16:I18">
    <cfRule type="cellIs" dxfId="189" priority="147" operator="equal">
      <formula>"Very serious"</formula>
    </cfRule>
    <cfRule type="cellIs" dxfId="188" priority="148" operator="equal">
      <formula>"Serious"</formula>
    </cfRule>
  </conditionalFormatting>
  <conditionalFormatting sqref="M13:M14 M16:M18 M20">
    <cfRule type="cellIs" dxfId="187" priority="145" operator="equal">
      <formula>"Very large"</formula>
    </cfRule>
    <cfRule type="cellIs" dxfId="186" priority="146" operator="equal">
      <formula>"Large"</formula>
    </cfRule>
  </conditionalFormatting>
  <conditionalFormatting sqref="I15 G15">
    <cfRule type="cellIs" dxfId="185" priority="107" operator="equal">
      <formula>"Very serious"</formula>
    </cfRule>
    <cfRule type="cellIs" dxfId="184" priority="108" operator="equal">
      <formula>"Serious"</formula>
    </cfRule>
  </conditionalFormatting>
  <conditionalFormatting sqref="I21 I23">
    <cfRule type="cellIs" dxfId="183" priority="113" operator="equal">
      <formula>"Very serious"</formula>
    </cfRule>
    <cfRule type="cellIs" dxfId="182" priority="114" operator="equal">
      <formula>"Serious"</formula>
    </cfRule>
  </conditionalFormatting>
  <conditionalFormatting sqref="G21 G23">
    <cfRule type="cellIs" dxfId="181" priority="119" operator="equal">
      <formula>"Very serious"</formula>
    </cfRule>
    <cfRule type="cellIs" dxfId="180" priority="120" operator="equal">
      <formula>"Serious"</formula>
    </cfRule>
  </conditionalFormatting>
  <conditionalFormatting sqref="M21 M23">
    <cfRule type="cellIs" dxfId="179" priority="139" operator="equal">
      <formula>"Very large"</formula>
    </cfRule>
    <cfRule type="cellIs" dxfId="178" priority="140" operator="equal">
      <formula>"Large"</formula>
    </cfRule>
  </conditionalFormatting>
  <conditionalFormatting sqref="C14 C16:C18 C20">
    <cfRule type="cellIs" dxfId="177" priority="99" operator="equal">
      <formula>"Very serious"</formula>
    </cfRule>
    <cfRule type="cellIs" dxfId="176" priority="100" operator="equal">
      <formula>"Serious"</formula>
    </cfRule>
  </conditionalFormatting>
  <conditionalFormatting sqref="C15">
    <cfRule type="cellIs" dxfId="175" priority="91" operator="equal">
      <formula>"Very serious"</formula>
    </cfRule>
    <cfRule type="cellIs" dxfId="174" priority="92" operator="equal">
      <formula>"Serious"</formula>
    </cfRule>
  </conditionalFormatting>
  <conditionalFormatting sqref="M15">
    <cfRule type="cellIs" dxfId="173" priority="105" operator="equal">
      <formula>"Very large"</formula>
    </cfRule>
    <cfRule type="cellIs" dxfId="172" priority="106" operator="equal">
      <formula>"Large"</formula>
    </cfRule>
  </conditionalFormatting>
  <conditionalFormatting sqref="I19 G19">
    <cfRule type="cellIs" dxfId="171" priority="103" operator="equal">
      <formula>"Very serious"</formula>
    </cfRule>
    <cfRule type="cellIs" dxfId="170" priority="104" operator="equal">
      <formula>"Serious"</formula>
    </cfRule>
  </conditionalFormatting>
  <conditionalFormatting sqref="M19">
    <cfRule type="cellIs" dxfId="169" priority="101" operator="equal">
      <formula>"Very large"</formula>
    </cfRule>
    <cfRule type="cellIs" dxfId="168" priority="102" operator="equal">
      <formula>"Large"</formula>
    </cfRule>
  </conditionalFormatting>
  <conditionalFormatting sqref="C21 C23">
    <cfRule type="cellIs" dxfId="167" priority="97" operator="equal">
      <formula>"Very serious"</formula>
    </cfRule>
    <cfRule type="cellIs" dxfId="166" priority="98" operator="equal">
      <formula>"Serious"</formula>
    </cfRule>
  </conditionalFormatting>
  <conditionalFormatting sqref="C19">
    <cfRule type="cellIs" dxfId="165" priority="89" operator="equal">
      <formula>"Very serious"</formula>
    </cfRule>
    <cfRule type="cellIs" dxfId="164" priority="90" operator="equal">
      <formula>"Serious"</formula>
    </cfRule>
  </conditionalFormatting>
  <conditionalFormatting sqref="O13:P15 O17:P17 O19:P19 O21:P21 O23:P23">
    <cfRule type="cellIs" dxfId="163" priority="87" operator="equal">
      <formula>"Very serious"</formula>
    </cfRule>
    <cfRule type="cellIs" dxfId="162" priority="88" operator="equal">
      <formula>"Serious"</formula>
    </cfRule>
  </conditionalFormatting>
  <conditionalFormatting sqref="O16:P16">
    <cfRule type="cellIs" dxfId="161" priority="85" operator="equal">
      <formula>"Very serious"</formula>
    </cfRule>
    <cfRule type="cellIs" dxfId="160" priority="86" operator="equal">
      <formula>"Serious"</formula>
    </cfRule>
  </conditionalFormatting>
  <conditionalFormatting sqref="O18:P18">
    <cfRule type="cellIs" dxfId="159" priority="83" operator="equal">
      <formula>"Very serious"</formula>
    </cfRule>
    <cfRule type="cellIs" dxfId="158" priority="84" operator="equal">
      <formula>"Serious"</formula>
    </cfRule>
  </conditionalFormatting>
  <conditionalFormatting sqref="O20:P20">
    <cfRule type="cellIs" dxfId="157" priority="81" operator="equal">
      <formula>"Very serious"</formula>
    </cfRule>
    <cfRule type="cellIs" dxfId="156" priority="82" operator="equal">
      <formula>"Serious"</formula>
    </cfRule>
  </conditionalFormatting>
  <conditionalFormatting sqref="E19">
    <cfRule type="cellIs" dxfId="155" priority="75" operator="equal">
      <formula>"Very serious"</formula>
    </cfRule>
    <cfRule type="cellIs" dxfId="154" priority="76" operator="equal">
      <formula>"Serious"</formula>
    </cfRule>
  </conditionalFormatting>
  <conditionalFormatting sqref="E15 E17">
    <cfRule type="cellIs" dxfId="153" priority="73" operator="equal">
      <formula>"Very serious"</formula>
    </cfRule>
    <cfRule type="cellIs" dxfId="152" priority="74" operator="equal">
      <formula>"Serious"</formula>
    </cfRule>
  </conditionalFormatting>
  <conditionalFormatting sqref="E14">
    <cfRule type="cellIs" dxfId="151" priority="71" operator="equal">
      <formula>"Very serious"</formula>
    </cfRule>
    <cfRule type="cellIs" dxfId="150" priority="72" operator="equal">
      <formula>"Serious"</formula>
    </cfRule>
  </conditionalFormatting>
  <conditionalFormatting sqref="E16">
    <cfRule type="cellIs" dxfId="149" priority="69" operator="equal">
      <formula>"Very serious"</formula>
    </cfRule>
    <cfRule type="cellIs" dxfId="148" priority="70" operator="equal">
      <formula>"Serious"</formula>
    </cfRule>
  </conditionalFormatting>
  <conditionalFormatting sqref="E18">
    <cfRule type="cellIs" dxfId="147" priority="67" operator="equal">
      <formula>"Very serious"</formula>
    </cfRule>
    <cfRule type="cellIs" dxfId="146" priority="68" operator="equal">
      <formula>"Serious"</formula>
    </cfRule>
  </conditionalFormatting>
  <conditionalFormatting sqref="E21 E23">
    <cfRule type="cellIs" dxfId="145" priority="65" operator="equal">
      <formula>"Very serious"</formula>
    </cfRule>
    <cfRule type="cellIs" dxfId="144" priority="66" operator="equal">
      <formula>"Serious"</formula>
    </cfRule>
  </conditionalFormatting>
  <conditionalFormatting sqref="E20">
    <cfRule type="cellIs" dxfId="143" priority="63" operator="equal">
      <formula>"Very serious"</formula>
    </cfRule>
    <cfRule type="cellIs" dxfId="142" priority="64" operator="equal">
      <formula>"Serious"</formula>
    </cfRule>
  </conditionalFormatting>
  <conditionalFormatting sqref="K19">
    <cfRule type="cellIs" dxfId="141" priority="57" operator="equal">
      <formula>"Very serious"</formula>
    </cfRule>
    <cfRule type="cellIs" dxfId="140" priority="58" operator="equal">
      <formula>"Serious"</formula>
    </cfRule>
  </conditionalFormatting>
  <conditionalFormatting sqref="K15 K17">
    <cfRule type="cellIs" dxfId="139" priority="55" operator="equal">
      <formula>"Very serious"</formula>
    </cfRule>
    <cfRule type="cellIs" dxfId="138" priority="56" operator="equal">
      <formula>"Serious"</formula>
    </cfRule>
  </conditionalFormatting>
  <conditionalFormatting sqref="K14">
    <cfRule type="cellIs" dxfId="137" priority="53" operator="equal">
      <formula>"Very serious"</formula>
    </cfRule>
    <cfRule type="cellIs" dxfId="136" priority="54" operator="equal">
      <formula>"Serious"</formula>
    </cfRule>
  </conditionalFormatting>
  <conditionalFormatting sqref="K16">
    <cfRule type="cellIs" dxfId="135" priority="51" operator="equal">
      <formula>"Very serious"</formula>
    </cfRule>
    <cfRule type="cellIs" dxfId="134" priority="52" operator="equal">
      <formula>"Serious"</formula>
    </cfRule>
  </conditionalFormatting>
  <conditionalFormatting sqref="K18">
    <cfRule type="cellIs" dxfId="133" priority="49" operator="equal">
      <formula>"Very serious"</formula>
    </cfRule>
    <cfRule type="cellIs" dxfId="132" priority="50" operator="equal">
      <formula>"Serious"</formula>
    </cfRule>
  </conditionalFormatting>
  <conditionalFormatting sqref="K21 K23">
    <cfRule type="cellIs" dxfId="131" priority="47" operator="equal">
      <formula>"Very serious"</formula>
    </cfRule>
    <cfRule type="cellIs" dxfId="130" priority="48" operator="equal">
      <formula>"Serious"</formula>
    </cfRule>
  </conditionalFormatting>
  <conditionalFormatting sqref="K20">
    <cfRule type="cellIs" dxfId="129" priority="45" operator="equal">
      <formula>"Very serious"</formula>
    </cfRule>
    <cfRule type="cellIs" dxfId="128" priority="46" operator="equal">
      <formula>"Serious"</formula>
    </cfRule>
  </conditionalFormatting>
  <conditionalFormatting sqref="B14">
    <cfRule type="cellIs" dxfId="127" priority="39" operator="equal">
      <formula>"Very serious"</formula>
    </cfRule>
    <cfRule type="cellIs" dxfId="126" priority="40" operator="equal">
      <formula>"Serious"</formula>
    </cfRule>
  </conditionalFormatting>
  <conditionalFormatting sqref="B18">
    <cfRule type="cellIs" dxfId="125" priority="35" operator="equal">
      <formula>"Very serious"</formula>
    </cfRule>
    <cfRule type="cellIs" dxfId="124" priority="36" operator="equal">
      <formula>"Serious"</formula>
    </cfRule>
  </conditionalFormatting>
  <conditionalFormatting sqref="B16">
    <cfRule type="cellIs" dxfId="123" priority="31" operator="equal">
      <formula>"Very serious"</formula>
    </cfRule>
    <cfRule type="cellIs" dxfId="122" priority="32" operator="equal">
      <formula>"Serious"</formula>
    </cfRule>
  </conditionalFormatting>
  <conditionalFormatting sqref="B20">
    <cfRule type="cellIs" dxfId="121" priority="29" operator="equal">
      <formula>"Very serious"</formula>
    </cfRule>
    <cfRule type="cellIs" dxfId="120" priority="30" operator="equal">
      <formula>"Serious"</formula>
    </cfRule>
  </conditionalFormatting>
  <conditionalFormatting sqref="G22 I22">
    <cfRule type="cellIs" dxfId="119" priority="27" operator="equal">
      <formula>"Very serious"</formula>
    </cfRule>
    <cfRule type="cellIs" dxfId="118" priority="28" operator="equal">
      <formula>"Serious"</formula>
    </cfRule>
  </conditionalFormatting>
  <conditionalFormatting sqref="M22">
    <cfRule type="cellIs" dxfId="117" priority="25" operator="equal">
      <formula>"Very large"</formula>
    </cfRule>
    <cfRule type="cellIs" dxfId="116" priority="26" operator="equal">
      <formula>"Large"</formula>
    </cfRule>
  </conditionalFormatting>
  <conditionalFormatting sqref="C22">
    <cfRule type="cellIs" dxfId="115" priority="23" operator="equal">
      <formula>"Very serious"</formula>
    </cfRule>
    <cfRule type="cellIs" dxfId="114" priority="24" operator="equal">
      <formula>"Serious"</formula>
    </cfRule>
  </conditionalFormatting>
  <conditionalFormatting sqref="O22:P22">
    <cfRule type="cellIs" dxfId="113" priority="21" operator="equal">
      <formula>"Very serious"</formula>
    </cfRule>
    <cfRule type="cellIs" dxfId="112" priority="22" operator="equal">
      <formula>"Serious"</formula>
    </cfRule>
  </conditionalFormatting>
  <conditionalFormatting sqref="E22">
    <cfRule type="cellIs" dxfId="111" priority="19" operator="equal">
      <formula>"Very serious"</formula>
    </cfRule>
    <cfRule type="cellIs" dxfId="110" priority="20" operator="equal">
      <formula>"Serious"</formula>
    </cfRule>
  </conditionalFormatting>
  <conditionalFormatting sqref="K22">
    <cfRule type="cellIs" dxfId="109" priority="17" operator="equal">
      <formula>"Very serious"</formula>
    </cfRule>
    <cfRule type="cellIs" dxfId="108" priority="18" operator="equal">
      <formula>"Serious"</formula>
    </cfRule>
  </conditionalFormatting>
  <conditionalFormatting sqref="B22">
    <cfRule type="cellIs" dxfId="107" priority="15" operator="equal">
      <formula>"Very serious"</formula>
    </cfRule>
    <cfRule type="cellIs" dxfId="106" priority="16" operator="equal">
      <formula>"Serious"</formula>
    </cfRule>
  </conditionalFormatting>
  <conditionalFormatting sqref="G24 I24">
    <cfRule type="cellIs" dxfId="105" priority="13" operator="equal">
      <formula>"Very serious"</formula>
    </cfRule>
    <cfRule type="cellIs" dxfId="104" priority="14" operator="equal">
      <formula>"Serious"</formula>
    </cfRule>
  </conditionalFormatting>
  <conditionalFormatting sqref="M24">
    <cfRule type="cellIs" dxfId="103" priority="11" operator="equal">
      <formula>"Very large"</formula>
    </cfRule>
    <cfRule type="cellIs" dxfId="102" priority="12" operator="equal">
      <formula>"Large"</formula>
    </cfRule>
  </conditionalFormatting>
  <conditionalFormatting sqref="C24">
    <cfRule type="cellIs" dxfId="101" priority="9" operator="equal">
      <formula>"Very serious"</formula>
    </cfRule>
    <cfRule type="cellIs" dxfId="100" priority="10" operator="equal">
      <formula>"Serious"</formula>
    </cfRule>
  </conditionalFormatting>
  <conditionalFormatting sqref="O24:P24">
    <cfRule type="cellIs" dxfId="99" priority="7" operator="equal">
      <formula>"Very serious"</formula>
    </cfRule>
    <cfRule type="cellIs" dxfId="98" priority="8" operator="equal">
      <formula>"Serious"</formula>
    </cfRule>
  </conditionalFormatting>
  <conditionalFormatting sqref="E24">
    <cfRule type="cellIs" dxfId="97" priority="5" operator="equal">
      <formula>"Very serious"</formula>
    </cfRule>
    <cfRule type="cellIs" dxfId="96" priority="6" operator="equal">
      <formula>"Serious"</formula>
    </cfRule>
  </conditionalFormatting>
  <conditionalFormatting sqref="K24">
    <cfRule type="cellIs" dxfId="95" priority="3" operator="equal">
      <formula>"Very serious"</formula>
    </cfRule>
    <cfRule type="cellIs" dxfId="94" priority="4" operator="equal">
      <formula>"Serious"</formula>
    </cfRule>
  </conditionalFormatting>
  <conditionalFormatting sqref="B24">
    <cfRule type="cellIs" dxfId="93" priority="1" operator="equal">
      <formula>"Very serious"</formula>
    </cfRule>
    <cfRule type="cellIs" dxfId="92" priority="2" operator="equal">
      <formula>"Serious"</formula>
    </cfRule>
  </conditionalFormatting>
  <dataValidations count="4">
    <dataValidation type="list" errorStyle="warning" allowBlank="1" showInputMessage="1" showErrorMessage="1" sqref="G22 C18:C20 G14:G16 G18:G20 I24 C14:C16 I22 C24 I14:I16 C22 I18:I20 G24">
      <formula1>Down</formula1>
    </dataValidation>
    <dataValidation type="list" allowBlank="1" showInputMessage="1" showErrorMessage="1" sqref="M24 M14:M16 M22 M18:M20">
      <formula1>up</formula1>
    </dataValidation>
    <dataValidation type="list" errorStyle="warning" allowBlank="1" showInputMessage="1" showErrorMessage="1" sqref="E14 E16 E18 E20 E22 E24 K14 K16 K18 K20 K22 K24">
      <formula1>DOWN_N</formula1>
    </dataValidation>
    <dataValidation type="list" errorStyle="warning" allowBlank="1" showInputMessage="1" showErrorMessage="1" sqref="E17 E21 E23 E15 K17 K21 K23 K15">
      <formula1>Grade_down</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Hoja2!$G$1:$G$5</xm:f>
          </x14:formula1>
          <xm:sqref>S14:S16 S18:S20 S22 S24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75"/>
  <sheetViews>
    <sheetView topLeftCell="A12" workbookViewId="0">
      <selection activeCell="K38" sqref="K38:M39"/>
    </sheetView>
  </sheetViews>
  <sheetFormatPr defaultColWidth="11.42578125" defaultRowHeight="15" x14ac:dyDescent="0.25"/>
  <cols>
    <col min="1" max="1" width="6.28515625" style="37" customWidth="1"/>
    <col min="2" max="2" width="17.5703125" style="38" customWidth="1"/>
    <col min="3" max="3" width="18.28515625" style="37" customWidth="1"/>
    <col min="4" max="4" width="3.85546875" style="37" customWidth="1"/>
    <col min="5" max="5" width="18.28515625" style="37" customWidth="1"/>
    <col min="6" max="6" width="4.5703125" style="37" customWidth="1"/>
    <col min="7" max="7" width="20.7109375" style="37" customWidth="1"/>
    <col min="8" max="8" width="5.28515625" style="37" customWidth="1"/>
    <col min="9" max="9" width="18.7109375" style="37" customWidth="1"/>
    <col min="10" max="10" width="4.5703125" style="37" customWidth="1"/>
    <col min="11" max="11" width="18" style="37" customWidth="1"/>
    <col min="12" max="12" width="4.7109375" style="37" customWidth="1"/>
    <col min="13" max="13" width="19.28515625" style="37" customWidth="1"/>
    <col min="14" max="14" width="4.85546875" style="37" customWidth="1"/>
    <col min="15" max="15" width="25.140625" style="37" customWidth="1"/>
    <col min="16" max="16" width="29.28515625" style="37" customWidth="1"/>
    <col min="17" max="17" width="24.140625" style="37" customWidth="1"/>
    <col min="18" max="18" width="27" style="37" customWidth="1"/>
    <col min="19" max="19" width="11.85546875" style="37" customWidth="1"/>
    <col min="20" max="22" width="11.42578125" style="37" customWidth="1"/>
    <col min="23" max="23" width="11.42578125" style="37"/>
    <col min="24" max="24" width="27.5703125" style="37" customWidth="1"/>
    <col min="25" max="25" width="19.7109375" style="37" customWidth="1"/>
    <col min="26" max="26" width="11.42578125" style="37"/>
    <col min="27" max="27" width="15.28515625" style="37" customWidth="1"/>
    <col min="28" max="28" width="19.7109375" style="37" bestFit="1" customWidth="1"/>
    <col min="29" max="32" width="11.42578125" style="37"/>
    <col min="33" max="33" width="11.42578125" style="37" customWidth="1"/>
    <col min="34" max="16384" width="11.42578125" style="37"/>
  </cols>
  <sheetData>
    <row r="2" spans="2:17" s="32" customFormat="1" ht="16.5" thickBot="1" x14ac:dyDescent="0.3">
      <c r="B2" s="31" t="str">
        <f>HOME!B12</f>
        <v>PICO4</v>
      </c>
      <c r="C2" s="31" t="str">
        <f>VLOOKUP(B2,HOME!B:G,6,0)</f>
        <v>Three doses of 4-valent HPV vaccine in HIV infected males &gt;18 years old – immunogenicity outcomes (month 7)</v>
      </c>
      <c r="D2" s="31"/>
      <c r="E2" s="31"/>
      <c r="F2" s="31"/>
      <c r="G2" s="31"/>
      <c r="H2" s="31"/>
      <c r="I2" s="31"/>
      <c r="J2" s="31"/>
      <c r="K2" s="31"/>
      <c r="L2" s="31"/>
      <c r="M2" s="31"/>
      <c r="N2" s="31"/>
      <c r="O2" s="31"/>
    </row>
    <row r="3" spans="2:17" s="32" customFormat="1" ht="15.75" x14ac:dyDescent="0.25">
      <c r="B3" s="33" t="s">
        <v>4</v>
      </c>
      <c r="C3" s="138" t="str">
        <f>VLOOKUP(B2,HOME!B:G,2,0)</f>
        <v>HIV infected males &gt;18 years old (subgroup: PPI)</v>
      </c>
      <c r="D3" s="138"/>
      <c r="E3" s="138"/>
      <c r="F3" s="138"/>
      <c r="G3" s="138"/>
      <c r="H3" s="138"/>
      <c r="I3" s="138"/>
      <c r="J3" s="138"/>
      <c r="K3" s="138"/>
      <c r="L3" s="138"/>
      <c r="M3" s="138"/>
      <c r="N3" s="138"/>
      <c r="O3" s="138"/>
    </row>
    <row r="4" spans="2:17" s="32" customFormat="1" ht="15.75" x14ac:dyDescent="0.25">
      <c r="B4" s="33" t="s">
        <v>19</v>
      </c>
      <c r="C4" s="138" t="str">
        <f>STUDIES!D6</f>
        <v>US, 8 study sites</v>
      </c>
      <c r="D4" s="138"/>
      <c r="E4" s="138"/>
      <c r="F4" s="138"/>
      <c r="G4" s="138"/>
      <c r="H4" s="138"/>
      <c r="I4" s="138"/>
      <c r="J4" s="138"/>
      <c r="K4" s="138"/>
      <c r="L4" s="138"/>
      <c r="M4" s="138"/>
      <c r="N4" s="138"/>
      <c r="O4" s="138"/>
    </row>
    <row r="5" spans="2:17" s="32" customFormat="1" ht="15.75" x14ac:dyDescent="0.25">
      <c r="B5" s="33" t="s">
        <v>5</v>
      </c>
      <c r="C5" s="138" t="str">
        <f>VLOOKUP(B2,HOME!B:G,3,0)</f>
        <v>4-valent HPV (3 doses)</v>
      </c>
      <c r="D5" s="138"/>
      <c r="E5" s="138"/>
      <c r="F5" s="138"/>
      <c r="G5" s="138"/>
      <c r="H5" s="138"/>
      <c r="I5" s="138"/>
      <c r="J5" s="138"/>
      <c r="K5" s="138"/>
      <c r="L5" s="138"/>
      <c r="M5" s="138"/>
      <c r="N5" s="138"/>
      <c r="O5" s="138"/>
    </row>
    <row r="6" spans="2:17" s="32" customFormat="1" ht="16.5" thickBot="1" x14ac:dyDescent="0.3">
      <c r="B6" s="34" t="s">
        <v>6</v>
      </c>
      <c r="C6" s="139" t="str">
        <f>VLOOKUP(B2,HOME!B:G,4,0)</f>
        <v>None</v>
      </c>
      <c r="D6" s="139"/>
      <c r="E6" s="139"/>
      <c r="F6" s="139"/>
      <c r="G6" s="139"/>
      <c r="H6" s="139"/>
      <c r="I6" s="139"/>
      <c r="J6" s="139"/>
      <c r="K6" s="139"/>
      <c r="L6" s="139"/>
      <c r="M6" s="139"/>
      <c r="N6" s="139"/>
      <c r="O6" s="139"/>
    </row>
    <row r="8" spans="2:17" ht="21.75" thickBot="1" x14ac:dyDescent="0.3">
      <c r="B8" s="35" t="s">
        <v>45</v>
      </c>
      <c r="C8" s="36"/>
      <c r="D8" s="36"/>
      <c r="E8" s="36"/>
      <c r="F8" s="36"/>
      <c r="G8" s="36"/>
      <c r="H8" s="36"/>
      <c r="I8" s="36"/>
      <c r="J8" s="36"/>
      <c r="K8" s="36"/>
      <c r="L8" s="36"/>
      <c r="M8" s="36"/>
      <c r="N8" s="36"/>
      <c r="O8" s="36"/>
      <c r="P8" s="36"/>
      <c r="Q8" s="36"/>
    </row>
    <row r="10" spans="2:17" ht="16.5" customHeight="1" x14ac:dyDescent="0.25">
      <c r="B10" s="154" t="s">
        <v>49</v>
      </c>
      <c r="C10" s="155"/>
      <c r="D10" s="155"/>
      <c r="E10" s="155"/>
      <c r="F10" s="155"/>
      <c r="G10" s="155"/>
      <c r="H10" s="155"/>
      <c r="I10" s="155"/>
      <c r="J10" s="155"/>
      <c r="K10" s="155"/>
      <c r="L10" s="155"/>
      <c r="M10" s="155"/>
      <c r="N10" s="156"/>
      <c r="O10" s="147"/>
      <c r="P10" s="147"/>
      <c r="Q10" s="148"/>
    </row>
    <row r="11" spans="2:17" ht="15.75" customHeight="1" x14ac:dyDescent="0.25">
      <c r="B11" s="157" t="s">
        <v>36</v>
      </c>
      <c r="C11" s="13"/>
      <c r="D11" s="13"/>
      <c r="E11" s="13"/>
      <c r="F11" s="13"/>
      <c r="G11" s="13"/>
      <c r="H11" s="13"/>
      <c r="I11" s="13"/>
      <c r="J11" s="13"/>
      <c r="K11" s="13"/>
      <c r="L11" s="13"/>
      <c r="M11" s="13"/>
      <c r="N11" s="14"/>
      <c r="O11" s="69" t="s">
        <v>127</v>
      </c>
      <c r="P11" s="70" t="s">
        <v>44</v>
      </c>
      <c r="Q11" s="152" t="s">
        <v>146</v>
      </c>
    </row>
    <row r="12" spans="2:17" ht="30.75" thickBot="1" x14ac:dyDescent="0.3">
      <c r="B12" s="158"/>
      <c r="C12" s="39" t="s">
        <v>37</v>
      </c>
      <c r="D12" s="30" t="s">
        <v>125</v>
      </c>
      <c r="E12" s="39" t="s">
        <v>30</v>
      </c>
      <c r="F12" s="30"/>
      <c r="G12" s="39" t="s">
        <v>31</v>
      </c>
      <c r="H12" s="30"/>
      <c r="I12" s="39" t="s">
        <v>32</v>
      </c>
      <c r="J12" s="30"/>
      <c r="K12" s="39" t="s">
        <v>33</v>
      </c>
      <c r="L12" s="30"/>
      <c r="M12" s="39" t="s">
        <v>35</v>
      </c>
      <c r="N12" s="30"/>
      <c r="O12" s="21" t="s">
        <v>271</v>
      </c>
      <c r="P12" s="29" t="s">
        <v>126</v>
      </c>
      <c r="Q12" s="153"/>
    </row>
    <row r="13" spans="2:17" x14ac:dyDescent="0.25">
      <c r="B13" s="40" t="s">
        <v>66</v>
      </c>
      <c r="C13" s="41"/>
      <c r="D13" s="42"/>
      <c r="E13" s="42"/>
      <c r="F13" s="42"/>
      <c r="G13" s="42"/>
      <c r="H13" s="42"/>
      <c r="I13" s="42"/>
      <c r="J13" s="42"/>
      <c r="K13" s="42"/>
      <c r="L13" s="42"/>
      <c r="M13" s="42"/>
      <c r="N13" s="42"/>
      <c r="O13" s="42"/>
      <c r="P13" s="16"/>
      <c r="Q13" s="43"/>
    </row>
    <row r="14" spans="2:17" x14ac:dyDescent="0.25">
      <c r="B14" s="71" t="s">
        <v>140</v>
      </c>
      <c r="C14" s="45" t="s">
        <v>39</v>
      </c>
      <c r="D14" s="46"/>
      <c r="E14" s="45" t="s">
        <v>38</v>
      </c>
      <c r="F14" s="18">
        <v>1</v>
      </c>
      <c r="G14" s="45" t="s">
        <v>39</v>
      </c>
      <c r="H14" s="46"/>
      <c r="I14" s="72" t="s">
        <v>40</v>
      </c>
      <c r="J14" s="18">
        <v>2</v>
      </c>
      <c r="K14" s="45" t="s">
        <v>38</v>
      </c>
      <c r="L14" s="18">
        <v>1</v>
      </c>
      <c r="M14" s="45" t="s">
        <v>38</v>
      </c>
      <c r="N14" s="46"/>
      <c r="O14" s="15">
        <v>60</v>
      </c>
      <c r="P14" s="15" t="s">
        <v>272</v>
      </c>
      <c r="Q14" s="49" t="s">
        <v>268</v>
      </c>
    </row>
    <row r="15" spans="2:17" x14ac:dyDescent="0.25">
      <c r="B15" s="50" t="s">
        <v>67</v>
      </c>
      <c r="C15" s="51"/>
      <c r="D15" s="51"/>
      <c r="E15" s="51"/>
      <c r="F15" s="17"/>
      <c r="G15" s="51"/>
      <c r="H15" s="51"/>
      <c r="I15" s="51"/>
      <c r="J15" s="17"/>
      <c r="K15" s="51"/>
      <c r="L15" s="17"/>
      <c r="M15" s="51"/>
      <c r="N15" s="51"/>
      <c r="O15" s="17"/>
      <c r="P15" s="17"/>
      <c r="Q15" s="52"/>
    </row>
    <row r="16" spans="2:17" x14ac:dyDescent="0.25">
      <c r="B16" s="71" t="s">
        <v>141</v>
      </c>
      <c r="C16" s="45" t="s">
        <v>39</v>
      </c>
      <c r="D16" s="46"/>
      <c r="E16" s="45" t="s">
        <v>38</v>
      </c>
      <c r="F16" s="18">
        <v>1</v>
      </c>
      <c r="G16" s="45" t="s">
        <v>39</v>
      </c>
      <c r="H16" s="46"/>
      <c r="I16" s="45" t="s">
        <v>40</v>
      </c>
      <c r="J16" s="18">
        <v>2</v>
      </c>
      <c r="K16" s="45" t="s">
        <v>38</v>
      </c>
      <c r="L16" s="18">
        <v>1</v>
      </c>
      <c r="M16" s="45" t="s">
        <v>38</v>
      </c>
      <c r="N16" s="46"/>
      <c r="O16" s="18">
        <v>68</v>
      </c>
      <c r="P16" s="18" t="s">
        <v>273</v>
      </c>
      <c r="Q16" s="49" t="s">
        <v>268</v>
      </c>
    </row>
    <row r="17" spans="2:17" x14ac:dyDescent="0.25">
      <c r="B17" s="50" t="s">
        <v>68</v>
      </c>
      <c r="C17" s="51"/>
      <c r="D17" s="51"/>
      <c r="E17" s="51"/>
      <c r="F17" s="17"/>
      <c r="G17" s="51"/>
      <c r="H17" s="51"/>
      <c r="I17" s="51"/>
      <c r="J17" s="17"/>
      <c r="K17" s="51"/>
      <c r="L17" s="17"/>
      <c r="M17" s="51"/>
      <c r="N17" s="51"/>
      <c r="O17" s="17"/>
      <c r="P17" s="17"/>
      <c r="Q17" s="52"/>
    </row>
    <row r="18" spans="2:17" x14ac:dyDescent="0.25">
      <c r="B18" s="71" t="s">
        <v>142</v>
      </c>
      <c r="C18" s="45" t="s">
        <v>39</v>
      </c>
      <c r="D18" s="46"/>
      <c r="E18" s="45" t="s">
        <v>38</v>
      </c>
      <c r="F18" s="18">
        <v>1</v>
      </c>
      <c r="G18" s="45" t="s">
        <v>39</v>
      </c>
      <c r="H18" s="46"/>
      <c r="I18" s="45" t="s">
        <v>40</v>
      </c>
      <c r="J18" s="18">
        <v>2</v>
      </c>
      <c r="K18" s="45" t="s">
        <v>38</v>
      </c>
      <c r="L18" s="18">
        <v>1</v>
      </c>
      <c r="M18" s="45" t="s">
        <v>38</v>
      </c>
      <c r="N18" s="46"/>
      <c r="O18" s="18">
        <v>62</v>
      </c>
      <c r="P18" s="18" t="s">
        <v>275</v>
      </c>
      <c r="Q18" s="49" t="s">
        <v>268</v>
      </c>
    </row>
    <row r="19" spans="2:17" x14ac:dyDescent="0.25">
      <c r="B19" s="50" t="s">
        <v>69</v>
      </c>
      <c r="C19" s="51"/>
      <c r="D19" s="51"/>
      <c r="E19" s="51"/>
      <c r="F19" s="17"/>
      <c r="G19" s="51"/>
      <c r="H19" s="51"/>
      <c r="I19" s="51"/>
      <c r="J19" s="17"/>
      <c r="K19" s="51"/>
      <c r="L19" s="17"/>
      <c r="M19" s="51"/>
      <c r="N19" s="51"/>
      <c r="O19" s="17"/>
      <c r="P19" s="17"/>
      <c r="Q19" s="52"/>
    </row>
    <row r="20" spans="2:17" x14ac:dyDescent="0.25">
      <c r="B20" s="71" t="s">
        <v>143</v>
      </c>
      <c r="C20" s="45" t="s">
        <v>39</v>
      </c>
      <c r="D20" s="46"/>
      <c r="E20" s="45" t="s">
        <v>38</v>
      </c>
      <c r="F20" s="18">
        <v>1</v>
      </c>
      <c r="G20" s="45" t="s">
        <v>39</v>
      </c>
      <c r="H20" s="46"/>
      <c r="I20" s="45" t="s">
        <v>40</v>
      </c>
      <c r="J20" s="18">
        <v>2</v>
      </c>
      <c r="K20" s="45" t="s">
        <v>38</v>
      </c>
      <c r="L20" s="18">
        <v>1</v>
      </c>
      <c r="M20" s="45" t="s">
        <v>38</v>
      </c>
      <c r="N20" s="46"/>
      <c r="O20" s="18">
        <v>78</v>
      </c>
      <c r="P20" s="18" t="s">
        <v>274</v>
      </c>
      <c r="Q20" s="49" t="s">
        <v>268</v>
      </c>
    </row>
    <row r="21" spans="2:17" x14ac:dyDescent="0.25">
      <c r="B21" s="50" t="s">
        <v>74</v>
      </c>
      <c r="C21" s="51"/>
      <c r="D21" s="51"/>
      <c r="E21" s="51"/>
      <c r="F21" s="17"/>
      <c r="G21" s="51"/>
      <c r="H21" s="51"/>
      <c r="I21" s="51"/>
      <c r="J21" s="17"/>
      <c r="K21" s="51"/>
      <c r="L21" s="17"/>
      <c r="M21" s="51"/>
      <c r="N21" s="51"/>
      <c r="O21" s="17"/>
      <c r="P21" s="17"/>
      <c r="Q21" s="52"/>
    </row>
    <row r="22" spans="2:17" x14ac:dyDescent="0.25">
      <c r="B22" s="71" t="s">
        <v>140</v>
      </c>
      <c r="C22" s="45" t="s">
        <v>39</v>
      </c>
      <c r="D22" s="46"/>
      <c r="E22" s="45" t="s">
        <v>38</v>
      </c>
      <c r="F22" s="18">
        <v>1</v>
      </c>
      <c r="G22" s="45" t="s">
        <v>39</v>
      </c>
      <c r="H22" s="46"/>
      <c r="I22" s="45" t="s">
        <v>40</v>
      </c>
      <c r="J22" s="18">
        <v>2</v>
      </c>
      <c r="K22" s="45" t="s">
        <v>38</v>
      </c>
      <c r="L22" s="18">
        <v>1</v>
      </c>
      <c r="M22" s="45" t="s">
        <v>38</v>
      </c>
      <c r="N22" s="46"/>
      <c r="O22" s="15">
        <v>60</v>
      </c>
      <c r="P22" s="18" t="s">
        <v>131</v>
      </c>
      <c r="Q22" s="49" t="s">
        <v>268</v>
      </c>
    </row>
    <row r="23" spans="2:17" x14ac:dyDescent="0.25">
      <c r="B23" s="50" t="s">
        <v>75</v>
      </c>
      <c r="C23" s="51"/>
      <c r="D23" s="51"/>
      <c r="E23" s="51"/>
      <c r="F23" s="17"/>
      <c r="G23" s="51"/>
      <c r="H23" s="51"/>
      <c r="I23" s="51"/>
      <c r="J23" s="17"/>
      <c r="K23" s="51"/>
      <c r="L23" s="17"/>
      <c r="M23" s="51"/>
      <c r="N23" s="51"/>
      <c r="O23" s="17"/>
      <c r="P23" s="17"/>
      <c r="Q23" s="52"/>
    </row>
    <row r="24" spans="2:17" x14ac:dyDescent="0.25">
      <c r="B24" s="71" t="s">
        <v>141</v>
      </c>
      <c r="C24" s="45" t="s">
        <v>39</v>
      </c>
      <c r="D24" s="46"/>
      <c r="E24" s="45" t="s">
        <v>38</v>
      </c>
      <c r="F24" s="18">
        <v>1</v>
      </c>
      <c r="G24" s="45" t="s">
        <v>39</v>
      </c>
      <c r="H24" s="46"/>
      <c r="I24" s="45" t="s">
        <v>40</v>
      </c>
      <c r="J24" s="18">
        <v>2</v>
      </c>
      <c r="K24" s="45" t="s">
        <v>38</v>
      </c>
      <c r="L24" s="18">
        <v>1</v>
      </c>
      <c r="M24" s="45" t="s">
        <v>38</v>
      </c>
      <c r="N24" s="46"/>
      <c r="O24" s="18">
        <v>68</v>
      </c>
      <c r="P24" s="18" t="s">
        <v>130</v>
      </c>
      <c r="Q24" s="49" t="s">
        <v>268</v>
      </c>
    </row>
    <row r="25" spans="2:17" x14ac:dyDescent="0.25">
      <c r="B25" s="50" t="s">
        <v>76</v>
      </c>
      <c r="C25" s="51"/>
      <c r="D25" s="51"/>
      <c r="E25" s="51"/>
      <c r="F25" s="17"/>
      <c r="G25" s="51"/>
      <c r="H25" s="51"/>
      <c r="I25" s="51"/>
      <c r="J25" s="17"/>
      <c r="K25" s="51"/>
      <c r="L25" s="17"/>
      <c r="M25" s="51"/>
      <c r="N25" s="51"/>
      <c r="O25" s="17"/>
      <c r="P25" s="17"/>
      <c r="Q25" s="52"/>
    </row>
    <row r="26" spans="2:17" x14ac:dyDescent="0.25">
      <c r="B26" s="71" t="s">
        <v>142</v>
      </c>
      <c r="C26" s="45" t="s">
        <v>39</v>
      </c>
      <c r="D26" s="46"/>
      <c r="E26" s="45" t="s">
        <v>38</v>
      </c>
      <c r="F26" s="18">
        <v>1</v>
      </c>
      <c r="G26" s="45" t="s">
        <v>39</v>
      </c>
      <c r="H26" s="46"/>
      <c r="I26" s="45" t="s">
        <v>40</v>
      </c>
      <c r="J26" s="18">
        <v>2</v>
      </c>
      <c r="K26" s="45" t="s">
        <v>38</v>
      </c>
      <c r="L26" s="18">
        <v>1</v>
      </c>
      <c r="M26" s="45" t="s">
        <v>38</v>
      </c>
      <c r="N26" s="46"/>
      <c r="O26" s="18">
        <v>62</v>
      </c>
      <c r="P26" s="18" t="s">
        <v>128</v>
      </c>
      <c r="Q26" s="49" t="s">
        <v>268</v>
      </c>
    </row>
    <row r="27" spans="2:17" x14ac:dyDescent="0.25">
      <c r="B27" s="50" t="s">
        <v>77</v>
      </c>
      <c r="C27" s="51"/>
      <c r="D27" s="51"/>
      <c r="E27" s="51"/>
      <c r="F27" s="17"/>
      <c r="G27" s="51"/>
      <c r="H27" s="51"/>
      <c r="I27" s="51"/>
      <c r="J27" s="17"/>
      <c r="K27" s="51"/>
      <c r="L27" s="17"/>
      <c r="M27" s="51"/>
      <c r="N27" s="51"/>
      <c r="O27" s="17"/>
      <c r="P27" s="17"/>
      <c r="Q27" s="52"/>
    </row>
    <row r="28" spans="2:17" x14ac:dyDescent="0.25">
      <c r="B28" s="71" t="s">
        <v>143</v>
      </c>
      <c r="C28" s="73" t="s">
        <v>39</v>
      </c>
      <c r="D28" s="74"/>
      <c r="E28" s="45" t="s">
        <v>38</v>
      </c>
      <c r="F28" s="18">
        <v>1</v>
      </c>
      <c r="G28" s="73" t="s">
        <v>39</v>
      </c>
      <c r="H28" s="74"/>
      <c r="I28" s="73" t="s">
        <v>40</v>
      </c>
      <c r="J28" s="18">
        <v>2</v>
      </c>
      <c r="K28" s="45" t="s">
        <v>38</v>
      </c>
      <c r="L28" s="18">
        <v>1</v>
      </c>
      <c r="M28" s="73" t="s">
        <v>38</v>
      </c>
      <c r="N28" s="74"/>
      <c r="O28" s="24">
        <v>78</v>
      </c>
      <c r="P28" s="19" t="s">
        <v>129</v>
      </c>
      <c r="Q28" s="54" t="s">
        <v>268</v>
      </c>
    </row>
    <row r="29" spans="2:17" ht="15" customHeight="1" x14ac:dyDescent="0.25">
      <c r="B29" s="159" t="s">
        <v>267</v>
      </c>
      <c r="C29" s="159"/>
      <c r="D29" s="159"/>
      <c r="E29" s="159"/>
      <c r="F29" s="159"/>
      <c r="G29" s="159"/>
      <c r="H29" s="159"/>
      <c r="I29" s="159"/>
      <c r="J29" s="159"/>
      <c r="K29" s="159"/>
      <c r="L29" s="159"/>
      <c r="M29" s="159"/>
      <c r="N29" s="137"/>
      <c r="O29" s="137"/>
    </row>
    <row r="30" spans="2:17" ht="29.25" customHeight="1" x14ac:dyDescent="0.25">
      <c r="B30" s="137" t="s">
        <v>270</v>
      </c>
      <c r="C30" s="137"/>
      <c r="D30" s="137"/>
      <c r="E30" s="137"/>
      <c r="F30" s="137"/>
      <c r="G30" s="137"/>
      <c r="H30" s="137"/>
      <c r="I30" s="137"/>
      <c r="J30" s="137"/>
      <c r="K30" s="137"/>
      <c r="L30" s="137"/>
      <c r="M30" s="137"/>
      <c r="N30" s="137"/>
      <c r="O30" s="137"/>
    </row>
    <row r="31" spans="2:17" x14ac:dyDescent="0.25">
      <c r="B31" s="137" t="s">
        <v>269</v>
      </c>
      <c r="C31" s="137"/>
      <c r="D31" s="137"/>
      <c r="E31" s="137"/>
      <c r="F31" s="137"/>
      <c r="G31" s="137"/>
      <c r="H31" s="137"/>
      <c r="I31" s="137"/>
      <c r="J31" s="137"/>
      <c r="K31" s="137"/>
      <c r="L31" s="137"/>
      <c r="M31" s="137"/>
      <c r="N31" s="137"/>
      <c r="O31" s="137"/>
    </row>
    <row r="32" spans="2:17" x14ac:dyDescent="0.25">
      <c r="B32" s="137" t="s">
        <v>212</v>
      </c>
      <c r="C32" s="137"/>
      <c r="D32" s="137"/>
      <c r="E32" s="137"/>
      <c r="F32" s="137"/>
      <c r="G32" s="137"/>
      <c r="H32" s="137"/>
      <c r="I32" s="137"/>
      <c r="J32" s="137"/>
      <c r="K32" s="137"/>
      <c r="L32" s="137"/>
      <c r="M32" s="137"/>
      <c r="N32" s="137"/>
      <c r="O32" s="137"/>
      <c r="P32" s="137"/>
    </row>
    <row r="33" spans="2:16" x14ac:dyDescent="0.25">
      <c r="B33" s="137" t="s">
        <v>262</v>
      </c>
      <c r="C33" s="137"/>
      <c r="D33" s="137"/>
      <c r="E33" s="137"/>
      <c r="F33" s="137"/>
      <c r="G33" s="137"/>
      <c r="H33" s="137"/>
      <c r="I33" s="137"/>
      <c r="J33" s="137"/>
      <c r="K33" s="137"/>
      <c r="L33" s="137"/>
      <c r="M33" s="137"/>
      <c r="N33" s="137"/>
      <c r="O33" s="137"/>
      <c r="P33" s="137"/>
    </row>
    <row r="34" spans="2:16" x14ac:dyDescent="0.25">
      <c r="B34" s="55" t="s">
        <v>144</v>
      </c>
      <c r="C34" s="56" t="str">
        <f>STUDIES!A6</f>
        <v>Wilkin, 2010 (6)</v>
      </c>
      <c r="D34" s="57"/>
      <c r="E34" s="57"/>
      <c r="F34" s="57"/>
      <c r="G34" s="57"/>
      <c r="H34" s="57"/>
      <c r="I34" s="57"/>
      <c r="J34" s="57"/>
      <c r="K34" s="57"/>
      <c r="L34" s="57"/>
      <c r="M34" s="57"/>
      <c r="N34" s="57"/>
      <c r="O34" s="57"/>
      <c r="P34" s="57"/>
    </row>
    <row r="36" spans="2:16" ht="21.75" thickBot="1" x14ac:dyDescent="0.3">
      <c r="B36" s="35" t="s">
        <v>46</v>
      </c>
      <c r="C36" s="36"/>
      <c r="D36" s="36"/>
      <c r="E36" s="36"/>
      <c r="F36" s="36"/>
      <c r="G36" s="36"/>
      <c r="H36" s="36"/>
      <c r="I36" s="36"/>
      <c r="J36" s="36"/>
      <c r="K36" s="36"/>
      <c r="L36" s="36"/>
      <c r="M36" s="36"/>
    </row>
    <row r="38" spans="2:16" s="38" customFormat="1" x14ac:dyDescent="0.25">
      <c r="B38" s="163" t="s">
        <v>51</v>
      </c>
      <c r="C38" s="164"/>
      <c r="D38" s="164"/>
      <c r="E38" s="162" t="s">
        <v>52</v>
      </c>
      <c r="F38" s="162"/>
      <c r="G38" s="27" t="s">
        <v>21</v>
      </c>
      <c r="H38" s="27"/>
      <c r="I38" s="160" t="s">
        <v>24</v>
      </c>
      <c r="J38" s="160"/>
      <c r="K38" s="160" t="s">
        <v>23</v>
      </c>
      <c r="L38" s="160"/>
      <c r="M38" s="160"/>
    </row>
    <row r="39" spans="2:16" s="38" customFormat="1" ht="48" customHeight="1" thickBot="1" x14ac:dyDescent="0.3">
      <c r="B39" s="165"/>
      <c r="C39" s="166"/>
      <c r="D39" s="166"/>
      <c r="E39" s="161" t="str">
        <f>O12</f>
        <v>Intervention group (2vHPV − HIV+ &gt;=18 years CD4&lt;500)</v>
      </c>
      <c r="F39" s="161"/>
      <c r="G39" s="28" t="s">
        <v>22</v>
      </c>
      <c r="H39" s="28"/>
      <c r="I39" s="161"/>
      <c r="J39" s="161"/>
      <c r="K39" s="161"/>
      <c r="L39" s="161"/>
      <c r="M39" s="161"/>
    </row>
    <row r="40" spans="2:16" ht="30" customHeight="1" x14ac:dyDescent="0.25">
      <c r="B40" s="143" t="str">
        <f>B13</f>
        <v>GMTs for HPV 6 (month 7)</v>
      </c>
      <c r="C40" s="144"/>
      <c r="D40" s="144"/>
      <c r="E40" s="174" t="str">
        <f>IF(P14="","",P14)</f>
        <v>Mean 357 mMU/mL (256−497)</v>
      </c>
      <c r="F40" s="174"/>
      <c r="G40" s="175" t="str">
        <f>IF(B14="","",B14)</f>
        <v>60 (NoRCT)</v>
      </c>
      <c r="H40" s="175"/>
      <c r="I40" s="75" t="str">
        <f>IF(Q14="","",Q14)</f>
        <v>Very low</v>
      </c>
      <c r="J40" s="75">
        <v>2</v>
      </c>
      <c r="K40" s="173"/>
      <c r="L40" s="173"/>
      <c r="M40" s="58"/>
    </row>
    <row r="41" spans="2:16" ht="30" customHeight="1" x14ac:dyDescent="0.25">
      <c r="B41" s="143" t="str">
        <f>B15</f>
        <v>GMTs for HPV 11 (month 7)</v>
      </c>
      <c r="C41" s="144"/>
      <c r="D41" s="144"/>
      <c r="E41" s="176" t="str">
        <f>IF(P16="","",P16)</f>
        <v>Mean 525 mMU/mL (412−669)</v>
      </c>
      <c r="F41" s="176"/>
      <c r="G41" s="173" t="str">
        <f>IF(B16="","",B16)</f>
        <v>68 (NoRCT)</v>
      </c>
      <c r="H41" s="173"/>
      <c r="I41" s="76" t="str">
        <f>IF(Q16="","",Q16)</f>
        <v>Very low</v>
      </c>
      <c r="J41" s="76">
        <v>2</v>
      </c>
      <c r="K41" s="173"/>
      <c r="L41" s="173"/>
      <c r="M41" s="58"/>
    </row>
    <row r="42" spans="2:16" ht="30" customHeight="1" x14ac:dyDescent="0.25">
      <c r="B42" s="143" t="str">
        <f>B17</f>
        <v>GMTs for HPV 16 (month 7)</v>
      </c>
      <c r="C42" s="144"/>
      <c r="D42" s="144"/>
      <c r="E42" s="176" t="str">
        <f>IF(P18="","",P18)</f>
        <v>Mean 1 139 mMU/mL (849−1 529)</v>
      </c>
      <c r="F42" s="176"/>
      <c r="G42" s="173" t="str">
        <f>IF(B18="","",B18)</f>
        <v>62 (NoRCT)</v>
      </c>
      <c r="H42" s="173"/>
      <c r="I42" s="76" t="str">
        <f>IF(Q18="","",Q18)</f>
        <v>Very low</v>
      </c>
      <c r="J42" s="76">
        <v>2</v>
      </c>
      <c r="K42" s="173"/>
      <c r="L42" s="173"/>
      <c r="M42" s="58"/>
    </row>
    <row r="43" spans="2:16" ht="30" customHeight="1" x14ac:dyDescent="0.25">
      <c r="B43" s="143" t="str">
        <f>B19</f>
        <v>GMTs for HPV 18 (month 7)</v>
      </c>
      <c r="C43" s="144"/>
      <c r="D43" s="144"/>
      <c r="E43" s="176" t="str">
        <f>IF(P20="","",P20)</f>
        <v>Mean 181 mMU/mL (136−241)</v>
      </c>
      <c r="F43" s="176"/>
      <c r="G43" s="173" t="str">
        <f>IF(B20="","",B20)</f>
        <v>78 (NoRCT)</v>
      </c>
      <c r="H43" s="173"/>
      <c r="I43" s="76" t="str">
        <f>IF(Q20="","",Q20)</f>
        <v>Very low</v>
      </c>
      <c r="J43" s="76">
        <v>2</v>
      </c>
      <c r="K43" s="173"/>
      <c r="L43" s="173"/>
      <c r="M43" s="58"/>
    </row>
    <row r="44" spans="2:16" ht="30" customHeight="1" x14ac:dyDescent="0.25">
      <c r="B44" s="143" t="str">
        <f>B21</f>
        <v>Seroconversion for HPV 6 (month 7)</v>
      </c>
      <c r="C44" s="144"/>
      <c r="D44" s="144"/>
      <c r="E44" s="176" t="str">
        <f>IF(P22="","",P22)</f>
        <v>59/60 (98.3%)</v>
      </c>
      <c r="F44" s="176"/>
      <c r="G44" s="173" t="str">
        <f>IF(B22="","",B22)</f>
        <v>60 (NoRCT)</v>
      </c>
      <c r="H44" s="173"/>
      <c r="I44" s="76" t="str">
        <f>IF(Q22="","",Q22)</f>
        <v>Very low</v>
      </c>
      <c r="J44" s="76">
        <v>2</v>
      </c>
      <c r="K44" s="173"/>
      <c r="L44" s="173"/>
      <c r="M44" s="58"/>
    </row>
    <row r="45" spans="2:16" ht="30" customHeight="1" x14ac:dyDescent="0.25">
      <c r="B45" s="143" t="str">
        <f>B23</f>
        <v>Seroconversion for HPV 11 (month 7)</v>
      </c>
      <c r="C45" s="144"/>
      <c r="D45" s="144"/>
      <c r="E45" s="176" t="str">
        <f>IF(P24="","",P24)</f>
        <v>67/68 (98.5%)</v>
      </c>
      <c r="F45" s="176"/>
      <c r="G45" s="173" t="str">
        <f>IF(B24="","",B24)</f>
        <v>68 (NoRCT)</v>
      </c>
      <c r="H45" s="173"/>
      <c r="I45" s="76" t="str">
        <f>IF(Q24="","",Q24)</f>
        <v>Very low</v>
      </c>
      <c r="J45" s="76">
        <v>2</v>
      </c>
      <c r="K45" s="173"/>
      <c r="L45" s="173"/>
      <c r="M45" s="58"/>
    </row>
    <row r="46" spans="2:16" ht="30" customHeight="1" x14ac:dyDescent="0.25">
      <c r="B46" s="143" t="str">
        <f>B25</f>
        <v>Seroconversion for HPV 16 (month 7)</v>
      </c>
      <c r="C46" s="144"/>
      <c r="D46" s="144"/>
      <c r="E46" s="176" t="str">
        <f>IF(P26="","",P26)</f>
        <v>62/62 (100.0)</v>
      </c>
      <c r="F46" s="176"/>
      <c r="G46" s="173" t="str">
        <f>IF(B26="","",B26)</f>
        <v>62 (NoRCT)</v>
      </c>
      <c r="H46" s="173"/>
      <c r="I46" s="76" t="str">
        <f>IF(Q26="","",Q26)</f>
        <v>Very low</v>
      </c>
      <c r="J46" s="76">
        <v>2</v>
      </c>
      <c r="K46" s="173"/>
      <c r="L46" s="173"/>
      <c r="M46" s="58"/>
    </row>
    <row r="47" spans="2:16" ht="30" customHeight="1" x14ac:dyDescent="0.25">
      <c r="B47" s="177" t="str">
        <f>B27</f>
        <v>Seroconversion for HPV 18 (month 7)</v>
      </c>
      <c r="C47" s="178"/>
      <c r="D47" s="178"/>
      <c r="E47" s="179" t="str">
        <f>IF(P28="","",P28)</f>
        <v>74/78 (94.9%)</v>
      </c>
      <c r="F47" s="179"/>
      <c r="G47" s="180" t="str">
        <f>IF(B28="","",B28)</f>
        <v>78 (NoRCT)</v>
      </c>
      <c r="H47" s="180"/>
      <c r="I47" s="77" t="str">
        <f>IF(Q28="","",Q28)</f>
        <v>Very low</v>
      </c>
      <c r="J47" s="77">
        <v>2</v>
      </c>
      <c r="K47" s="180"/>
      <c r="L47" s="180"/>
      <c r="M47" s="78"/>
      <c r="N47" s="79"/>
      <c r="O47" s="79"/>
    </row>
    <row r="48" spans="2:16" ht="30" customHeight="1" x14ac:dyDescent="0.25">
      <c r="B48" s="137" t="s">
        <v>267</v>
      </c>
      <c r="C48" s="137"/>
      <c r="D48" s="137"/>
      <c r="E48" s="137"/>
      <c r="F48" s="137"/>
      <c r="G48" s="137"/>
      <c r="H48" s="137"/>
      <c r="I48" s="137"/>
      <c r="J48" s="137"/>
      <c r="K48" s="137"/>
      <c r="L48" s="137"/>
      <c r="M48" s="137"/>
      <c r="N48" s="80"/>
      <c r="O48" s="80"/>
      <c r="P48" s="80"/>
    </row>
    <row r="49" spans="2:16" ht="30" customHeight="1" x14ac:dyDescent="0.25">
      <c r="B49" s="137" t="s">
        <v>270</v>
      </c>
      <c r="C49" s="137"/>
      <c r="D49" s="137"/>
      <c r="E49" s="137"/>
      <c r="F49" s="137"/>
      <c r="G49" s="137"/>
      <c r="H49" s="137"/>
      <c r="I49" s="137"/>
      <c r="J49" s="137"/>
      <c r="K49" s="137"/>
      <c r="L49" s="137"/>
      <c r="M49" s="137"/>
      <c r="N49" s="80"/>
      <c r="O49" s="80"/>
      <c r="P49" s="80"/>
    </row>
    <row r="50" spans="2:16" ht="15" customHeight="1" x14ac:dyDescent="0.25">
      <c r="B50" s="137" t="s">
        <v>262</v>
      </c>
      <c r="C50" s="137"/>
      <c r="D50" s="137"/>
      <c r="E50" s="137"/>
      <c r="F50" s="137"/>
      <c r="G50" s="137"/>
      <c r="H50" s="137"/>
      <c r="I50" s="137"/>
      <c r="J50" s="137"/>
      <c r="K50" s="137"/>
      <c r="L50" s="137"/>
      <c r="M50" s="137"/>
      <c r="N50" s="80"/>
      <c r="O50" s="80"/>
      <c r="P50" s="80"/>
    </row>
    <row r="51" spans="2:16" x14ac:dyDescent="0.25">
      <c r="B51" s="55" t="s">
        <v>144</v>
      </c>
      <c r="C51" s="56" t="str">
        <f>C34</f>
        <v>Wilkin, 2010 (6)</v>
      </c>
      <c r="D51" s="57"/>
      <c r="E51" s="57"/>
      <c r="F51" s="57"/>
      <c r="G51" s="57"/>
      <c r="H51" s="57"/>
      <c r="I51" s="57"/>
      <c r="J51" s="57"/>
      <c r="K51" s="57"/>
      <c r="L51" s="57"/>
      <c r="M51" s="57"/>
      <c r="N51" s="57"/>
      <c r="O51" s="57"/>
      <c r="P51" s="57"/>
    </row>
    <row r="53" spans="2:16" x14ac:dyDescent="0.25">
      <c r="B53" s="37"/>
    </row>
    <row r="55" spans="2:16" x14ac:dyDescent="0.25">
      <c r="B55" s="37"/>
    </row>
    <row r="57" spans="2:16" x14ac:dyDescent="0.25">
      <c r="B57" s="37"/>
    </row>
    <row r="71" s="37" customFormat="1" x14ac:dyDescent="0.25"/>
    <row r="73" s="37" customFormat="1" x14ac:dyDescent="0.25"/>
    <row r="75" s="37" customFormat="1" x14ac:dyDescent="0.25"/>
  </sheetData>
  <mergeCells count="53">
    <mergeCell ref="B50:M50"/>
    <mergeCell ref="B49:M49"/>
    <mergeCell ref="B48:M48"/>
    <mergeCell ref="B45:D45"/>
    <mergeCell ref="E45:F45"/>
    <mergeCell ref="B46:D46"/>
    <mergeCell ref="E46:F46"/>
    <mergeCell ref="G46:H46"/>
    <mergeCell ref="G45:H45"/>
    <mergeCell ref="K46:L46"/>
    <mergeCell ref="B47:D47"/>
    <mergeCell ref="E47:F47"/>
    <mergeCell ref="G47:H47"/>
    <mergeCell ref="K47:L47"/>
    <mergeCell ref="K45:L45"/>
    <mergeCell ref="E43:F43"/>
    <mergeCell ref="G43:H43"/>
    <mergeCell ref="K43:L43"/>
    <mergeCell ref="K42:L42"/>
    <mergeCell ref="B44:D44"/>
    <mergeCell ref="E44:F44"/>
    <mergeCell ref="G44:H44"/>
    <mergeCell ref="K44:L44"/>
    <mergeCell ref="B43:D43"/>
    <mergeCell ref="B42:D42"/>
    <mergeCell ref="E42:F42"/>
    <mergeCell ref="G42:H42"/>
    <mergeCell ref="B40:D40"/>
    <mergeCell ref="E40:F40"/>
    <mergeCell ref="G40:H40"/>
    <mergeCell ref="K40:L40"/>
    <mergeCell ref="B41:D41"/>
    <mergeCell ref="E41:F41"/>
    <mergeCell ref="G41:H41"/>
    <mergeCell ref="K41:L41"/>
    <mergeCell ref="K38:M39"/>
    <mergeCell ref="B29:O29"/>
    <mergeCell ref="B30:O30"/>
    <mergeCell ref="Q11:Q12"/>
    <mergeCell ref="B31:O31"/>
    <mergeCell ref="B38:D39"/>
    <mergeCell ref="I38:J39"/>
    <mergeCell ref="E39:F39"/>
    <mergeCell ref="B11:B12"/>
    <mergeCell ref="E38:F38"/>
    <mergeCell ref="B32:P32"/>
    <mergeCell ref="B33:P33"/>
    <mergeCell ref="C3:O3"/>
    <mergeCell ref="C4:O4"/>
    <mergeCell ref="C5:O5"/>
    <mergeCell ref="C6:O6"/>
    <mergeCell ref="B10:N10"/>
    <mergeCell ref="O10:Q10"/>
  </mergeCells>
  <conditionalFormatting sqref="E15 C15 G15 G17 C17 E17 E19 C19 G19 G21 C21 E21 C23 G23 G25 C25 C27 G27">
    <cfRule type="cellIs" dxfId="91" priority="91" operator="equal">
      <formula>"Very serious"</formula>
    </cfRule>
    <cfRule type="cellIs" dxfId="90" priority="92" operator="equal">
      <formula>"Serious"</formula>
    </cfRule>
  </conditionalFormatting>
  <conditionalFormatting sqref="M15 M17 M19 M21 M23 M25 M27">
    <cfRule type="cellIs" dxfId="89" priority="89" operator="equal">
      <formula>"Very large"</formula>
    </cfRule>
    <cfRule type="cellIs" dxfId="88" priority="90" operator="equal">
      <formula>"Large"</formula>
    </cfRule>
  </conditionalFormatting>
  <conditionalFormatting sqref="C14 G14">
    <cfRule type="cellIs" dxfId="87" priority="87" operator="equal">
      <formula>"Very serious"</formula>
    </cfRule>
    <cfRule type="cellIs" dxfId="86" priority="88" operator="equal">
      <formula>"Serious"</formula>
    </cfRule>
  </conditionalFormatting>
  <conditionalFormatting sqref="M14">
    <cfRule type="cellIs" dxfId="85" priority="85" operator="equal">
      <formula>"Very large"</formula>
    </cfRule>
    <cfRule type="cellIs" dxfId="84" priority="86" operator="equal">
      <formula>"Large"</formula>
    </cfRule>
  </conditionalFormatting>
  <conditionalFormatting sqref="C16 G16">
    <cfRule type="cellIs" dxfId="83" priority="83" operator="equal">
      <formula>"Very serious"</formula>
    </cfRule>
    <cfRule type="cellIs" dxfId="82" priority="84" operator="equal">
      <formula>"Serious"</formula>
    </cfRule>
  </conditionalFormatting>
  <conditionalFormatting sqref="M16">
    <cfRule type="cellIs" dxfId="81" priority="81" operator="equal">
      <formula>"Very large"</formula>
    </cfRule>
    <cfRule type="cellIs" dxfId="80" priority="82" operator="equal">
      <formula>"Large"</formula>
    </cfRule>
  </conditionalFormatting>
  <conditionalFormatting sqref="C18 G18">
    <cfRule type="cellIs" dxfId="79" priority="79" operator="equal">
      <formula>"Very serious"</formula>
    </cfRule>
    <cfRule type="cellIs" dxfId="78" priority="80" operator="equal">
      <formula>"Serious"</formula>
    </cfRule>
  </conditionalFormatting>
  <conditionalFormatting sqref="M18">
    <cfRule type="cellIs" dxfId="77" priority="77" operator="equal">
      <formula>"Very large"</formula>
    </cfRule>
    <cfRule type="cellIs" dxfId="76" priority="78" operator="equal">
      <formula>"Large"</formula>
    </cfRule>
  </conditionalFormatting>
  <conditionalFormatting sqref="C20 G20">
    <cfRule type="cellIs" dxfId="75" priority="75" operator="equal">
      <formula>"Very serious"</formula>
    </cfRule>
    <cfRule type="cellIs" dxfId="74" priority="76" operator="equal">
      <formula>"Serious"</formula>
    </cfRule>
  </conditionalFormatting>
  <conditionalFormatting sqref="M20">
    <cfRule type="cellIs" dxfId="73" priority="73" operator="equal">
      <formula>"Very large"</formula>
    </cfRule>
    <cfRule type="cellIs" dxfId="72" priority="74" operator="equal">
      <formula>"Large"</formula>
    </cfRule>
  </conditionalFormatting>
  <conditionalFormatting sqref="C22 G22">
    <cfRule type="cellIs" dxfId="71" priority="71" operator="equal">
      <formula>"Very serious"</formula>
    </cfRule>
    <cfRule type="cellIs" dxfId="70" priority="72" operator="equal">
      <formula>"Serious"</formula>
    </cfRule>
  </conditionalFormatting>
  <conditionalFormatting sqref="M22">
    <cfRule type="cellIs" dxfId="69" priority="69" operator="equal">
      <formula>"Very large"</formula>
    </cfRule>
    <cfRule type="cellIs" dxfId="68" priority="70" operator="equal">
      <formula>"Large"</formula>
    </cfRule>
  </conditionalFormatting>
  <conditionalFormatting sqref="C24 G24">
    <cfRule type="cellIs" dxfId="67" priority="67" operator="equal">
      <formula>"Very serious"</formula>
    </cfRule>
    <cfRule type="cellIs" dxfId="66" priority="68" operator="equal">
      <formula>"Serious"</formula>
    </cfRule>
  </conditionalFormatting>
  <conditionalFormatting sqref="M24">
    <cfRule type="cellIs" dxfId="65" priority="65" operator="equal">
      <formula>"Very large"</formula>
    </cfRule>
    <cfRule type="cellIs" dxfId="64" priority="66" operator="equal">
      <formula>"Large"</formula>
    </cfRule>
  </conditionalFormatting>
  <conditionalFormatting sqref="C26 G26">
    <cfRule type="cellIs" dxfId="63" priority="63" operator="equal">
      <formula>"Very serious"</formula>
    </cfRule>
    <cfRule type="cellIs" dxfId="62" priority="64" operator="equal">
      <formula>"Serious"</formula>
    </cfRule>
  </conditionalFormatting>
  <conditionalFormatting sqref="M26">
    <cfRule type="cellIs" dxfId="61" priority="61" operator="equal">
      <formula>"Very large"</formula>
    </cfRule>
    <cfRule type="cellIs" dxfId="60" priority="62" operator="equal">
      <formula>"Large"</formula>
    </cfRule>
  </conditionalFormatting>
  <conditionalFormatting sqref="C28 G28">
    <cfRule type="cellIs" dxfId="59" priority="59" operator="equal">
      <formula>"Very serious"</formula>
    </cfRule>
    <cfRule type="cellIs" dxfId="58" priority="60" operator="equal">
      <formula>"Serious"</formula>
    </cfRule>
  </conditionalFormatting>
  <conditionalFormatting sqref="M28">
    <cfRule type="cellIs" dxfId="57" priority="57" operator="equal">
      <formula>"Very large"</formula>
    </cfRule>
    <cfRule type="cellIs" dxfId="56" priority="58" operator="equal">
      <formula>"Large"</formula>
    </cfRule>
  </conditionalFormatting>
  <conditionalFormatting sqref="I15 I17 I19 I21 I23 I25 I27">
    <cfRule type="cellIs" dxfId="55" priority="55" operator="equal">
      <formula>"Very serious"</formula>
    </cfRule>
    <cfRule type="cellIs" dxfId="54" priority="56" operator="equal">
      <formula>"Serious"</formula>
    </cfRule>
  </conditionalFormatting>
  <conditionalFormatting sqref="I14">
    <cfRule type="cellIs" dxfId="53" priority="53" operator="equal">
      <formula>"Very serious"</formula>
    </cfRule>
    <cfRule type="cellIs" dxfId="52" priority="54" operator="equal">
      <formula>"Serious"</formula>
    </cfRule>
  </conditionalFormatting>
  <conditionalFormatting sqref="I16">
    <cfRule type="cellIs" dxfId="51" priority="51" operator="equal">
      <formula>"Very serious"</formula>
    </cfRule>
    <cfRule type="cellIs" dxfId="50" priority="52" operator="equal">
      <formula>"Serious"</formula>
    </cfRule>
  </conditionalFormatting>
  <conditionalFormatting sqref="I18">
    <cfRule type="cellIs" dxfId="49" priority="49" operator="equal">
      <formula>"Very serious"</formula>
    </cfRule>
    <cfRule type="cellIs" dxfId="48" priority="50" operator="equal">
      <formula>"Serious"</formula>
    </cfRule>
  </conditionalFormatting>
  <conditionalFormatting sqref="I20">
    <cfRule type="cellIs" dxfId="47" priority="47" operator="equal">
      <formula>"Very serious"</formula>
    </cfRule>
    <cfRule type="cellIs" dxfId="46" priority="48" operator="equal">
      <formula>"Serious"</formula>
    </cfRule>
  </conditionalFormatting>
  <conditionalFormatting sqref="I22">
    <cfRule type="cellIs" dxfId="45" priority="45" operator="equal">
      <formula>"Very serious"</formula>
    </cfRule>
    <cfRule type="cellIs" dxfId="44" priority="46" operator="equal">
      <formula>"Serious"</formula>
    </cfRule>
  </conditionalFormatting>
  <conditionalFormatting sqref="I24">
    <cfRule type="cellIs" dxfId="43" priority="43" operator="equal">
      <formula>"Very serious"</formula>
    </cfRule>
    <cfRule type="cellIs" dxfId="42" priority="44" operator="equal">
      <formula>"Serious"</formula>
    </cfRule>
  </conditionalFormatting>
  <conditionalFormatting sqref="I26">
    <cfRule type="cellIs" dxfId="41" priority="41" operator="equal">
      <formula>"Very serious"</formula>
    </cfRule>
    <cfRule type="cellIs" dxfId="40" priority="42" operator="equal">
      <formula>"Serious"</formula>
    </cfRule>
  </conditionalFormatting>
  <conditionalFormatting sqref="I28">
    <cfRule type="cellIs" dxfId="39" priority="39" operator="equal">
      <formula>"Very serious"</formula>
    </cfRule>
    <cfRule type="cellIs" dxfId="38" priority="40" operator="equal">
      <formula>"Serious"</formula>
    </cfRule>
  </conditionalFormatting>
  <conditionalFormatting sqref="E14">
    <cfRule type="cellIs" dxfId="37" priority="37" operator="equal">
      <formula>"Very serious"</formula>
    </cfRule>
    <cfRule type="cellIs" dxfId="36" priority="38" operator="equal">
      <formula>"Serious"</formula>
    </cfRule>
  </conditionalFormatting>
  <conditionalFormatting sqref="E16">
    <cfRule type="cellIs" dxfId="35" priority="35" operator="equal">
      <formula>"Very serious"</formula>
    </cfRule>
    <cfRule type="cellIs" dxfId="34" priority="36" operator="equal">
      <formula>"Serious"</formula>
    </cfRule>
  </conditionalFormatting>
  <conditionalFormatting sqref="E18">
    <cfRule type="cellIs" dxfId="33" priority="33" operator="equal">
      <formula>"Very serious"</formula>
    </cfRule>
    <cfRule type="cellIs" dxfId="32" priority="34" operator="equal">
      <formula>"Serious"</formula>
    </cfRule>
  </conditionalFormatting>
  <conditionalFormatting sqref="E20">
    <cfRule type="cellIs" dxfId="31" priority="31" operator="equal">
      <formula>"Very serious"</formula>
    </cfRule>
    <cfRule type="cellIs" dxfId="30" priority="32" operator="equal">
      <formula>"Serious"</formula>
    </cfRule>
  </conditionalFormatting>
  <conditionalFormatting sqref="E23 E25 E27">
    <cfRule type="cellIs" dxfId="29" priority="29" operator="equal">
      <formula>"Very serious"</formula>
    </cfRule>
    <cfRule type="cellIs" dxfId="28" priority="30" operator="equal">
      <formula>"Serious"</formula>
    </cfRule>
  </conditionalFormatting>
  <conditionalFormatting sqref="E22">
    <cfRule type="cellIs" dxfId="27" priority="27" operator="equal">
      <formula>"Very serious"</formula>
    </cfRule>
    <cfRule type="cellIs" dxfId="26" priority="28" operator="equal">
      <formula>"Serious"</formula>
    </cfRule>
  </conditionalFormatting>
  <conditionalFormatting sqref="E24">
    <cfRule type="cellIs" dxfId="25" priority="25" operator="equal">
      <formula>"Very serious"</formula>
    </cfRule>
    <cfRule type="cellIs" dxfId="24" priority="26" operator="equal">
      <formula>"Serious"</formula>
    </cfRule>
  </conditionalFormatting>
  <conditionalFormatting sqref="E26">
    <cfRule type="cellIs" dxfId="23" priority="23" operator="equal">
      <formula>"Very serious"</formula>
    </cfRule>
    <cfRule type="cellIs" dxfId="22" priority="24" operator="equal">
      <formula>"Serious"</formula>
    </cfRule>
  </conditionalFormatting>
  <conditionalFormatting sqref="E28">
    <cfRule type="cellIs" dxfId="21" priority="21" operator="equal">
      <formula>"Very serious"</formula>
    </cfRule>
    <cfRule type="cellIs" dxfId="20" priority="22" operator="equal">
      <formula>"Serious"</formula>
    </cfRule>
  </conditionalFormatting>
  <conditionalFormatting sqref="K15 K17 K19 K21">
    <cfRule type="cellIs" dxfId="19" priority="19" operator="equal">
      <formula>"Very serious"</formula>
    </cfRule>
    <cfRule type="cellIs" dxfId="18" priority="20" operator="equal">
      <formula>"Serious"</formula>
    </cfRule>
  </conditionalFormatting>
  <conditionalFormatting sqref="K14">
    <cfRule type="cellIs" dxfId="17" priority="17" operator="equal">
      <formula>"Very serious"</formula>
    </cfRule>
    <cfRule type="cellIs" dxfId="16" priority="18" operator="equal">
      <formula>"Serious"</formula>
    </cfRule>
  </conditionalFormatting>
  <conditionalFormatting sqref="K16">
    <cfRule type="cellIs" dxfId="15" priority="15" operator="equal">
      <formula>"Very serious"</formula>
    </cfRule>
    <cfRule type="cellIs" dxfId="14" priority="16" operator="equal">
      <formula>"Serious"</formula>
    </cfRule>
  </conditionalFormatting>
  <conditionalFormatting sqref="K18">
    <cfRule type="cellIs" dxfId="13" priority="13" operator="equal">
      <formula>"Very serious"</formula>
    </cfRule>
    <cfRule type="cellIs" dxfId="12" priority="14" operator="equal">
      <formula>"Serious"</formula>
    </cfRule>
  </conditionalFormatting>
  <conditionalFormatting sqref="K20">
    <cfRule type="cellIs" dxfId="11" priority="11" operator="equal">
      <formula>"Very serious"</formula>
    </cfRule>
    <cfRule type="cellIs" dxfId="10" priority="12" operator="equal">
      <formula>"Serious"</formula>
    </cfRule>
  </conditionalFormatting>
  <conditionalFormatting sqref="K23 K25 K27">
    <cfRule type="cellIs" dxfId="9" priority="9" operator="equal">
      <formula>"Very serious"</formula>
    </cfRule>
    <cfRule type="cellIs" dxfId="8" priority="10" operator="equal">
      <formula>"Serious"</formula>
    </cfRule>
  </conditionalFormatting>
  <conditionalFormatting sqref="K22">
    <cfRule type="cellIs" dxfId="7" priority="7" operator="equal">
      <formula>"Very serious"</formula>
    </cfRule>
    <cfRule type="cellIs" dxfId="6" priority="8" operator="equal">
      <formula>"Serious"</formula>
    </cfRule>
  </conditionalFormatting>
  <conditionalFormatting sqref="K24">
    <cfRule type="cellIs" dxfId="5" priority="5" operator="equal">
      <formula>"Very serious"</formula>
    </cfRule>
    <cfRule type="cellIs" dxfId="4" priority="6" operator="equal">
      <formula>"Serious"</formula>
    </cfRule>
  </conditionalFormatting>
  <conditionalFormatting sqref="K26">
    <cfRule type="cellIs" dxfId="3" priority="3" operator="equal">
      <formula>"Very serious"</formula>
    </cfRule>
    <cfRule type="cellIs" dxfId="2" priority="4" operator="equal">
      <formula>"Serious"</formula>
    </cfRule>
  </conditionalFormatting>
  <conditionalFormatting sqref="K28">
    <cfRule type="cellIs" dxfId="1" priority="1" operator="equal">
      <formula>"Very serious"</formula>
    </cfRule>
    <cfRule type="cellIs" dxfId="0" priority="2" operator="equal">
      <formula>"Serious"</formula>
    </cfRule>
  </conditionalFormatting>
  <dataValidations count="3">
    <dataValidation type="list" errorStyle="warning" allowBlank="1" showInputMessage="1" showErrorMessage="1" sqref="C22 I16 G14 G24:G28 C14 I22 C20 G16 I20 C16 I24:I28 I14 G18 I18 C18 C24:C28 G22 G20">
      <formula1>Down</formula1>
    </dataValidation>
    <dataValidation type="list" allowBlank="1" showInputMessage="1" showErrorMessage="1" sqref="M22 M14 M16 M18 M20 M24:M28">
      <formula1>up</formula1>
    </dataValidation>
    <dataValidation type="list" errorStyle="warning" allowBlank="1" showInputMessage="1" showErrorMessage="1" sqref="E14 E16 E18 E20 E22 E24 E26 E28 K14 K16 K18 K20 K22 K24 K26 K28">
      <formula1>DOWN_N</formula1>
    </dataValidation>
  </dataValidations>
  <pageMargins left="0.7" right="0.7" top="0.75" bottom="0.75" header="0.3" footer="0.3"/>
  <pageSetup paperSize="9" orientation="portrait" horizontalDpi="1200" verticalDpi="1200" r:id="rId1"/>
  <extLst>
    <ext xmlns:x14="http://schemas.microsoft.com/office/spreadsheetml/2009/9/main" uri="{CCE6A557-97BC-4b89-ADB6-D9C93CAAB3DF}">
      <x14:dataValidations xmlns:xm="http://schemas.microsoft.com/office/excel/2006/main" count="1">
        <x14:dataValidation type="list" errorStyle="warning" allowBlank="1" showInputMessage="1" showErrorMessage="1">
          <x14:formula1>
            <xm:f>Hoja2!$G$1:$G$5</xm:f>
          </x14:formula1>
          <xm:sqref>Q22 Q14 Q16 Q18 Q20 Q24:Q28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workbookViewId="0">
      <selection activeCell="C5" sqref="C5"/>
    </sheetView>
  </sheetViews>
  <sheetFormatPr defaultColWidth="11.42578125" defaultRowHeight="15" x14ac:dyDescent="0.25"/>
  <cols>
    <col min="1" max="1" width="22.42578125" style="87" bestFit="1" customWidth="1"/>
    <col min="2" max="2" width="21.85546875" style="87" customWidth="1"/>
    <col min="3" max="3" width="162.42578125" style="12" customWidth="1"/>
    <col min="4" max="16384" width="11.42578125" style="12"/>
  </cols>
  <sheetData>
    <row r="1" spans="1:3" ht="15.75" thickBot="1" x14ac:dyDescent="0.3">
      <c r="A1" s="81" t="s">
        <v>27</v>
      </c>
      <c r="B1" s="82" t="s">
        <v>25</v>
      </c>
      <c r="C1" s="83" t="s">
        <v>26</v>
      </c>
    </row>
    <row r="2" spans="1:3" ht="30" x14ac:dyDescent="0.25">
      <c r="A2" s="84">
        <v>1</v>
      </c>
      <c r="B2" s="85" t="s">
        <v>234</v>
      </c>
      <c r="C2" s="86" t="s">
        <v>165</v>
      </c>
    </row>
    <row r="3" spans="1:3" ht="30" x14ac:dyDescent="0.25">
      <c r="A3" s="84">
        <v>2</v>
      </c>
      <c r="B3" s="85" t="s">
        <v>235</v>
      </c>
      <c r="C3" s="86" t="s">
        <v>164</v>
      </c>
    </row>
    <row r="4" spans="1:3" ht="30" x14ac:dyDescent="0.25">
      <c r="A4" s="84">
        <v>3</v>
      </c>
      <c r="B4" s="85" t="s">
        <v>236</v>
      </c>
      <c r="C4" s="86" t="s">
        <v>163</v>
      </c>
    </row>
    <row r="5" spans="1:3" ht="30" x14ac:dyDescent="0.25">
      <c r="A5" s="84">
        <v>4</v>
      </c>
      <c r="B5" s="85" t="s">
        <v>237</v>
      </c>
      <c r="C5" s="86" t="s">
        <v>160</v>
      </c>
    </row>
    <row r="6" spans="1:3" ht="30" x14ac:dyDescent="0.25">
      <c r="A6" s="84">
        <v>5</v>
      </c>
      <c r="B6" s="85" t="s">
        <v>238</v>
      </c>
      <c r="C6" s="86" t="s">
        <v>162</v>
      </c>
    </row>
    <row r="7" spans="1:3" ht="30" x14ac:dyDescent="0.25">
      <c r="A7" s="84">
        <v>6</v>
      </c>
      <c r="B7" s="87" t="s">
        <v>239</v>
      </c>
      <c r="C7" s="88" t="s">
        <v>161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11.42578125"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
  <sheetViews>
    <sheetView workbookViewId="0">
      <selection sqref="A1:XFD1048576"/>
    </sheetView>
  </sheetViews>
  <sheetFormatPr defaultColWidth="11.42578125" defaultRowHeight="15" x14ac:dyDescent="0.25"/>
  <cols>
    <col min="1" max="1" width="12" bestFit="1" customWidth="1"/>
    <col min="4" max="4" width="13.85546875" bestFit="1" customWidth="1"/>
    <col min="7" max="7" width="16.7109375" customWidth="1"/>
  </cols>
  <sheetData>
    <row r="2" spans="1:7" x14ac:dyDescent="0.25">
      <c r="A2" t="s">
        <v>38</v>
      </c>
      <c r="B2">
        <v>0</v>
      </c>
      <c r="D2" t="s">
        <v>38</v>
      </c>
      <c r="E2">
        <v>0</v>
      </c>
      <c r="G2" s="12" t="s">
        <v>54</v>
      </c>
    </row>
    <row r="3" spans="1:7" x14ac:dyDescent="0.25">
      <c r="A3" t="s">
        <v>39</v>
      </c>
      <c r="B3">
        <v>0</v>
      </c>
      <c r="D3" t="s">
        <v>8</v>
      </c>
      <c r="E3">
        <v>0</v>
      </c>
      <c r="G3" s="11" t="s">
        <v>55</v>
      </c>
    </row>
    <row r="4" spans="1:7" x14ac:dyDescent="0.25">
      <c r="A4" t="s">
        <v>40</v>
      </c>
      <c r="B4">
        <v>-1</v>
      </c>
      <c r="D4" t="s">
        <v>42</v>
      </c>
      <c r="E4">
        <v>-1</v>
      </c>
      <c r="G4" t="s">
        <v>56</v>
      </c>
    </row>
    <row r="5" spans="1:7" x14ac:dyDescent="0.25">
      <c r="A5" t="s">
        <v>41</v>
      </c>
      <c r="B5">
        <v>-2</v>
      </c>
      <c r="D5" t="s">
        <v>43</v>
      </c>
      <c r="E5">
        <v>-2</v>
      </c>
      <c r="G5" t="s">
        <v>57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ECDC_SARMS_Sync xmlns="B023F832-6B08-46A5-9C00-D48C4BE1B8FA">false</ECDC_SARMS_Sync>
    <ECDC_SARMS_Identifier xmlns="B023F832-6B08-46A5-9C00-D48C4BE1B8FA" xsi:nil="true"/>
    <ECDC_SARMS_Publisher xmlns="B023F832-6B08-46A5-9C00-D48C4BE1B8FA">ECDC</ECDC_SARMS_Publisher>
    <ECDC_SARMS_Effective_Date xmlns="B023F832-6B08-46A5-9C00-D48C4BE1B8FA">2018-04-16T10:48:11+00:00</ECDC_SARMS_Effective_Date>
    <ECDC_SARMS_Doc_Contributor xmlns="B023F832-6B08-46A5-9C00-D48C4BE1B8FA" xsi:nil="true"/>
    <ECDC_SARMS_Rights xmlns="B023F832-6B08-46A5-9C00-D48C4BE1B8FA" xsi:nil="true"/>
    <ECDC_SARMS_Relation xmlns="B023F832-6B08-46A5-9C00-D48C4BE1B8FA" xsi:nil="true"/>
    <ECDC_SARMS_Format xmlns="B023F832-6B08-46A5-9C00-D48C4BE1B8FA">Supporting Document</ECDC_SARMS_Format>
    <ECDC_SARMS_Description_Doc xmlns="B023F832-6B08-46A5-9C00-D48C4BE1B8FA" xsi:nil="true"/>
    <ECDC_SARMS_Clearance xmlns="B023F832-6B08-46A5-9C00-D48C4BE1B8FA" xsi:nil="true"/>
    <ECDC_SARMS_Coverage xmlns="B023F832-6B08-46A5-9C00-D48C4BE1B8FA">None</ECDC_SARMS_Coverag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Scientific Output Document" ma:contentTypeID="0x01010033C6D12616634881B00942D2FCD0A93B00E44FF68AA2AB4E9DA1C9CE14CB96806400D74377E944699149A26D84D03429E547" ma:contentTypeVersion="0" ma:contentTypeDescription="Sicientific Output Document Content Type" ma:contentTypeScope="" ma:versionID="6f1e5a044cf0377404e443092c6d8c03">
  <xsd:schema xmlns:xsd="http://www.w3.org/2001/XMLSchema" xmlns:xs="http://www.w3.org/2001/XMLSchema" xmlns:p="http://schemas.microsoft.com/office/2006/metadata/properties" xmlns:ns2="B023F832-6B08-46A5-9C00-D48C4BE1B8FA" targetNamespace="http://schemas.microsoft.com/office/2006/metadata/properties" ma:root="true" ma:fieldsID="69762e2df7a82522207cbec42bb8f2d1" ns2:_="">
    <xsd:import namespace="B023F832-6B08-46A5-9C00-D48C4BE1B8FA"/>
    <xsd:element name="properties">
      <xsd:complexType>
        <xsd:sequence>
          <xsd:element name="documentManagement">
            <xsd:complexType>
              <xsd:all>
                <xsd:element ref="ns2:ECDC_SARMS_Identifier" minOccurs="0"/>
                <xsd:element ref="ns2:ECDC_SARMS_Description_Doc" minOccurs="0"/>
                <xsd:element ref="ns2:ECDC_SARMS_Doc_Contributor" minOccurs="0"/>
                <xsd:element ref="ns2:ECDC_SARMS_Format"/>
                <xsd:element ref="ns2:ECDC_SARMS_Publisher"/>
                <xsd:element ref="ns2:ECDC_SARMS_Relation" minOccurs="0"/>
                <xsd:element ref="ns2:ECDC_SARMS_Clearance" minOccurs="0"/>
                <xsd:element ref="ns2:ECDC_SARMS_Rights" minOccurs="0"/>
                <xsd:element ref="ns2:ECDC_SARMS_Effective_Date"/>
                <xsd:element ref="ns2:ECDC_SARMS_Coverage"/>
                <xsd:element ref="ns2:ECDC_SARMS_Syn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23F832-6B08-46A5-9C00-D48C4BE1B8FA" elementFormDefault="qualified">
    <xsd:import namespace="http://schemas.microsoft.com/office/2006/documentManagement/types"/>
    <xsd:import namespace="http://schemas.microsoft.com/office/infopath/2007/PartnerControls"/>
    <xsd:element name="ECDC_SARMS_Identifier" ma:index="8" nillable="true" ma:displayName="Identifier" ma:internalName="ECDC_SARMS_Identifier">
      <xsd:simpleType>
        <xsd:restriction base="dms:Text"/>
      </xsd:simpleType>
    </xsd:element>
    <xsd:element name="ECDC_SARMS_Description_Doc" ma:index="9" nillable="true" ma:displayName="Description" ma:internalName="ECDC_SARMS_Description_Doc">
      <xsd:simpleType>
        <xsd:restriction base="dms:Text"/>
      </xsd:simpleType>
    </xsd:element>
    <xsd:element name="ECDC_SARMS_Doc_Contributor" ma:index="16" nillable="true" ma:displayName="Contributors" ma:internalName="ECDC_SARMS_Doc_Contributor">
      <xsd:simpleType>
        <xsd:restriction base="dms:Note">
          <xsd:maxLength value="255"/>
        </xsd:restriction>
      </xsd:simpleType>
    </xsd:element>
    <xsd:element name="ECDC_SARMS_Format" ma:index="17" ma:displayName="Format" ma:default="Supporting Document" ma:format="Dropdown" ma:internalName="ECDC_SARMS_Format">
      <xsd:simpleType>
        <xsd:restriction base="dms:Choice">
          <xsd:enumeration value="Main Output"/>
          <xsd:enumeration value="Supporting Document"/>
          <xsd:enumeration value="Publication"/>
        </xsd:restriction>
      </xsd:simpleType>
    </xsd:element>
    <xsd:element name="ECDC_SARMS_Publisher" ma:index="18" ma:displayName="Publisher" ma:default="ECDC" ma:internalName="ECDC_SARMS_Publisher">
      <xsd:simpleType>
        <xsd:restriction base="dms:Text"/>
      </xsd:simpleType>
    </xsd:element>
    <xsd:element name="ECDC_SARMS_Relation" ma:index="19" nillable="true" ma:displayName="Relation" ma:internalName="ECDC_SARMS_Relation">
      <xsd:simpleType>
        <xsd:restriction base="dms:Text"/>
      </xsd:simpleType>
    </xsd:element>
    <xsd:element name="ECDC_SARMS_Clearance" ma:index="20" nillable="true" ma:displayName="Clearance" ma:format="Dropdown" ma:internalName="ECDC_SARMS_Clearance">
      <xsd:simpleType>
        <xsd:restriction base="dms:Choice">
          <xsd:enumeration value="Internal Access Only: Not disseminated externally"/>
          <xsd:enumeration value="Restricted External Access: Restricted external dissemination only"/>
          <xsd:enumeration value="Public Access: Disseminate to all"/>
        </xsd:restriction>
      </xsd:simpleType>
    </xsd:element>
    <xsd:element name="ECDC_SARMS_Rights" ma:index="21" nillable="true" ma:displayName="Rights" ma:internalName="ECDC_SARMS_Rights">
      <xsd:simpleType>
        <xsd:restriction base="dms:Text"/>
      </xsd:simpleType>
    </xsd:element>
    <xsd:element name="ECDC_SARMS_Effective_Date" ma:index="22" ma:displayName="Effective Date" ma:default="2018-04-16T00:00:00Z" ma:format="DateOnly" ma:internalName="ECDC_SARMS_Effective_Date">
      <xsd:simpleType>
        <xsd:restriction base="dms:DateTime"/>
      </xsd:simpleType>
    </xsd:element>
    <xsd:element name="ECDC_SARMS_Coverage" ma:index="23" ma:displayName="Coverage" ma:default="None" ma:internalName="ECDC_SARMS_Coverage">
      <xsd:simpleType>
        <xsd:restriction base="dms:Text"/>
      </xsd:simpleType>
    </xsd:element>
    <xsd:element name="ECDC_SARMS_Sync" ma:index="24" nillable="true" ma:displayName="Sync" ma:default="0" ma:internalName="ECDC_SARMS_Sync">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39969B-E66A-455F-8D66-07F2B824676A}">
  <ds:schemaRefs>
    <ds:schemaRef ds:uri="http://purl.org/dc/terms/"/>
    <ds:schemaRef ds:uri="http://schemas.openxmlformats.org/package/2006/metadata/core-properties"/>
    <ds:schemaRef ds:uri="http://schemas.microsoft.com/office/2006/documentManagement/types"/>
    <ds:schemaRef ds:uri="B023F832-6B08-46A5-9C00-D48C4BE1B8FA"/>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037645AE-77A0-46F5-B69E-7D887DF82EA7}">
  <ds:schemaRefs>
    <ds:schemaRef ds:uri="http://schemas.microsoft.com/sharepoint/v3/contenttype/forms"/>
  </ds:schemaRefs>
</ds:datastoreItem>
</file>

<file path=customXml/itemProps3.xml><?xml version="1.0" encoding="utf-8"?>
<ds:datastoreItem xmlns:ds="http://schemas.openxmlformats.org/officeDocument/2006/customXml" ds:itemID="{E407C535-9B17-444B-91B3-D0DC22B52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23F832-6B08-46A5-9C00-D48C4BE1B8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HOME</vt:lpstr>
      <vt:lpstr>STUDIES</vt:lpstr>
      <vt:lpstr>PICO1</vt:lpstr>
      <vt:lpstr>PICO2</vt:lpstr>
      <vt:lpstr>PICO3</vt:lpstr>
      <vt:lpstr>PICO4</vt:lpstr>
      <vt:lpstr>REFERENCES</vt:lpstr>
      <vt:lpstr>Hoja1</vt:lpstr>
      <vt:lpstr>Hoja2</vt:lpstr>
      <vt:lpstr>Down</vt:lpstr>
      <vt:lpstr>up</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Efficacy, immunogenicity, safety and tolerability in other populations not previously targeted by immunisation programmes: HIV-infected men and women</dc:title>
  <dc:creator>ECDC</dc:creator>
  <cp:lastModifiedBy>Harry Gosling</cp:lastModifiedBy>
  <dcterms:created xsi:type="dcterms:W3CDTF">2018-01-29T14:11:55Z</dcterms:created>
  <dcterms:modified xsi:type="dcterms:W3CDTF">2020-03-30T09:19:18Z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0x01010033C6D12616634881B00942D2FCD0A93B00E44FF68AA2AB4E9DA1C9CE14CB96806400D74377E944699149A26D84D03429E547</vt:lpwstr>
  </property>
</Properties>
</file>