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9.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10.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1.xml" ContentType="application/vnd.openxmlformats-officedocument.drawing+xml"/>
  <Override PartName="/xl/charts/chart3.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Projects\eCdT_jobs\post-processing\Cherazade\2019\ECDC 8664\"/>
    </mc:Choice>
  </mc:AlternateContent>
  <bookViews>
    <workbookView xWindow="2295" yWindow="135" windowWidth="10545" windowHeight="7725" tabRatio="781" firstSheet="4" activeTab="13"/>
  </bookViews>
  <sheets>
    <sheet name="11" sheetId="18" state="hidden" r:id="rId1"/>
    <sheet name="1" sheetId="14" state="hidden" r:id="rId2"/>
    <sheet name="2" sheetId="15" state="hidden" r:id="rId3"/>
    <sheet name="3" sheetId="17" state="hidden" r:id="rId4"/>
    <sheet name="Inledning" sheetId="79" r:id="rId5"/>
    <sheet name="Ramverk" sheetId="81" r:id="rId6"/>
    <sheet name="D1" sheetId="73" r:id="rId7"/>
    <sheet name="D2" sheetId="74" r:id="rId8"/>
    <sheet name="D3" sheetId="75" r:id="rId9"/>
    <sheet name="D4" sheetId="70" r:id="rId10"/>
    <sheet name="D5" sheetId="76" r:id="rId11"/>
    <sheet name="D6" sheetId="78" r:id="rId12"/>
    <sheet name="D7" sheetId="77" r:id="rId13"/>
    <sheet name="Sammanfattning" sheetId="27" r:id="rId14"/>
    <sheet name="Översikt BSI och CSI" sheetId="85" r:id="rId15"/>
    <sheet name="Figures" sheetId="56" state="hidden" r:id="rId16"/>
    <sheet name="WHO-ramverket" sheetId="84" r:id="rId17"/>
  </sheets>
  <definedNames>
    <definedName name="_xlnm.Print_Area" localSheetId="6">'D1'!$A$1:$AF$52</definedName>
    <definedName name="_xlnm.Print_Area" localSheetId="7">'D2'!$A$1:$AG$27</definedName>
    <definedName name="_xlnm.Print_Area" localSheetId="8">'D3'!$A$1:$AE$33</definedName>
    <definedName name="_xlnm.Print_Area" localSheetId="9">'D4'!$A$1:$AG$31</definedName>
    <definedName name="_xlnm.Print_Area" localSheetId="10">'D5'!$A$1:$AG$65</definedName>
    <definedName name="_xlnm.Print_Area" localSheetId="11">'D6'!$A$1:$AF$22</definedName>
    <definedName name="_xlnm.Print_Area" localSheetId="12">'D7'!$A$1:$AF$19</definedName>
    <definedName name="_xlnm.Print_Area" localSheetId="4">Inledning!$A$1:$D$18</definedName>
    <definedName name="_xlnm.Print_Area" localSheetId="14">'Översikt BSI och CSI'!$A$1:$E$140</definedName>
    <definedName name="_xlnm.Print_Area" localSheetId="5">Ramverk!$A$1:$G$24</definedName>
    <definedName name="_xlnm.Print_Area" localSheetId="13">Sammanfattning!$A$1:$J$135</definedName>
    <definedName name="_xlnm.Print_Area" localSheetId="16">'WHO-ramverket'!$A$1:$J$56</definedName>
    <definedName name="s">#REF!</definedName>
  </definedNames>
  <calcPr calcId="162913"/>
</workbook>
</file>

<file path=xl/calcChain.xml><?xml version="1.0" encoding="utf-8"?>
<calcChain xmlns="http://schemas.openxmlformats.org/spreadsheetml/2006/main">
  <c r="G19" i="81" l="1"/>
  <c r="I125" i="27"/>
  <c r="I124" i="27"/>
  <c r="I117" i="27"/>
  <c r="I114" i="27"/>
  <c r="I106" i="27"/>
  <c r="I105" i="27"/>
  <c r="I98" i="27"/>
  <c r="I97" i="27"/>
  <c r="H33" i="27"/>
  <c r="H32" i="27"/>
  <c r="U19" i="77"/>
  <c r="S17" i="77" s="1"/>
  <c r="G30" i="27" s="1"/>
  <c r="G52" i="27" s="1"/>
  <c r="U18" i="77"/>
  <c r="S16" i="77" s="1"/>
  <c r="G29" i="27" s="1"/>
  <c r="G40" i="27" s="1"/>
  <c r="I16" i="77"/>
  <c r="T10" i="77" s="1"/>
  <c r="V10" i="77" s="1"/>
  <c r="V16" i="77" s="1"/>
  <c r="S14" i="77"/>
  <c r="J14" i="77"/>
  <c r="S13" i="77"/>
  <c r="J13" i="77"/>
  <c r="S12" i="77"/>
  <c r="J12" i="77"/>
  <c r="I12" i="77"/>
  <c r="S11" i="77"/>
  <c r="J11" i="77"/>
  <c r="I11" i="77"/>
  <c r="S10" i="77"/>
  <c r="J10" i="77"/>
  <c r="J16" i="77" s="1"/>
  <c r="I10" i="77"/>
  <c r="V22" i="78"/>
  <c r="V21" i="78"/>
  <c r="S19" i="78" s="1"/>
  <c r="G25" i="27" s="1"/>
  <c r="G39" i="27" s="1"/>
  <c r="I19" i="78"/>
  <c r="T10" i="78" s="1"/>
  <c r="V10" i="78" s="1"/>
  <c r="V19" i="78" s="1"/>
  <c r="T17" i="78"/>
  <c r="S17" i="78"/>
  <c r="J17" i="78"/>
  <c r="I17" i="78"/>
  <c r="S16" i="78"/>
  <c r="J16" i="78"/>
  <c r="S15" i="78"/>
  <c r="J15" i="78"/>
  <c r="S14" i="78"/>
  <c r="J14" i="78"/>
  <c r="S13" i="78"/>
  <c r="J13" i="78"/>
  <c r="T12" i="78"/>
  <c r="S12" i="78"/>
  <c r="J12" i="78"/>
  <c r="I12" i="78"/>
  <c r="S11" i="78"/>
  <c r="J11" i="78"/>
  <c r="S10" i="78"/>
  <c r="J10" i="78"/>
  <c r="J19" i="78" s="1"/>
  <c r="I10" i="78"/>
  <c r="W65" i="76"/>
  <c r="W64" i="76"/>
  <c r="T60" i="76"/>
  <c r="K60" i="76"/>
  <c r="T59" i="76"/>
  <c r="K59" i="76"/>
  <c r="T58" i="76"/>
  <c r="K58" i="76"/>
  <c r="T57" i="76"/>
  <c r="K57" i="76"/>
  <c r="T56" i="76"/>
  <c r="I126" i="27" s="1"/>
  <c r="K56" i="76"/>
  <c r="T55" i="76"/>
  <c r="K55" i="76"/>
  <c r="T54" i="76"/>
  <c r="K54" i="76"/>
  <c r="J54" i="76"/>
  <c r="T53" i="76"/>
  <c r="I130" i="27" s="1"/>
  <c r="K53" i="76"/>
  <c r="T52" i="76"/>
  <c r="K52" i="76"/>
  <c r="T51" i="76"/>
  <c r="I131" i="27" s="1"/>
  <c r="K51" i="76"/>
  <c r="J51" i="76"/>
  <c r="T50" i="76"/>
  <c r="K50" i="76"/>
  <c r="T49" i="76"/>
  <c r="K49" i="76"/>
  <c r="T48" i="76"/>
  <c r="K48" i="76"/>
  <c r="J48" i="76"/>
  <c r="T47" i="76"/>
  <c r="K47" i="76"/>
  <c r="T46" i="76"/>
  <c r="K46" i="76"/>
  <c r="T45" i="76"/>
  <c r="K45" i="76"/>
  <c r="T44" i="76"/>
  <c r="K44" i="76"/>
  <c r="T43" i="76"/>
  <c r="K43" i="76"/>
  <c r="T42" i="76"/>
  <c r="K42" i="76"/>
  <c r="T41" i="76"/>
  <c r="K41" i="76"/>
  <c r="J41" i="76"/>
  <c r="T40" i="76"/>
  <c r="K40" i="76"/>
  <c r="T39" i="76"/>
  <c r="K39" i="76"/>
  <c r="T38" i="76"/>
  <c r="K38" i="76"/>
  <c r="T37" i="76"/>
  <c r="K37" i="76"/>
  <c r="T36" i="76"/>
  <c r="K36" i="76"/>
  <c r="T35" i="76"/>
  <c r="K35" i="76"/>
  <c r="T34" i="76"/>
  <c r="K34" i="76"/>
  <c r="J34" i="76"/>
  <c r="T33" i="76"/>
  <c r="I120" i="27" s="1"/>
  <c r="K33" i="76"/>
  <c r="T32" i="76"/>
  <c r="K32" i="76"/>
  <c r="T31" i="76"/>
  <c r="K31" i="76"/>
  <c r="T30" i="76"/>
  <c r="I85" i="27" s="1"/>
  <c r="K30" i="76"/>
  <c r="T29" i="76"/>
  <c r="I86" i="27" s="1"/>
  <c r="K29" i="76"/>
  <c r="T28" i="76"/>
  <c r="I119" i="27" s="1"/>
  <c r="K28" i="76"/>
  <c r="T27" i="76"/>
  <c r="K27" i="76"/>
  <c r="T26" i="76"/>
  <c r="K26" i="76"/>
  <c r="J26" i="76"/>
  <c r="T25" i="76"/>
  <c r="K25" i="76"/>
  <c r="J25" i="76"/>
  <c r="T24" i="76"/>
  <c r="K24" i="76"/>
  <c r="T23" i="76"/>
  <c r="K23" i="76"/>
  <c r="T22" i="76"/>
  <c r="K22" i="76"/>
  <c r="T21" i="76"/>
  <c r="K21" i="76"/>
  <c r="T20" i="76"/>
  <c r="I123" i="27" s="1"/>
  <c r="K20" i="76"/>
  <c r="T19" i="76"/>
  <c r="K19" i="76"/>
  <c r="T18" i="76"/>
  <c r="K18" i="76"/>
  <c r="T17" i="76"/>
  <c r="K17" i="76"/>
  <c r="J17" i="76"/>
  <c r="T16" i="76"/>
  <c r="K16" i="76"/>
  <c r="J16" i="76"/>
  <c r="T15" i="76"/>
  <c r="K15" i="76"/>
  <c r="T14" i="76"/>
  <c r="I92" i="27" s="1"/>
  <c r="K14" i="76"/>
  <c r="J14" i="76"/>
  <c r="T13" i="76"/>
  <c r="K13" i="76"/>
  <c r="T12" i="76"/>
  <c r="K12" i="76"/>
  <c r="J12" i="76"/>
  <c r="T11" i="76"/>
  <c r="K11" i="76"/>
  <c r="T10" i="76"/>
  <c r="K10" i="76"/>
  <c r="J10" i="76"/>
  <c r="W32" i="70"/>
  <c r="W31" i="70"/>
  <c r="T28" i="70" s="1"/>
  <c r="G17" i="27" s="1"/>
  <c r="G37" i="27" s="1"/>
  <c r="T26" i="70"/>
  <c r="K26" i="70"/>
  <c r="T25" i="70"/>
  <c r="K25" i="70"/>
  <c r="T24" i="70"/>
  <c r="K24" i="70"/>
  <c r="T23" i="70"/>
  <c r="K23" i="70"/>
  <c r="V22" i="70"/>
  <c r="X22" i="70" s="1"/>
  <c r="T22" i="70"/>
  <c r="K22" i="70"/>
  <c r="T21" i="70"/>
  <c r="K21" i="70"/>
  <c r="T20" i="70"/>
  <c r="K20" i="70"/>
  <c r="T19" i="70"/>
  <c r="K19" i="70"/>
  <c r="J19" i="70"/>
  <c r="T18" i="70"/>
  <c r="K18" i="70"/>
  <c r="T17" i="70"/>
  <c r="K17" i="70"/>
  <c r="T16" i="70"/>
  <c r="K16" i="70"/>
  <c r="T15" i="70"/>
  <c r="K15" i="70"/>
  <c r="T14" i="70"/>
  <c r="K14" i="70"/>
  <c r="T13" i="70"/>
  <c r="K13" i="70"/>
  <c r="T12" i="70"/>
  <c r="K12" i="70"/>
  <c r="T11" i="70"/>
  <c r="K11" i="70"/>
  <c r="J11" i="70"/>
  <c r="J28" i="70" s="1"/>
  <c r="U10" i="70"/>
  <c r="T10" i="70"/>
  <c r="K10" i="70"/>
  <c r="K28" i="70" s="1"/>
  <c r="V26" i="70" s="1"/>
  <c r="X26" i="70" s="1"/>
  <c r="J10" i="70"/>
  <c r="V33" i="75"/>
  <c r="V32" i="75"/>
  <c r="S28" i="75"/>
  <c r="I103" i="27" s="1"/>
  <c r="J28" i="75"/>
  <c r="S27" i="75"/>
  <c r="I100" i="27" s="1"/>
  <c r="J27" i="75"/>
  <c r="S26" i="75"/>
  <c r="I99" i="27" s="1"/>
  <c r="J26" i="75"/>
  <c r="S25" i="75"/>
  <c r="J25" i="75"/>
  <c r="I25" i="75"/>
  <c r="S24" i="75"/>
  <c r="I101" i="27" s="1"/>
  <c r="J24" i="75"/>
  <c r="I24" i="75"/>
  <c r="U23" i="75"/>
  <c r="W23" i="75" s="1"/>
  <c r="S23" i="75"/>
  <c r="I102" i="27" s="1"/>
  <c r="J23" i="75"/>
  <c r="I23" i="75"/>
  <c r="T22" i="75"/>
  <c r="S22" i="75"/>
  <c r="J22" i="75"/>
  <c r="I22" i="75"/>
  <c r="S21" i="75"/>
  <c r="J21" i="75"/>
  <c r="S20" i="75"/>
  <c r="J20" i="75"/>
  <c r="S19" i="75"/>
  <c r="J19" i="75"/>
  <c r="S18" i="75"/>
  <c r="J18" i="75"/>
  <c r="S17" i="75"/>
  <c r="J17" i="75"/>
  <c r="S16" i="75"/>
  <c r="J16" i="75"/>
  <c r="S15" i="75"/>
  <c r="J15" i="75"/>
  <c r="S14" i="75"/>
  <c r="J14" i="75"/>
  <c r="S13" i="75"/>
  <c r="J13" i="75"/>
  <c r="S12" i="75"/>
  <c r="I104" i="27" s="1"/>
  <c r="J12" i="75"/>
  <c r="I12" i="75"/>
  <c r="U11" i="75"/>
  <c r="W11" i="75" s="1"/>
  <c r="S11" i="75"/>
  <c r="J11" i="75"/>
  <c r="S10" i="75"/>
  <c r="I96" i="27" s="1"/>
  <c r="J10" i="75"/>
  <c r="J29" i="75" s="1"/>
  <c r="I10" i="75"/>
  <c r="I29" i="75" s="1"/>
  <c r="W28" i="74"/>
  <c r="W27" i="74"/>
  <c r="T22" i="74"/>
  <c r="K22" i="74"/>
  <c r="J22" i="74"/>
  <c r="T21" i="74"/>
  <c r="K21" i="74"/>
  <c r="J21" i="74"/>
  <c r="T20" i="74"/>
  <c r="K20" i="74"/>
  <c r="T19" i="74"/>
  <c r="K19" i="74"/>
  <c r="T18" i="74"/>
  <c r="K18" i="74"/>
  <c r="T17" i="74"/>
  <c r="K17" i="74"/>
  <c r="J17" i="74"/>
  <c r="T16" i="74"/>
  <c r="K16" i="74"/>
  <c r="T15" i="74"/>
  <c r="K15" i="74"/>
  <c r="J15" i="74"/>
  <c r="T14" i="74"/>
  <c r="K14" i="74"/>
  <c r="T13" i="74"/>
  <c r="K13" i="74"/>
  <c r="I10" i="74" s="1"/>
  <c r="J13" i="74"/>
  <c r="T12" i="74"/>
  <c r="K12" i="74"/>
  <c r="J12" i="74"/>
  <c r="T11" i="74"/>
  <c r="I108" i="27" s="1"/>
  <c r="K11" i="74"/>
  <c r="J11" i="74"/>
  <c r="T10" i="74"/>
  <c r="I110" i="27" s="1"/>
  <c r="K10" i="74"/>
  <c r="K27" i="74" s="1"/>
  <c r="J10" i="74"/>
  <c r="X52" i="73"/>
  <c r="X51" i="73"/>
  <c r="T49" i="73" s="1"/>
  <c r="G5" i="27" s="1"/>
  <c r="T47" i="73"/>
  <c r="K47" i="73"/>
  <c r="T46" i="73"/>
  <c r="K46" i="73"/>
  <c r="T45" i="73"/>
  <c r="K45" i="73"/>
  <c r="T44" i="73"/>
  <c r="K44" i="73"/>
  <c r="T43" i="73"/>
  <c r="K43" i="73"/>
  <c r="T42" i="73"/>
  <c r="K42" i="73"/>
  <c r="T41" i="73"/>
  <c r="K41" i="73"/>
  <c r="T40" i="73"/>
  <c r="K40" i="73"/>
  <c r="T39" i="73"/>
  <c r="K39" i="73"/>
  <c r="T38" i="73"/>
  <c r="I122" i="27" s="1"/>
  <c r="K38" i="73"/>
  <c r="J38" i="73"/>
  <c r="T37" i="73"/>
  <c r="K37" i="73"/>
  <c r="J37" i="73"/>
  <c r="T36" i="73"/>
  <c r="K36" i="73"/>
  <c r="J36" i="73"/>
  <c r="T35" i="73"/>
  <c r="K35" i="73"/>
  <c r="J35" i="73"/>
  <c r="T34" i="73"/>
  <c r="K34" i="73"/>
  <c r="T33" i="73"/>
  <c r="I132" i="27" s="1"/>
  <c r="K33" i="73"/>
  <c r="T32" i="73"/>
  <c r="K32" i="73"/>
  <c r="J32" i="73"/>
  <c r="T31" i="73"/>
  <c r="K31" i="73"/>
  <c r="T30" i="73"/>
  <c r="K30" i="73"/>
  <c r="T29" i="73"/>
  <c r="I113" i="27" s="1"/>
  <c r="K29" i="73"/>
  <c r="J29" i="73"/>
  <c r="T28" i="73"/>
  <c r="K28" i="73"/>
  <c r="T27" i="73"/>
  <c r="K27" i="73"/>
  <c r="T26" i="73"/>
  <c r="K26" i="73"/>
  <c r="T25" i="73"/>
  <c r="I87" i="27" s="1"/>
  <c r="K25" i="73"/>
  <c r="U24" i="73"/>
  <c r="T24" i="73"/>
  <c r="K24" i="73"/>
  <c r="J24" i="73"/>
  <c r="T23" i="73"/>
  <c r="K23" i="73"/>
  <c r="T22" i="73"/>
  <c r="K22" i="73"/>
  <c r="J22" i="73"/>
  <c r="T21" i="73"/>
  <c r="K21" i="73"/>
  <c r="T20" i="73"/>
  <c r="K20" i="73"/>
  <c r="T19" i="73"/>
  <c r="K19" i="73"/>
  <c r="T18" i="73"/>
  <c r="K18" i="73"/>
  <c r="J18" i="73"/>
  <c r="T17" i="73"/>
  <c r="K17" i="73"/>
  <c r="T16" i="73"/>
  <c r="K16" i="73"/>
  <c r="J16" i="73"/>
  <c r="T15" i="73"/>
  <c r="K15" i="73"/>
  <c r="T14" i="73"/>
  <c r="K14" i="73"/>
  <c r="T13" i="73"/>
  <c r="I112" i="27" s="1"/>
  <c r="K13" i="73"/>
  <c r="T12" i="73"/>
  <c r="K12" i="73"/>
  <c r="J12" i="73"/>
  <c r="T11" i="73"/>
  <c r="K11" i="73"/>
  <c r="J11" i="73"/>
  <c r="J48" i="73" s="1"/>
  <c r="T10" i="73"/>
  <c r="K10" i="73"/>
  <c r="J10" i="73"/>
  <c r="F19" i="81"/>
  <c r="K48" i="73" l="1"/>
  <c r="X10" i="70"/>
  <c r="X27" i="70" s="1"/>
  <c r="W22" i="75"/>
  <c r="X23" i="70"/>
  <c r="V13" i="70"/>
  <c r="V18" i="70"/>
  <c r="V16" i="70"/>
  <c r="X16" i="70" s="1"/>
  <c r="V14" i="70"/>
  <c r="X14" i="70" s="1"/>
  <c r="V12" i="70"/>
  <c r="V25" i="70"/>
  <c r="V23" i="70"/>
  <c r="V21" i="70"/>
  <c r="V17" i="70"/>
  <c r="V19" i="70"/>
  <c r="V15" i="70"/>
  <c r="V10" i="70"/>
  <c r="X21" i="70"/>
  <c r="V24" i="70"/>
  <c r="X24" i="70" s="1"/>
  <c r="J62" i="76"/>
  <c r="I81" i="27"/>
  <c r="V12" i="77"/>
  <c r="X13" i="74"/>
  <c r="X12" i="70"/>
  <c r="I10" i="73"/>
  <c r="T50" i="73"/>
  <c r="G6" i="27" s="1"/>
  <c r="X13" i="70"/>
  <c r="V20" i="70"/>
  <c r="X20" i="70" s="1"/>
  <c r="W36" i="73"/>
  <c r="J27" i="74"/>
  <c r="T29" i="70"/>
  <c r="G18" i="27" s="1"/>
  <c r="G49" i="27" s="1"/>
  <c r="U29" i="73"/>
  <c r="W29" i="73" s="1"/>
  <c r="U16" i="73"/>
  <c r="W16" i="73" s="1"/>
  <c r="U32" i="73"/>
  <c r="W32" i="73" s="1"/>
  <c r="U10" i="73"/>
  <c r="W10" i="73" s="1"/>
  <c r="W48" i="73" s="1"/>
  <c r="U12" i="73"/>
  <c r="U35" i="73"/>
  <c r="W35" i="73" s="1"/>
  <c r="U22" i="73"/>
  <c r="W22" i="73" s="1"/>
  <c r="U11" i="73"/>
  <c r="W11" i="73" s="1"/>
  <c r="U36" i="73"/>
  <c r="U18" i="73"/>
  <c r="U37" i="73"/>
  <c r="U38" i="73"/>
  <c r="V20" i="74"/>
  <c r="X20" i="74" s="1"/>
  <c r="V18" i="74"/>
  <c r="X18" i="74" s="1"/>
  <c r="V15" i="74"/>
  <c r="X15" i="74" s="1"/>
  <c r="V10" i="74"/>
  <c r="X10" i="74" s="1"/>
  <c r="X24" i="74" s="1"/>
  <c r="V11" i="74"/>
  <c r="X11" i="74" s="1"/>
  <c r="V14" i="74"/>
  <c r="X14" i="74" s="1"/>
  <c r="V21" i="74"/>
  <c r="X21" i="74" s="1"/>
  <c r="V12" i="74"/>
  <c r="X12" i="74" s="1"/>
  <c r="V22" i="74"/>
  <c r="X22" i="74" s="1"/>
  <c r="V16" i="74"/>
  <c r="X16" i="74" s="1"/>
  <c r="V13" i="74"/>
  <c r="V19" i="74"/>
  <c r="X19" i="74" s="1"/>
  <c r="V17" i="74"/>
  <c r="X17" i="74" s="1"/>
  <c r="T25" i="74"/>
  <c r="G10" i="27" s="1"/>
  <c r="G47" i="27" s="1"/>
  <c r="X18" i="70"/>
  <c r="T23" i="75"/>
  <c r="V23" i="75" s="1"/>
  <c r="T24" i="75"/>
  <c r="V24" i="75" s="1"/>
  <c r="T25" i="75"/>
  <c r="T12" i="75"/>
  <c r="V12" i="75" s="1"/>
  <c r="S30" i="75"/>
  <c r="G13" i="27" s="1"/>
  <c r="G36" i="27" s="1"/>
  <c r="T10" i="75"/>
  <c r="K62" i="76"/>
  <c r="U15" i="78"/>
  <c r="W15" i="78" s="1"/>
  <c r="U13" i="78"/>
  <c r="W13" i="78" s="1"/>
  <c r="U10" i="78"/>
  <c r="W10" i="78" s="1"/>
  <c r="W19" i="78" s="1"/>
  <c r="U17" i="78"/>
  <c r="U11" i="78"/>
  <c r="W11" i="78" s="1"/>
  <c r="U16" i="78"/>
  <c r="W16" i="78" s="1"/>
  <c r="U14" i="78"/>
  <c r="W14" i="78" s="1"/>
  <c r="U12" i="78"/>
  <c r="W12" i="78" s="1"/>
  <c r="S20" i="78"/>
  <c r="G26" i="27" s="1"/>
  <c r="G51" i="27" s="1"/>
  <c r="U14" i="77"/>
  <c r="W14" i="77" s="1"/>
  <c r="U11" i="77"/>
  <c r="W11" i="77" s="1"/>
  <c r="U12" i="77"/>
  <c r="W12" i="77" s="1"/>
  <c r="U10" i="77"/>
  <c r="W10" i="77" s="1"/>
  <c r="W16" i="77" s="1"/>
  <c r="U13" i="77"/>
  <c r="W13" i="77" s="1"/>
  <c r="X19" i="70"/>
  <c r="W17" i="78"/>
  <c r="G34" i="27"/>
  <c r="W12" i="73"/>
  <c r="X17" i="70"/>
  <c r="V25" i="75"/>
  <c r="U11" i="70"/>
  <c r="W11" i="70" s="1"/>
  <c r="U19" i="70"/>
  <c r="W19" i="70" s="1"/>
  <c r="U27" i="75"/>
  <c r="W27" i="75" s="1"/>
  <c r="U24" i="75"/>
  <c r="W24" i="75" s="1"/>
  <c r="U20" i="75"/>
  <c r="W20" i="75" s="1"/>
  <c r="U18" i="75"/>
  <c r="W18" i="75" s="1"/>
  <c r="U16" i="75"/>
  <c r="W16" i="75" s="1"/>
  <c r="U14" i="75"/>
  <c r="W14" i="75" s="1"/>
  <c r="U22" i="75"/>
  <c r="U25" i="75"/>
  <c r="W25" i="75" s="1"/>
  <c r="U12" i="75"/>
  <c r="W12" i="75" s="1"/>
  <c r="U28" i="75"/>
  <c r="W28" i="75" s="1"/>
  <c r="U26" i="75"/>
  <c r="W26" i="75" s="1"/>
  <c r="U21" i="75"/>
  <c r="W21" i="75" s="1"/>
  <c r="U19" i="75"/>
  <c r="W19" i="75" s="1"/>
  <c r="U17" i="75"/>
  <c r="W17" i="75" s="1"/>
  <c r="U15" i="75"/>
  <c r="W15" i="75" s="1"/>
  <c r="U13" i="75"/>
  <c r="W13" i="75" s="1"/>
  <c r="U10" i="75"/>
  <c r="W10" i="75" s="1"/>
  <c r="W29" i="75" s="1"/>
  <c r="S31" i="75"/>
  <c r="G14" i="27" s="1"/>
  <c r="G48" i="27" s="1"/>
  <c r="V11" i="70"/>
  <c r="X11" i="70" s="1"/>
  <c r="X15" i="70"/>
  <c r="X25" i="70"/>
  <c r="V22" i="75"/>
  <c r="W10" i="70"/>
  <c r="W27" i="70" s="1"/>
  <c r="I10" i="76"/>
  <c r="V17" i="78"/>
  <c r="I82" i="27"/>
  <c r="I107" i="27"/>
  <c r="I118" i="27"/>
  <c r="W24" i="73"/>
  <c r="V12" i="78"/>
  <c r="I128" i="27"/>
  <c r="W18" i="73"/>
  <c r="W38" i="73"/>
  <c r="V10" i="75"/>
  <c r="V29" i="75" s="1"/>
  <c r="I129" i="27"/>
  <c r="W37" i="73"/>
  <c r="T12" i="77"/>
  <c r="I111" i="27"/>
  <c r="I121" i="27"/>
  <c r="T11" i="77"/>
  <c r="V11" i="77" s="1"/>
  <c r="U54" i="76" l="1"/>
  <c r="W54" i="76" s="1"/>
  <c r="U16" i="76"/>
  <c r="W16" i="76" s="1"/>
  <c r="U51" i="76"/>
  <c r="W51" i="76" s="1"/>
  <c r="U17" i="76"/>
  <c r="W17" i="76" s="1"/>
  <c r="U10" i="76"/>
  <c r="W10" i="76" s="1"/>
  <c r="W62" i="76" s="1"/>
  <c r="U14" i="76"/>
  <c r="W14" i="76" s="1"/>
  <c r="U34" i="76"/>
  <c r="W34" i="76" s="1"/>
  <c r="U25" i="76"/>
  <c r="W25" i="76" s="1"/>
  <c r="U12" i="76"/>
  <c r="W12" i="76" s="1"/>
  <c r="U41" i="76"/>
  <c r="W41" i="76" s="1"/>
  <c r="U48" i="76"/>
  <c r="W48" i="76" s="1"/>
  <c r="U26" i="76"/>
  <c r="W26" i="76" s="1"/>
  <c r="V32" i="73"/>
  <c r="X32" i="73" s="1"/>
  <c r="V10" i="73"/>
  <c r="X10" i="73" s="1"/>
  <c r="X48" i="73" s="1"/>
  <c r="V31" i="73"/>
  <c r="X31" i="73" s="1"/>
  <c r="V35" i="73"/>
  <c r="X35" i="73" s="1"/>
  <c r="V27" i="73"/>
  <c r="X27" i="73" s="1"/>
  <c r="V25" i="73"/>
  <c r="X25" i="73" s="1"/>
  <c r="V22" i="73"/>
  <c r="X22" i="73" s="1"/>
  <c r="V14" i="73"/>
  <c r="X14" i="73" s="1"/>
  <c r="V11" i="73"/>
  <c r="X11" i="73" s="1"/>
  <c r="V20" i="73"/>
  <c r="X20" i="73" s="1"/>
  <c r="V26" i="73"/>
  <c r="X26" i="73" s="1"/>
  <c r="V13" i="73"/>
  <c r="X13" i="73" s="1"/>
  <c r="V36" i="73"/>
  <c r="X36" i="73" s="1"/>
  <c r="V30" i="73"/>
  <c r="X30" i="73" s="1"/>
  <c r="V17" i="73"/>
  <c r="X17" i="73" s="1"/>
  <c r="V12" i="73"/>
  <c r="X12" i="73" s="1"/>
  <c r="V33" i="73"/>
  <c r="X33" i="73" s="1"/>
  <c r="V28" i="73"/>
  <c r="X28" i="73" s="1"/>
  <c r="V15" i="73"/>
  <c r="X15" i="73" s="1"/>
  <c r="V46" i="73"/>
  <c r="X46" i="73" s="1"/>
  <c r="V44" i="73"/>
  <c r="X44" i="73" s="1"/>
  <c r="V42" i="73"/>
  <c r="X42" i="73" s="1"/>
  <c r="V40" i="73"/>
  <c r="X40" i="73" s="1"/>
  <c r="V37" i="73"/>
  <c r="X37" i="73" s="1"/>
  <c r="V38" i="73"/>
  <c r="X38" i="73" s="1"/>
  <c r="V23" i="73"/>
  <c r="X23" i="73" s="1"/>
  <c r="V18" i="73"/>
  <c r="X18" i="73" s="1"/>
  <c r="V24" i="73"/>
  <c r="X24" i="73" s="1"/>
  <c r="V43" i="73"/>
  <c r="X43" i="73" s="1"/>
  <c r="V45" i="73"/>
  <c r="X45" i="73" s="1"/>
  <c r="V39" i="73"/>
  <c r="X39" i="73" s="1"/>
  <c r="V34" i="73"/>
  <c r="X34" i="73" s="1"/>
  <c r="V19" i="73"/>
  <c r="X19" i="73" s="1"/>
  <c r="V16" i="73"/>
  <c r="X16" i="73" s="1"/>
  <c r="V21" i="73"/>
  <c r="X21" i="73" s="1"/>
  <c r="V29" i="73"/>
  <c r="X29" i="73" s="1"/>
  <c r="V41" i="73"/>
  <c r="X41" i="73" s="1"/>
  <c r="V47" i="73"/>
  <c r="X47" i="73" s="1"/>
  <c r="G46" i="27"/>
  <c r="E44" i="27"/>
  <c r="V49" i="76"/>
  <c r="X49" i="76" s="1"/>
  <c r="V17" i="76"/>
  <c r="X17" i="76" s="1"/>
  <c r="V13" i="76"/>
  <c r="X13" i="76" s="1"/>
  <c r="V10" i="76"/>
  <c r="X10" i="76" s="1"/>
  <c r="X62" i="76" s="1"/>
  <c r="V37" i="76"/>
  <c r="X37" i="76" s="1"/>
  <c r="V54" i="76"/>
  <c r="X54" i="76" s="1"/>
  <c r="V52" i="76"/>
  <c r="X52" i="76" s="1"/>
  <c r="V33" i="76"/>
  <c r="X33" i="76" s="1"/>
  <c r="V31" i="76"/>
  <c r="X31" i="76" s="1"/>
  <c r="V29" i="76"/>
  <c r="X29" i="76" s="1"/>
  <c r="V27" i="76"/>
  <c r="X27" i="76" s="1"/>
  <c r="V26" i="76"/>
  <c r="X26" i="76" s="1"/>
  <c r="V59" i="76"/>
  <c r="X59" i="76" s="1"/>
  <c r="V57" i="76"/>
  <c r="X57" i="76" s="1"/>
  <c r="V55" i="76"/>
  <c r="X55" i="76" s="1"/>
  <c r="V40" i="76"/>
  <c r="X40" i="76" s="1"/>
  <c r="V38" i="76"/>
  <c r="X38" i="76" s="1"/>
  <c r="V36" i="76"/>
  <c r="X36" i="76" s="1"/>
  <c r="V14" i="76"/>
  <c r="X14" i="76" s="1"/>
  <c r="V60" i="76"/>
  <c r="X60" i="76" s="1"/>
  <c r="V56" i="76"/>
  <c r="X56" i="76" s="1"/>
  <c r="V39" i="76"/>
  <c r="X39" i="76" s="1"/>
  <c r="T63" i="76"/>
  <c r="G22" i="27" s="1"/>
  <c r="G50" i="27" s="1"/>
  <c r="V47" i="76"/>
  <c r="X47" i="76" s="1"/>
  <c r="V45" i="76"/>
  <c r="X45" i="76" s="1"/>
  <c r="V43" i="76"/>
  <c r="X43" i="76" s="1"/>
  <c r="V34" i="76"/>
  <c r="X34" i="76" s="1"/>
  <c r="V24" i="76"/>
  <c r="X24" i="76" s="1"/>
  <c r="V22" i="76"/>
  <c r="X22" i="76" s="1"/>
  <c r="V20" i="76"/>
  <c r="X20" i="76" s="1"/>
  <c r="V18" i="76"/>
  <c r="X18" i="76" s="1"/>
  <c r="V11" i="76"/>
  <c r="X11" i="76" s="1"/>
  <c r="V50" i="76"/>
  <c r="X50" i="76" s="1"/>
  <c r="V41" i="76"/>
  <c r="X41" i="76" s="1"/>
  <c r="V53" i="76"/>
  <c r="X53" i="76" s="1"/>
  <c r="V48" i="76"/>
  <c r="X48" i="76" s="1"/>
  <c r="V32" i="76"/>
  <c r="X32" i="76" s="1"/>
  <c r="V30" i="76"/>
  <c r="X30" i="76" s="1"/>
  <c r="V28" i="76"/>
  <c r="X28" i="76" s="1"/>
  <c r="V25" i="76"/>
  <c r="X25" i="76" s="1"/>
  <c r="V15" i="76"/>
  <c r="X15" i="76" s="1"/>
  <c r="V12" i="76"/>
  <c r="X12" i="76" s="1"/>
  <c r="V58" i="76"/>
  <c r="X58" i="76" s="1"/>
  <c r="V51" i="76"/>
  <c r="X51" i="76" s="1"/>
  <c r="V35" i="76"/>
  <c r="X35" i="76" s="1"/>
  <c r="V21" i="76"/>
  <c r="X21" i="76" s="1"/>
  <c r="V23" i="76"/>
  <c r="X23" i="76" s="1"/>
  <c r="V44" i="76"/>
  <c r="X44" i="76" s="1"/>
  <c r="V16" i="76"/>
  <c r="X16" i="76" s="1"/>
  <c r="V46" i="76"/>
  <c r="X46" i="76" s="1"/>
  <c r="V19" i="76"/>
  <c r="X19" i="76" s="1"/>
  <c r="V42" i="76"/>
  <c r="X42" i="76" s="1"/>
  <c r="T62" i="76"/>
  <c r="G21" i="27" s="1"/>
  <c r="G38" i="27" s="1"/>
  <c r="T24" i="74"/>
  <c r="G9" i="27" s="1"/>
  <c r="U15" i="74"/>
  <c r="W15" i="74" s="1"/>
  <c r="U10" i="74"/>
  <c r="W10" i="74" s="1"/>
  <c r="W24" i="74" s="1"/>
  <c r="U11" i="74"/>
  <c r="W11" i="74" s="1"/>
  <c r="U21" i="74"/>
  <c r="W21" i="74" s="1"/>
  <c r="U12" i="74"/>
  <c r="W12" i="74" s="1"/>
  <c r="U22" i="74"/>
  <c r="W22" i="74" s="1"/>
  <c r="U13" i="74"/>
  <c r="W13" i="74" s="1"/>
  <c r="U17" i="74"/>
  <c r="W17" i="74" s="1"/>
  <c r="G35" i="27" l="1"/>
  <c r="E32" i="27"/>
</calcChain>
</file>

<file path=xl/sharedStrings.xml><?xml version="1.0" encoding="utf-8"?>
<sst xmlns="http://schemas.openxmlformats.org/spreadsheetml/2006/main" count="1701" uniqueCount="1695">
  <si>
    <r>
      <rPr>
        <b/>
        <sz val="20"/>
        <color rgb="FFFFFFFF"/>
        <rFont val="Tahoma"/>
        <family val="2"/>
      </rPr>
      <t>HEPSA: Verktyg för självbedömning av beredskap inför hälsohot</t>
    </r>
  </si>
  <si>
    <r>
      <rPr>
        <b/>
        <sz val="14"/>
        <color rgb="FF65B32E"/>
        <rFont val="Tahoma"/>
        <family val="2"/>
      </rPr>
      <t>Inledning</t>
    </r>
  </si>
  <si>
    <r>
      <rPr>
        <sz val="11"/>
        <color rgb="FF000000"/>
        <rFont val="Calibri"/>
        <family val="2"/>
      </rPr>
      <t>HEPSA-verktyget ska användas för självbedömning av ett lands nivå av beredskap inför hot mot folkhälsan. Detta arbetsbladsbaserade verktyg för självbedömning är avsett att identifiera områden som behöver förbättras. Verktyget består av sju domäner (</t>
    </r>
    <r>
      <rPr>
        <sz val="11"/>
        <color rgb="FF000000"/>
        <rFont val="Calibri"/>
        <family val="2"/>
      </rPr>
      <t xml:space="preserve">D1-D7) </t>
    </r>
    <r>
      <rPr>
        <sz val="11"/>
        <color rgb="FF000000"/>
        <rFont val="Calibri"/>
        <family val="2"/>
      </rPr>
      <t xml:space="preserve"> som tillsammans täcker alla områden av beredskap inför och insatser vid hot mot folkhälsan. Mer information om domänerna finns i arbetsbladet ”Ramverk”.</t>
    </r>
  </si>
  <si>
    <r>
      <rPr>
        <sz val="11"/>
        <color rgb="FF000000"/>
        <rFont val="Calibri"/>
        <family val="2"/>
      </rPr>
      <t xml:space="preserve">Varje domän har en uppsättning tilldelade indikatorer som gör det möjligt att mäta och övervaka beredskapsnivån. Resultatet kan användas för att övervaka beredskapsnivån om det fylls i årligen (för att dokumentera framstegen). Andra användningar är att underlätta en strukturerad diskussion som utgår ifrån den egna bedömningens resultat. </t>
    </r>
  </si>
  <si>
    <r>
      <rPr>
        <sz val="11"/>
        <color rgb="FF000000"/>
        <rFont val="Calibri"/>
        <family val="2"/>
      </rPr>
      <t xml:space="preserve">HEPSA-verktyget kan underlätta en strategisk beredskapsplanering för hot mot folkhälsan: det identifierar brister </t>
    </r>
    <r>
      <rPr>
        <sz val="11"/>
        <color rgb="FF000000"/>
        <rFont val="Calibri"/>
        <family val="2"/>
      </rPr>
      <t>och visar var förbättringar kan genomföras.</t>
    </r>
  </si>
  <si>
    <r>
      <rPr>
        <b/>
        <sz val="14"/>
        <color rgb="FF65B32E"/>
        <rFont val="Tahoma"/>
        <family val="2"/>
      </rPr>
      <t>Instruktioner</t>
    </r>
  </si>
  <si>
    <r>
      <rPr>
        <sz val="11"/>
        <color rgb="FF000000"/>
        <rFont val="Calibri"/>
        <family val="2"/>
      </rPr>
      <t xml:space="preserve">Fler instruktioner finns i följande ECDC-publikation: </t>
    </r>
    <r>
      <rPr>
        <sz val="11"/>
        <color rgb="FF000000"/>
        <rFont val="Calibri"/>
        <family val="2"/>
      </rPr>
      <t xml:space="preserve"> ”HEPSA – verktyg för självbedömning av beredskap inför hälsohot, användarguide”. Stockholm: ECDC; 2018.</t>
    </r>
  </si>
  <si>
    <r>
      <rPr>
        <sz val="11"/>
        <color rgb="FF000000"/>
        <rFont val="Calibri"/>
        <family val="2"/>
      </rPr>
      <t xml:space="preserve">Om du har frågor om HEPSA-verktyget, vänd dig till </t>
    </r>
    <r>
      <rPr>
        <b/>
        <sz val="11"/>
        <color rgb="FF000000"/>
        <rFont val="Calibri"/>
        <family val="2"/>
      </rPr>
      <t>preparedness@ecdc.europe.eu</t>
    </r>
  </si>
  <si>
    <r>
      <rPr>
        <sz val="11"/>
        <color rgb="FF000000"/>
        <rFont val="Calibri"/>
        <family val="2"/>
      </rPr>
      <t xml:space="preserve">Ett utvärderingsformulär finns för separat nedladdning. Vi ser fram emot din återkoppling för att ytterligare förbättra HEPSA-verktyget. </t>
    </r>
  </si>
  <si>
    <r>
      <rPr>
        <b/>
        <sz val="14"/>
        <color rgb="FFFFFFFF"/>
        <rFont val="Calibri"/>
        <family val="2"/>
      </rPr>
      <t xml:space="preserve">PROCESS FÖR BEREDSKAP INFÖR HOT MOT FOLKHÄLSAN </t>
    </r>
  </si>
  <si>
    <r>
      <rPr>
        <sz val="11"/>
        <color rgb="FF000000"/>
        <rFont val="Calibri"/>
        <family val="2"/>
      </rPr>
      <t>I processen för beredskap inför hot mot folkhälsan (PHEP, Public Health Emergency Preparedness) ingår sju generiska domäner: 1. Beredskap och ledning före händelsen, 2. Resurser: utbildad arbetskraft, 3. Stödjande funktion: övervakning, 4. Stödjande funktion: riskbedömning, 5. Hantering av händelseinsats, 6. Översyn efter händelsen, samt 7. Tillämpning av tillvaratagna erfarenheter. Inom PHEP-processen betonas de tre centrala stadierna av beredskaps- och insatssystemet inför hot mot folkhälsan (före händelsen, händelsen, och efter händelsen).</t>
    </r>
  </si>
  <si>
    <r>
      <rPr>
        <sz val="11"/>
        <color rgb="FF000000"/>
        <rFont val="Calibri"/>
        <family val="2"/>
      </rPr>
      <t>Stadiet före händelsen motsvarar de domäner och aktiviteter som rör PHEP-planering och föregripande, medan händelsestadiet är inriktat på utförandet av befintliga beredskapsplaner och strukturer som svar på ett (potentiellt) hot mot folkhälsan. Stadiet efter händelsen representerar återhämtningen från ett hot mot folkhälsan och betonar den fortsatta förbättringen av alla domäner och beståndsdelar som ingår i PHEP-cykeln.</t>
    </r>
  </si>
  <si>
    <r>
      <rPr>
        <b/>
        <sz val="14"/>
        <color rgb="FFFFFFFF"/>
        <rFont val="Calibri"/>
        <family val="2"/>
      </rPr>
      <t>Domän</t>
    </r>
  </si>
  <si>
    <r>
      <rPr>
        <b/>
        <sz val="14"/>
        <color rgb="FFFFFFFF"/>
        <rFont val="Calibri"/>
        <family val="2"/>
      </rPr>
      <t>Förklaring</t>
    </r>
  </si>
  <si>
    <r>
      <rPr>
        <b/>
        <sz val="14"/>
        <color rgb="FFFFFFFF"/>
        <rFont val="Calibri"/>
        <family val="2"/>
      </rPr>
      <t xml:space="preserve">Antal indikatorer               </t>
    </r>
    <r>
      <rPr>
        <sz val="9"/>
        <color rgb="FFFFFFFF"/>
        <rFont val="Calibri"/>
        <family val="2"/>
      </rPr>
      <t>BSI                                    CSI</t>
    </r>
  </si>
  <si>
    <r>
      <rPr>
        <b/>
        <sz val="12"/>
        <rFont val="Calibri"/>
        <family val="2"/>
      </rPr>
      <t>Före händelsen</t>
    </r>
  </si>
  <si>
    <r>
      <rPr>
        <b/>
        <sz val="12"/>
        <rFont val="Calibri"/>
        <family val="2"/>
      </rPr>
      <t>Beredskap och ledning före händelsen</t>
    </r>
  </si>
  <si>
    <r>
      <rPr>
        <sz val="12"/>
        <rFont val="Calibri"/>
        <family val="2"/>
      </rPr>
      <t>Detta representerar de strukturer och processer som aktörer samverkar och deltar i när de fattar beslut som rör PHEP. I detta ingår t.ex. utarbetandet av nationell politik och lagstiftning som införlivar olycksberedskap; planer för olycksberedskap, insats och återhämtning; och samordningsmekanismer, samt deras genomförande och övervakning.</t>
    </r>
  </si>
  <si>
    <r>
      <rPr>
        <b/>
        <sz val="12"/>
        <rFont val="Calibri"/>
        <family val="2"/>
      </rPr>
      <t>Resurser: utbildad arbetskraft</t>
    </r>
  </si>
  <si>
    <r>
      <rPr>
        <sz val="12"/>
        <rFont val="Calibri"/>
        <family val="2"/>
      </rPr>
      <t>En utbildad arbetskraft, vad gäller personal och organisation, har en viktig roll i PHEP-planeringen. En organisations beredskap inför olyckor är beroende av en utbildad och kvalificerad personal, och av effektiva förfaranden så att organisationen kan reagera effektivt på hot mot folkhälsan. Genom utbildning och övningar kan funktionella förmågor och förfaranden utvecklas, bedömas och förbättras så att en organisation kan reagera effektivt på ett utbrott eller hot mot folkhälsan.</t>
    </r>
  </si>
  <si>
    <r>
      <rPr>
        <b/>
        <sz val="12"/>
        <rFont val="Calibri"/>
        <family val="2"/>
      </rPr>
      <t>Stödjande funktion: övervakning</t>
    </r>
  </si>
  <si>
    <r>
      <rPr>
        <sz val="12"/>
        <rFont val="Calibri"/>
        <family val="2"/>
      </rPr>
      <t>Övervakning, inbegripet tidiga varningar och epidemiologisk omvärldsbevakning, är en viktig beståndsdel för att snabbt upptäcka risker för folkhälsan och inleda bedömningen och hanteringen av dessa risker. Det är också en av de grundläggande kapaciteter som beskrivs i det internationella hälsoreglementets (IHR) ramverk för övervakning av grundläggande kapacitet. I sjukdomsövervakning ingår systematisk, ständigt pågående insamling, sammanställning och analys av data i folkhälsosyfte och snabb spridning av folkhälsoinformation.</t>
    </r>
  </si>
  <si>
    <r>
      <rPr>
        <b/>
        <sz val="12"/>
        <rFont val="Calibri"/>
        <family val="2"/>
      </rPr>
      <t>Händelse</t>
    </r>
  </si>
  <si>
    <r>
      <rPr>
        <b/>
        <sz val="12"/>
        <rFont val="Calibri"/>
        <family val="2"/>
      </rPr>
      <t>Stödjande funktion: riskbedömning</t>
    </r>
  </si>
  <si>
    <r>
      <rPr>
        <sz val="12"/>
        <rFont val="Calibri"/>
        <family val="2"/>
      </rPr>
      <t>Riskbedömning definieras som en systematisk process, där ett (potentiellt) hot mot folkhälsan tilldelas en risknivå som hämtas från larm och tidiga varningar från ett lands övervakningssystem. Riskbedömning omfattar därför insamling, bedömning och dokumentering av relevant information till stöd för fattandet av beslut som svar på ett hot.</t>
    </r>
  </si>
  <si>
    <r>
      <rPr>
        <b/>
        <sz val="12"/>
        <rFont val="Calibri"/>
        <family val="2"/>
      </rPr>
      <t>Hantering av händelseinsats</t>
    </r>
  </si>
  <si>
    <r>
      <rPr>
        <sz val="12"/>
        <rFont val="Calibri"/>
        <family val="2"/>
      </rPr>
      <t>I hanteringen av händelseinsatser ingår alla strategier och åtgärder som är avsedda att hjälpa länderna att hantera plötsliga och avgörande hot mot folkhälsan. Folkhälsohändelser visar om en organisation kan fatta snabba, lämpliga och noggranna beslut som bygger på en riktig bedömning av situationen och bästa tillgängliga kunskap. Hanteringen av en händelseinsats syftar till att begränsa de negativa följderna av folkhälsohändelser och att åter normalisera situationen. Det är folkhälsoplanerarnas ansvar att upprätta ett fungerande system för samarbete på regionala, nationella och internationella nivåer. Höga krav ställs på ömsesidig kommunikation, informationsutbyte och ett öppet beslutsfattande. Hänvisningarna till rättsakter för sådan verksamhet finns i nationell lagstiftning, EU:s beslut 1082/2013 om gränsöverskridande hälsohot, samt IHR.</t>
    </r>
  </si>
  <si>
    <r>
      <rPr>
        <b/>
        <sz val="12"/>
        <color rgb="FFFFFFFF"/>
        <rFont val="Calibri"/>
        <family val="2"/>
      </rPr>
      <t>Efter händelsen</t>
    </r>
  </si>
  <si>
    <r>
      <rPr>
        <b/>
        <sz val="12"/>
        <color rgb="FFFFFFFF"/>
        <rFont val="Calibri"/>
        <family val="2"/>
      </rPr>
      <t>Översyn efter händelsen</t>
    </r>
  </si>
  <si>
    <r>
      <rPr>
        <sz val="12"/>
        <color rgb="FFFFFFFF"/>
        <rFont val="Calibri"/>
        <family val="2"/>
      </rPr>
      <t>En översyn efter händelsen måste utföras efter ett hot mot folkhälsan. Genom att utvärdera händelsen kan man bedöma ett lands eller en regions beredskapsnivå och stödja identifieringen av eventuella brister och områden som behöver förbättras.</t>
    </r>
  </si>
  <si>
    <r>
      <rPr>
        <b/>
        <sz val="12"/>
        <color rgb="FFFFFFFF"/>
        <rFont val="Calibri"/>
        <family val="2"/>
      </rPr>
      <t>Genomförande av tillvaratagna erfarenheter</t>
    </r>
  </si>
  <si>
    <r>
      <rPr>
        <sz val="12"/>
        <color rgb="FFFFFFFF"/>
        <rFont val="Calibri"/>
        <family val="2"/>
      </rPr>
      <t>Efter att ha bedömt styrkor och svagheter i PHEP-systemet under en utvärdering efter händelsen måste fynden omvandlas till åtgärder, dvs. genomförandet av tillvaratagna erfarenheter.</t>
    </r>
  </si>
  <si>
    <r>
      <rPr>
        <b/>
        <sz val="18"/>
        <rFont val="Calibri"/>
        <family val="2"/>
      </rPr>
      <t>Beredskap och ledning före händelsen</t>
    </r>
  </si>
  <si>
    <r>
      <rPr>
        <b/>
        <sz val="16"/>
        <color rgb="FFFFFFFF"/>
        <rFont val="Calibri"/>
        <family val="2"/>
      </rPr>
      <t>Resultatmått</t>
    </r>
  </si>
  <si>
    <r>
      <rPr>
        <b/>
        <sz val="11"/>
        <color rgb="FFFFFFFF"/>
        <rFont val="Calibri"/>
        <family val="2"/>
      </rPr>
      <t>WHO</t>
    </r>
  </si>
  <si>
    <r>
      <rPr>
        <b/>
        <sz val="11"/>
        <color rgb="FFFFFFFF"/>
        <rFont val="Calibri"/>
        <family val="2"/>
      </rPr>
      <t xml:space="preserve">JEE </t>
    </r>
  </si>
  <si>
    <r>
      <rPr>
        <b/>
        <sz val="14"/>
        <rFont val="Calibri"/>
        <family val="2"/>
      </rPr>
      <t>Poäng</t>
    </r>
  </si>
  <si>
    <r>
      <rPr>
        <b/>
        <sz val="16"/>
        <color rgb="FFFFFFFF"/>
        <rFont val="Calibri"/>
        <family val="2"/>
      </rPr>
      <t>Referenser</t>
    </r>
  </si>
  <si>
    <r>
      <rPr>
        <b/>
        <sz val="12"/>
        <rFont val="Calibri"/>
        <family val="2"/>
      </rPr>
      <t>Ej tillämpligt/Uppgift saknas</t>
    </r>
  </si>
  <si>
    <r>
      <rPr>
        <b/>
        <sz val="11"/>
        <color rgb="FF000000"/>
        <rFont val="Calibri"/>
        <family val="2"/>
      </rPr>
      <t>Kommentarer</t>
    </r>
  </si>
  <si>
    <r>
      <rPr>
        <sz val="11"/>
        <color rgb="FF000000"/>
        <rFont val="Calibri"/>
        <family val="2"/>
      </rPr>
      <t>Olycksberedskapen är integrerad i nationella hälsostrategier, finansiering och planer.</t>
    </r>
  </si>
  <si>
    <r>
      <rPr>
        <sz val="11"/>
        <color theme="1" tint="0.34998626667073579"/>
        <rFont val="Calibri"/>
        <family val="2"/>
      </rPr>
      <t>G.1
R.1</t>
    </r>
  </si>
  <si>
    <r>
      <rPr>
        <sz val="11"/>
        <color rgb="FF000000"/>
        <rFont val="Calibri"/>
        <family val="2"/>
      </rPr>
      <t>I politik och lagstiftning för mångsektoriell akut riskhantering ingår hot mot folkhälsan.</t>
    </r>
  </si>
  <si>
    <r>
      <rPr>
        <sz val="11"/>
        <color theme="1" tint="0.34998626667073579"/>
        <rFont val="Calibri"/>
        <family val="2"/>
      </rPr>
      <t>G.1</t>
    </r>
  </si>
  <si>
    <r>
      <rPr>
        <sz val="11"/>
        <color rgb="FF000000"/>
        <rFont val="Calibri"/>
        <family val="2"/>
      </rPr>
      <t>En nationell beredskapsplan inför hot mot folkhälsan tas fram, hålls uppdaterad eller godkänns av t.ex. det nationella behöriga organet.</t>
    </r>
  </si>
  <si>
    <r>
      <rPr>
        <sz val="11"/>
        <color theme="1" tint="0.34998626667073579"/>
        <rFont val="Calibri"/>
        <family val="2"/>
      </rPr>
      <t>G.2</t>
    </r>
  </si>
  <si>
    <r>
      <rPr>
        <sz val="11"/>
        <color theme="1" tint="0.34998626667073579"/>
        <rFont val="Calibri"/>
        <family val="2"/>
      </rPr>
      <t>R.1.1</t>
    </r>
  </si>
  <si>
    <r>
      <rPr>
        <sz val="11"/>
        <color rgb="FF000000"/>
        <rFont val="Calibri"/>
        <family val="2"/>
      </rPr>
      <t>3.1</t>
    </r>
  </si>
  <si>
    <r>
      <rPr>
        <sz val="11"/>
        <color rgb="FF000000"/>
        <rFont val="Calibri"/>
        <family val="2"/>
      </rPr>
      <t>Den nationella beredskapsplanen inför hot mot folkhälsan genomförs.</t>
    </r>
  </si>
  <si>
    <r>
      <rPr>
        <sz val="11"/>
        <color theme="1" tint="0.34998626667073579"/>
        <rFont val="Calibri"/>
        <family val="2"/>
      </rPr>
      <t>G.2</t>
    </r>
  </si>
  <si>
    <r>
      <rPr>
        <sz val="11"/>
        <color theme="1" tint="0.34998626667073579"/>
        <rFont val="Calibri"/>
        <family val="2"/>
      </rPr>
      <t>R.1.1</t>
    </r>
  </si>
  <si>
    <r>
      <rPr>
        <sz val="11"/>
        <color rgb="FF000000"/>
        <rFont val="Calibri"/>
        <family val="2"/>
      </rPr>
      <t>3.2</t>
    </r>
  </si>
  <si>
    <r>
      <rPr>
        <sz val="11"/>
        <color rgb="FF000000"/>
        <rFont val="Calibri"/>
        <family val="2"/>
      </rPr>
      <t>Beredskapsplanerna är flexibla och lätta att anpassa.</t>
    </r>
  </si>
  <si>
    <r>
      <rPr>
        <sz val="11"/>
        <color theme="1" tint="0.34998626667073579"/>
        <rFont val="Calibri"/>
        <family val="2"/>
      </rPr>
      <t>G.2</t>
    </r>
  </si>
  <si>
    <r>
      <rPr>
        <sz val="11"/>
        <color rgb="FF000000"/>
        <rFont val="Calibri"/>
        <family val="2"/>
      </rPr>
      <t>3.3</t>
    </r>
  </si>
  <si>
    <r>
      <rPr>
        <sz val="11"/>
        <color rgb="FF000000"/>
        <rFont val="Calibri"/>
        <family val="2"/>
      </rPr>
      <t>I beredskapsplanering ingår samhällets beredskap att förbereda sig inför, motstå och återhämta sig från incidenter som rör folkhälsan.</t>
    </r>
  </si>
  <si>
    <r>
      <rPr>
        <sz val="11"/>
        <color theme="1" tint="0.34998626667073579"/>
        <rFont val="Calibri"/>
        <family val="2"/>
      </rPr>
      <t>G.2</t>
    </r>
  </si>
  <si>
    <r>
      <rPr>
        <sz val="11"/>
        <color rgb="FF000000"/>
        <rFont val="Calibri"/>
        <family val="2"/>
      </rPr>
      <t>I beredskapsplanering ingår en självbedömning, med identifiering av brister och möjliga lösningar, personalkapacitet och relevanta nationella aktörer.</t>
    </r>
  </si>
  <si>
    <r>
      <rPr>
        <sz val="11"/>
        <color theme="1" tint="0.34998626667073579"/>
        <rFont val="Calibri"/>
        <family val="2"/>
      </rPr>
      <t>C.1</t>
    </r>
  </si>
  <si>
    <r>
      <rPr>
        <sz val="11"/>
        <color rgb="FF000000"/>
        <rFont val="Calibri"/>
        <family val="2"/>
      </rPr>
      <t>4.1</t>
    </r>
  </si>
  <si>
    <r>
      <rPr>
        <sz val="11"/>
        <color rgb="FF000000"/>
        <rFont val="Calibri"/>
        <family val="2"/>
      </rPr>
      <t xml:space="preserve">Denna egna bedömning är integrerad i den befintliga strategiska, planerande och finansiella mekanismen. </t>
    </r>
  </si>
  <si>
    <r>
      <rPr>
        <sz val="11"/>
        <color theme="1" tint="0.34998626667073579"/>
        <rFont val="Calibri"/>
        <family val="2"/>
      </rPr>
      <t>C.1</t>
    </r>
  </si>
  <si>
    <r>
      <rPr>
        <sz val="11"/>
        <color rgb="FF000000"/>
        <rFont val="Calibri"/>
        <family val="2"/>
      </rPr>
      <t>I beredskapsplanering ingår att bedöma och förstärka befintlig förmåga (strukturer/tjänster, personalutrustning, skriftliga planer för beredskap, standardiserade arbetsrutiner).</t>
    </r>
  </si>
  <si>
    <r>
      <rPr>
        <sz val="11"/>
        <color theme="1" tint="0.34998626667073579"/>
        <rFont val="Calibri"/>
        <family val="2"/>
      </rPr>
      <t>C.1-6</t>
    </r>
  </si>
  <si>
    <r>
      <rPr>
        <sz val="11"/>
        <color rgb="FF000000"/>
        <rFont val="Calibri"/>
        <family val="2"/>
      </rPr>
      <t>5.1</t>
    </r>
  </si>
  <si>
    <r>
      <rPr>
        <sz val="11"/>
        <color rgb="FF000000"/>
        <rFont val="Calibri"/>
        <family val="2"/>
      </rPr>
      <t>Beredskapsplanerna innefattar kapacitet att bygga strategier.</t>
    </r>
  </si>
  <si>
    <r>
      <rPr>
        <sz val="11"/>
        <color theme="1" tint="0.34998626667073579"/>
        <rFont val="Calibri"/>
        <family val="2"/>
      </rPr>
      <t>C.1-6</t>
    </r>
  </si>
  <si>
    <r>
      <rPr>
        <sz val="11"/>
        <color rgb="FF000000"/>
        <rFont val="Calibri"/>
        <family val="2"/>
      </rPr>
      <t>5.2</t>
    </r>
  </si>
  <si>
    <r>
      <rPr>
        <sz val="11"/>
        <color rgb="FF000000"/>
        <rFont val="Calibri"/>
        <family val="2"/>
      </rPr>
      <t>Beredskaps- och insatssystemet inför hot mot folkhälsan (inräknat överförbara sjukdomar) uppfyller EU:s bästa praxis.</t>
    </r>
  </si>
  <si>
    <r>
      <rPr>
        <sz val="11"/>
        <color theme="1" tint="0.34998626667073579"/>
        <rFont val="Calibri"/>
        <family val="2"/>
      </rPr>
      <t>C.6</t>
    </r>
  </si>
  <si>
    <r>
      <rPr>
        <sz val="11"/>
        <color rgb="FF000000"/>
        <rFont val="Calibri"/>
        <family val="2"/>
      </rPr>
      <t>5.3</t>
    </r>
  </si>
  <si>
    <r>
      <rPr>
        <sz val="11"/>
        <color rgb="FF000000"/>
        <rFont val="Calibri"/>
        <family val="2"/>
      </rPr>
      <t>Pandemiplanerna överensstämmer med internationell tillgänglig vägledning (t.ex. från WHO och EU).</t>
    </r>
  </si>
  <si>
    <r>
      <rPr>
        <sz val="11"/>
        <color theme="1" tint="0.34998626667073579"/>
        <rFont val="Calibri"/>
        <family val="2"/>
      </rPr>
      <t>G.2</t>
    </r>
  </si>
  <si>
    <r>
      <rPr>
        <sz val="11"/>
        <color rgb="FF000000"/>
        <rFont val="Calibri"/>
        <family val="2"/>
      </rPr>
      <t>I beredskapsplanering ingår lämpliga medicinska motåtgärder för att skydda hälsan i medlemsstaternas befolkningar.</t>
    </r>
  </si>
  <si>
    <r>
      <rPr>
        <sz val="11"/>
        <color theme="1" tint="0.34998626667073579"/>
        <rFont val="Calibri"/>
        <family val="2"/>
      </rPr>
      <t>G.5</t>
    </r>
  </si>
  <si>
    <r>
      <rPr>
        <sz val="11"/>
        <color rgb="FF000000"/>
        <rFont val="Calibri"/>
        <family val="2"/>
      </rPr>
      <t>6.1</t>
    </r>
  </si>
  <si>
    <r>
      <rPr>
        <sz val="11"/>
        <color rgb="FF000000"/>
        <rFont val="Calibri"/>
        <family val="2"/>
      </rPr>
      <t>I beredskapsplanering ingår identifiering av leverantörer av medicinska motåtgärder, inräknat leveranskapacitet och -tid.</t>
    </r>
  </si>
  <si>
    <r>
      <rPr>
        <sz val="11"/>
        <color theme="1" tint="0.34998626667073579"/>
        <rFont val="Calibri"/>
        <family val="2"/>
      </rPr>
      <t>G.5</t>
    </r>
  </si>
  <si>
    <r>
      <rPr>
        <sz val="11"/>
        <color rgb="FF000000"/>
        <rFont val="Calibri"/>
        <family val="2"/>
      </rPr>
      <t>Beredskapsplaneringen säkerställer mångsektoriellt samarbete och tydligt definierade roller och ansvar för alla aktörer.</t>
    </r>
  </si>
  <si>
    <r>
      <rPr>
        <sz val="11"/>
        <color theme="1" tint="0.34998626667073579"/>
        <rFont val="Calibri"/>
        <family val="2"/>
      </rPr>
      <t xml:space="preserve">R.3 </t>
    </r>
  </si>
  <si>
    <r>
      <rPr>
        <sz val="11"/>
        <color theme="1" tint="0.34998626667073579"/>
        <rFont val="Calibri"/>
        <family val="2"/>
      </rPr>
      <t>R.3.1</t>
    </r>
  </si>
  <si>
    <r>
      <rPr>
        <sz val="11"/>
        <color rgb="FF000000"/>
        <rFont val="Calibri"/>
        <family val="2"/>
      </rPr>
      <t>7.1</t>
    </r>
  </si>
  <si>
    <r>
      <rPr>
        <sz val="11"/>
        <color rgb="FF000000"/>
        <rFont val="Calibri"/>
        <family val="2"/>
      </rPr>
      <t>Ett statsförvaltningsövergripande (dvs. formella och informella nätverk) biosäkerhets- och bioskyddssystem finns på plats för människor, djur och jordbruksanläggningar.</t>
    </r>
  </si>
  <si>
    <r>
      <rPr>
        <sz val="11"/>
        <color theme="1" tint="0.34998626667073579"/>
        <rFont val="Calibri"/>
        <family val="2"/>
      </rPr>
      <t xml:space="preserve">G.3 </t>
    </r>
  </si>
  <si>
    <r>
      <rPr>
        <sz val="11"/>
        <color theme="1" tint="0.34998626667073579"/>
        <rFont val="Calibri"/>
        <family val="2"/>
      </rPr>
      <t>P.6.1</t>
    </r>
  </si>
  <si>
    <r>
      <rPr>
        <sz val="11"/>
        <color rgb="FF000000"/>
        <rFont val="Calibri"/>
        <family val="2"/>
      </rPr>
      <t>7.2</t>
    </r>
  </si>
  <si>
    <r>
      <rPr>
        <sz val="11"/>
        <color rgb="FF000000"/>
        <rFont val="Calibri"/>
        <family val="2"/>
      </rPr>
      <t>Samordning, styrning och kontroll mellan flera sektorer och parter bygger på fastställd infrastruktur.</t>
    </r>
  </si>
  <si>
    <r>
      <rPr>
        <sz val="11"/>
        <color theme="1" tint="0.34998626667073579"/>
        <rFont val="Calibri"/>
        <family val="2"/>
      </rPr>
      <t xml:space="preserve">G.3 </t>
    </r>
  </si>
  <si>
    <r>
      <rPr>
        <sz val="11"/>
        <color rgb="FF000000"/>
        <rFont val="Calibri"/>
        <family val="2"/>
      </rPr>
      <t>7.3</t>
    </r>
  </si>
  <si>
    <r>
      <rPr>
        <sz val="11"/>
        <color rgb="FF000000"/>
        <rFont val="Calibri"/>
        <family val="2"/>
      </rPr>
      <t xml:space="preserve">Samordning, styrning och kontroll mellan flera sektorer och parter förstärks kontinuerligt under planeringsprocessen.
</t>
    </r>
  </si>
  <si>
    <r>
      <rPr>
        <sz val="11"/>
        <color theme="1" tint="0.34998626667073579"/>
        <rFont val="Calibri"/>
        <family val="2"/>
      </rPr>
      <t xml:space="preserve">G.3 </t>
    </r>
  </si>
  <si>
    <r>
      <rPr>
        <sz val="11"/>
        <color rgb="FF000000"/>
        <rFont val="Calibri"/>
        <family val="2"/>
      </rPr>
      <t>7.4</t>
    </r>
  </si>
  <si>
    <r>
      <rPr>
        <sz val="11"/>
        <color rgb="FF000000"/>
        <rFont val="Calibri"/>
        <family val="2"/>
      </rPr>
      <t>I beredskapsplanering ingår förmågan att stödja åtgärder på mellanliggande och samhällets/primära insatsnivåer under ett hot mot folkhälsan.</t>
    </r>
  </si>
  <si>
    <r>
      <rPr>
        <sz val="11"/>
        <color theme="1" tint="0.34998626667073579"/>
        <rFont val="Calibri"/>
        <family val="2"/>
      </rPr>
      <t xml:space="preserve">G.3 </t>
    </r>
  </si>
  <si>
    <r>
      <rPr>
        <sz val="11"/>
        <color rgb="FF000000"/>
        <rFont val="Calibri"/>
        <family val="2"/>
      </rPr>
      <t>Prioriterade risker och resurser för folkhälsan kartläggs och används.</t>
    </r>
  </si>
  <si>
    <r>
      <rPr>
        <sz val="11"/>
        <color theme="1" tint="0.34998626667073579"/>
        <rFont val="Calibri"/>
        <family val="2"/>
      </rPr>
      <t xml:space="preserve">C.1 </t>
    </r>
  </si>
  <si>
    <r>
      <rPr>
        <sz val="11"/>
        <color theme="1" tint="0.34998626667073579"/>
        <rFont val="Calibri"/>
        <family val="2"/>
      </rPr>
      <t>R.1.2</t>
    </r>
  </si>
  <si>
    <r>
      <rPr>
        <sz val="11"/>
        <color rgb="FF000000"/>
        <rFont val="Calibri"/>
        <family val="2"/>
      </rPr>
      <t>8.1</t>
    </r>
  </si>
  <si>
    <r>
      <rPr>
        <sz val="11"/>
        <color rgb="FF000000"/>
        <rFont val="Calibri"/>
        <family val="2"/>
      </rPr>
      <t>Strategi för antimikrobiell läkemedelsbehandling (uppsättning samordnade strategier för att förbättra användningen av antimikrobiella läkemedel) genomförs.</t>
    </r>
  </si>
  <si>
    <r>
      <rPr>
        <sz val="11"/>
        <color theme="1" tint="0.34998626667073579"/>
        <rFont val="Calibri"/>
        <family val="2"/>
      </rPr>
      <t>C.4</t>
    </r>
  </si>
  <si>
    <r>
      <rPr>
        <sz val="11"/>
        <color theme="1" tint="0.34998626667073579"/>
        <rFont val="Calibri"/>
        <family val="2"/>
      </rPr>
      <t>P.3.4</t>
    </r>
  </si>
  <si>
    <r>
      <rPr>
        <sz val="11"/>
        <color rgb="FF000000"/>
        <rFont val="Calibri"/>
        <family val="2"/>
      </rPr>
      <t>8.2</t>
    </r>
  </si>
  <si>
    <r>
      <rPr>
        <sz val="11"/>
        <color rgb="FF000000"/>
        <rFont val="Calibri"/>
        <family val="2"/>
      </rPr>
      <t xml:space="preserve">Beredskap innefattar: förmågan att hindra, upptäcka och hantera utbrott, under stora och plötsliga migrationsinflöden. </t>
    </r>
  </si>
  <si>
    <r>
      <rPr>
        <sz val="11"/>
        <color theme="1" tint="0.34998626667073579"/>
        <rFont val="Calibri"/>
        <family val="2"/>
      </rPr>
      <t>G.2</t>
    </r>
  </si>
  <si>
    <r>
      <rPr>
        <sz val="11"/>
        <color rgb="FF000000"/>
        <rFont val="Calibri"/>
        <family val="2"/>
      </rPr>
      <t>Ett specifikt nationellt ramverk finns på plats för prioriterade hot (såsom influensapandemier) inom alla sektorer.</t>
    </r>
  </si>
  <si>
    <r>
      <rPr>
        <sz val="11"/>
        <color theme="1" tint="0.34998626667073579"/>
        <rFont val="Calibri"/>
        <family val="2"/>
      </rPr>
      <t>G.2</t>
    </r>
  </si>
  <si>
    <r>
      <rPr>
        <sz val="11"/>
        <color rgb="FF000000"/>
        <rFont val="Calibri"/>
        <family val="2"/>
      </rPr>
      <t>9.1</t>
    </r>
  </si>
  <si>
    <r>
      <rPr>
        <sz val="11"/>
        <color rgb="FF000000"/>
        <rFont val="Calibri"/>
        <family val="2"/>
      </rPr>
      <t>Beredskapsplaner för biologiska riskhändelser finns på plats, gemensamt framtagna av folkhälsosektorn och icke-hälsosektorer, såsom civilskyddet, gränskontrollen och tullen.</t>
    </r>
  </si>
  <si>
    <r>
      <rPr>
        <sz val="11"/>
        <color theme="1" tint="0.34998626667073579"/>
        <rFont val="Calibri"/>
        <family val="2"/>
      </rPr>
      <t>G.2</t>
    </r>
  </si>
  <si>
    <r>
      <rPr>
        <sz val="11"/>
        <color theme="1" tint="0.34998626667073579"/>
        <rFont val="Calibri"/>
        <family val="2"/>
      </rPr>
      <t>CE.1</t>
    </r>
  </si>
  <si>
    <r>
      <rPr>
        <sz val="11"/>
        <color rgb="FF000000"/>
        <rFont val="Calibri"/>
        <family val="2"/>
      </rPr>
      <t>9.2</t>
    </r>
  </si>
  <si>
    <r>
      <rPr>
        <sz val="11"/>
        <color rgb="FF000000"/>
        <rFont val="Calibri"/>
        <family val="2"/>
      </rPr>
      <t>Vad gäller pandemiberedskap är stark planering och samordning inom hela statsförvaltningen fortfarande avgörande och leds av hälsoministeriet.</t>
    </r>
  </si>
  <si>
    <r>
      <rPr>
        <sz val="11"/>
        <color theme="1" tint="0.34998626667073579"/>
        <rFont val="Calibri"/>
        <family val="2"/>
      </rPr>
      <t>G.2</t>
    </r>
  </si>
  <si>
    <r>
      <rPr>
        <sz val="11"/>
        <color rgb="FF000000"/>
        <rFont val="Calibri"/>
        <family val="2"/>
      </rPr>
      <t xml:space="preserve">Beredskap fastställs i nationella och regionala nätverk. </t>
    </r>
  </si>
  <si>
    <r>
      <rPr>
        <sz val="11"/>
        <color theme="1" tint="0.34998626667073579"/>
        <rFont val="Calibri"/>
        <family val="2"/>
      </rPr>
      <t xml:space="preserve">G.3 </t>
    </r>
  </si>
  <si>
    <r>
      <rPr>
        <sz val="11"/>
        <color rgb="FF000000"/>
        <rFont val="Calibri"/>
        <family val="2"/>
      </rPr>
      <t>Samarbete mellan länder finns på plats för att upprätthålla höga beredskapsnivåer.</t>
    </r>
  </si>
  <si>
    <r>
      <rPr>
        <sz val="11"/>
        <color rgb="FF000000"/>
        <rFont val="Calibri"/>
        <family val="2"/>
      </rPr>
      <t>Nationella IHR-kontaktpunkters funktioner och åtgärder finns på plats i enlighet med IHR:s definition (2005).</t>
    </r>
  </si>
  <si>
    <r>
      <rPr>
        <sz val="11"/>
        <color theme="1" tint="0.34998626667073579"/>
        <rFont val="Calibri"/>
        <family val="2"/>
      </rPr>
      <t>D.3.2</t>
    </r>
  </si>
  <si>
    <r>
      <rPr>
        <sz val="11"/>
        <color rgb="FF000000"/>
        <rFont val="Calibri"/>
        <family val="2"/>
      </rPr>
      <t>Kommunikationspolitik och -förfaranden har upprättats för att utveckla, samordna och ge ut information om en händelse av betydelse för folkhälsan.</t>
    </r>
  </si>
  <si>
    <r>
      <rPr>
        <sz val="11"/>
        <color theme="1" tint="0.34998626667073579"/>
        <rFont val="Calibri"/>
        <family val="2"/>
      </rPr>
      <t>C.5</t>
    </r>
  </si>
  <si>
    <r>
      <rPr>
        <sz val="11"/>
        <color theme="1" tint="0.34998626667073579"/>
        <rFont val="Calibri"/>
        <family val="2"/>
      </rPr>
      <t>R.5.1 R.5.2</t>
    </r>
  </si>
  <si>
    <r>
      <rPr>
        <sz val="11"/>
        <color rgb="FF000000"/>
        <rFont val="Calibri"/>
        <family val="2"/>
      </rPr>
      <t>13.1</t>
    </r>
  </si>
  <si>
    <r>
      <rPr>
        <sz val="11"/>
        <color rgb="FF000000"/>
        <rFont val="Calibri"/>
        <family val="2"/>
      </rPr>
      <t>En kommunikationsstrategi säkerställer snabb och effektiv kommunikation före och under en händelse.</t>
    </r>
  </si>
  <si>
    <r>
      <rPr>
        <sz val="11"/>
        <color theme="1" tint="0.34998626667073579"/>
        <rFont val="Calibri"/>
        <family val="2"/>
      </rPr>
      <t>C.5</t>
    </r>
  </si>
  <si>
    <r>
      <rPr>
        <sz val="11"/>
        <color rgb="FF000000"/>
        <rFont val="Calibri"/>
        <family val="2"/>
      </rPr>
      <t>13.2</t>
    </r>
  </si>
  <si>
    <r>
      <rPr>
        <sz val="11"/>
        <color rgb="FF000000"/>
        <rFont val="Calibri"/>
        <family val="2"/>
      </rPr>
      <t>Kommunikationsstrategin innefattar en expanderingsmetod.</t>
    </r>
  </si>
  <si>
    <r>
      <rPr>
        <sz val="11"/>
        <color theme="1" tint="0.34998626667073579"/>
        <rFont val="Calibri"/>
        <family val="2"/>
      </rPr>
      <t>C.5</t>
    </r>
  </si>
  <si>
    <r>
      <rPr>
        <sz val="11"/>
        <color rgb="FF000000"/>
        <rFont val="Calibri"/>
        <family val="2"/>
      </rPr>
      <t>13.3</t>
    </r>
  </si>
  <si>
    <r>
      <rPr>
        <sz val="11"/>
        <color rgb="FF000000"/>
        <rFont val="Calibri"/>
        <family val="2"/>
      </rPr>
      <t>Nödkommunikationsplanerna förblir flexibla och uppdateras vid behov.</t>
    </r>
  </si>
  <si>
    <r>
      <rPr>
        <sz val="11"/>
        <color theme="1" tint="0.34998626667073579"/>
        <rFont val="Calibri"/>
        <family val="2"/>
      </rPr>
      <t>C.5</t>
    </r>
  </si>
  <si>
    <r>
      <rPr>
        <sz val="11"/>
        <color rgb="FF000000"/>
        <rFont val="Calibri"/>
        <family val="2"/>
      </rPr>
      <t>13.4</t>
    </r>
  </si>
  <si>
    <r>
      <rPr>
        <sz val="11"/>
        <color rgb="FF000000"/>
        <rFont val="Calibri"/>
        <family val="2"/>
      </rPr>
      <t>Nödkommunikationsplanerna är pragmatiska och okomplicerade att genomföra.</t>
    </r>
  </si>
  <si>
    <r>
      <rPr>
        <sz val="11"/>
        <color theme="1" tint="0.34998626667073579"/>
        <rFont val="Calibri"/>
        <family val="2"/>
      </rPr>
      <t>C.5</t>
    </r>
  </si>
  <si>
    <r>
      <rPr>
        <sz val="11"/>
        <color rgb="FF000000"/>
        <rFont val="Calibri"/>
        <family val="2"/>
      </rPr>
      <t>13.5</t>
    </r>
  </si>
  <si>
    <r>
      <rPr>
        <sz val="11"/>
        <color rgb="FF000000"/>
        <rFont val="Calibri"/>
        <family val="2"/>
      </rPr>
      <t>Nödkommunikationsplanerna testas.</t>
    </r>
  </si>
  <si>
    <r>
      <rPr>
        <sz val="11"/>
        <color theme="1" tint="0.34998626667073579"/>
        <rFont val="Calibri"/>
        <family val="2"/>
      </rPr>
      <t>C.5</t>
    </r>
  </si>
  <si>
    <r>
      <rPr>
        <sz val="11"/>
        <color rgb="FF000000"/>
        <rFont val="Calibri"/>
        <family val="2"/>
      </rPr>
      <t>13.6</t>
    </r>
  </si>
  <si>
    <r>
      <rPr>
        <sz val="11"/>
        <color rgb="FF000000"/>
        <rFont val="Calibri"/>
        <family val="2"/>
      </rPr>
      <t>Nödkommunikationsplanerna täcker möjligheten att vissa händelser får ökad uppmärksamhet i medierna.</t>
    </r>
  </si>
  <si>
    <r>
      <rPr>
        <sz val="11"/>
        <color theme="1" tint="0.34998626667073579"/>
        <rFont val="Calibri"/>
        <family val="2"/>
      </rPr>
      <t>C.5</t>
    </r>
  </si>
  <si>
    <r>
      <rPr>
        <sz val="11"/>
        <color rgb="FF000000"/>
        <rFont val="Calibri"/>
        <family val="2"/>
      </rPr>
      <t>13.7</t>
    </r>
  </si>
  <si>
    <r>
      <rPr>
        <sz val="11"/>
        <color rgb="FF000000"/>
        <rFont val="Calibri"/>
        <family val="2"/>
      </rPr>
      <t>Nödkommunikationsplanerna täcker möjligheten att vissa händelser leder till större efterfrågan efter information hos allmänheten.</t>
    </r>
  </si>
  <si>
    <r>
      <rPr>
        <sz val="11"/>
        <color theme="1" tint="0.34998626667073579"/>
        <rFont val="Calibri"/>
        <family val="2"/>
      </rPr>
      <t>C.5</t>
    </r>
  </si>
  <si>
    <r>
      <rPr>
        <sz val="11"/>
        <color rgb="FF000000"/>
        <rFont val="Calibri"/>
        <family val="2"/>
      </rPr>
      <t>13.8</t>
    </r>
  </si>
  <si>
    <r>
      <rPr>
        <sz val="11"/>
        <color rgb="FF000000"/>
        <rFont val="Calibri"/>
        <family val="2"/>
      </rPr>
      <t>Flera riskkommunikationskanaler (t.ex. webbplats, e-post, ämnesspecifika telefonlinjer) inrättas.</t>
    </r>
  </si>
  <si>
    <r>
      <rPr>
        <sz val="11"/>
        <color theme="1" tint="0.34998626667073579"/>
        <rFont val="Calibri"/>
        <family val="2"/>
      </rPr>
      <t>C.5</t>
    </r>
  </si>
  <si>
    <r>
      <rPr>
        <sz val="11"/>
        <color rgb="FF000000"/>
        <rFont val="Calibri"/>
        <family val="2"/>
      </rPr>
      <t>13.9</t>
    </r>
  </si>
  <si>
    <r>
      <rPr>
        <sz val="11"/>
        <color rgb="FF000000"/>
        <rFont val="Calibri"/>
        <family val="2"/>
      </rPr>
      <t>Vårdpersonal och andra yrkesverksamma får snabbt information och vägledning om en händelse som gör att de kan besvara allmänhetens frågor rätt.</t>
    </r>
  </si>
  <si>
    <r>
      <rPr>
        <sz val="11"/>
        <color theme="1" tint="0.34998626667073579"/>
        <rFont val="Calibri"/>
        <family val="2"/>
      </rPr>
      <t>C.5</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</si>
  <si>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</si>
  <si>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</si>
  <si>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</si>
  <si>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</si>
  <si>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</si>
  <si>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</si>
  <si>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</si>
  <si>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</si>
  <si>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</si>
  <si>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</si>
  <si>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Resurser: utbildad arbetskraft</t>
    </r>
  </si>
  <si>
    <r>
      <rPr>
        <b/>
        <sz val="16"/>
        <color rgb="FFFFFFFF"/>
        <rFont val="Calibri"/>
        <family val="2"/>
      </rPr>
      <t>Resultatmått</t>
    </r>
  </si>
  <si>
    <r>
      <rPr>
        <b/>
        <sz val="11"/>
        <color rgb="FFFFFFFF"/>
        <rFont val="Calibri"/>
        <family val="2"/>
      </rPr>
      <t>WHO</t>
    </r>
  </si>
  <si>
    <r>
      <rPr>
        <b/>
        <sz val="11"/>
        <color rgb="FFFFFFFF"/>
        <rFont val="Calibri"/>
        <family val="2"/>
      </rPr>
      <t xml:space="preserve">JEE </t>
    </r>
  </si>
  <si>
    <r>
      <rPr>
        <b/>
        <sz val="14"/>
        <rFont val="Calibri"/>
        <family val="2"/>
      </rPr>
      <t>Poäng</t>
    </r>
  </si>
  <si>
    <r>
      <rPr>
        <b/>
        <sz val="16"/>
        <color rgb="FFFFFFFF"/>
        <rFont val="Calibri"/>
        <family val="2"/>
      </rPr>
      <t>Referenser</t>
    </r>
  </si>
  <si>
    <r>
      <rPr>
        <b/>
        <sz val="12"/>
        <rFont val="Calibri"/>
        <family val="2"/>
      </rPr>
      <t>Ej tillämpligt/Uppgift saknas</t>
    </r>
  </si>
  <si>
    <r>
      <rPr>
        <b/>
        <sz val="11"/>
        <color rgb="FF000000"/>
        <rFont val="Calibri"/>
        <family val="2"/>
      </rPr>
      <t>Kommentarer</t>
    </r>
  </si>
  <si>
    <r>
      <rPr>
        <sz val="11"/>
        <color rgb="FF000000"/>
        <rFont val="Calibri"/>
        <family val="2"/>
      </rPr>
      <t>Vårdpersonalens färdigheter och kompetenser räcker för att upprätthålla hälsoövervakning och -insatser på hälso- och sjukvårdssystemets samtliga nivåer.</t>
    </r>
  </si>
  <si>
    <r>
      <rPr>
        <sz val="11"/>
        <color theme="1" tint="0.34998626667073579"/>
        <rFont val="Calibri"/>
        <family val="2"/>
      </rPr>
      <t>R.2</t>
    </r>
  </si>
  <si>
    <r>
      <rPr>
        <sz val="11"/>
        <color theme="1" tint="0.34998626667073579"/>
        <rFont val="Calibri"/>
        <family val="2"/>
      </rPr>
      <t>D.4.3</t>
    </r>
  </si>
  <si>
    <r>
      <rPr>
        <sz val="11"/>
        <color rgb="FF000000"/>
        <rFont val="Calibri"/>
        <family val="2"/>
      </rPr>
      <t xml:space="preserve">Personal finns att tillgå för att genomföra IHR:s krav på grundläggande kapacitet.
</t>
    </r>
  </si>
  <si>
    <r>
      <rPr>
        <sz val="11"/>
        <color theme="1" tint="0.34998626667073579"/>
        <rFont val="Calibri"/>
        <family val="2"/>
      </rPr>
      <t>R.2</t>
    </r>
  </si>
  <si>
    <r>
      <rPr>
        <sz val="11"/>
        <color theme="1" tint="0.34998626667073579"/>
        <rFont val="Calibri"/>
        <family val="2"/>
      </rPr>
      <t>D.4.1</t>
    </r>
  </si>
  <si>
    <r>
      <rPr>
        <sz val="11"/>
        <color rgb="FF000000"/>
        <rFont val="Calibri"/>
        <family val="2"/>
      </rPr>
      <t>Tillgång till en kompetent vårdpersonal för ett ständigt flöde av vårdtjänster säkerställs.</t>
    </r>
  </si>
  <si>
    <r>
      <rPr>
        <sz val="11"/>
        <color theme="1" tint="0.34998626667073579"/>
        <rFont val="Calibri"/>
        <family val="2"/>
      </rPr>
      <t>R.2</t>
    </r>
  </si>
  <si>
    <r>
      <rPr>
        <sz val="11"/>
        <color rgb="FF000000"/>
        <rFont val="Calibri"/>
        <family val="2"/>
      </rPr>
      <t>Utbildning och övningar stöds på en organisations strategiska och operativa nivå.</t>
    </r>
  </si>
  <si>
    <r>
      <rPr>
        <sz val="11"/>
        <color theme="1" tint="0.34998626667073579"/>
        <rFont val="Calibri"/>
        <family val="2"/>
      </rPr>
      <t>R.2</t>
    </r>
  </si>
  <si>
    <r>
      <rPr>
        <sz val="11"/>
        <color rgb="FF000000"/>
        <rFont val="Calibri"/>
        <family val="2"/>
      </rPr>
      <t>4.1</t>
    </r>
  </si>
  <si>
    <r>
      <rPr>
        <sz val="11"/>
        <color rgb="FF000000"/>
        <rFont val="Calibri"/>
        <family val="2"/>
      </rPr>
      <t>Utbildning och övningar ingår i en organisations aktiviteter för beredskapsplanering.</t>
    </r>
  </si>
  <si>
    <r>
      <rPr>
        <sz val="11"/>
        <color theme="1" tint="0.34998626667073579"/>
        <rFont val="Calibri"/>
        <family val="2"/>
      </rPr>
      <t>R.2</t>
    </r>
  </si>
  <si>
    <r>
      <rPr>
        <sz val="11"/>
        <color rgb="FF000000"/>
        <rFont val="Calibri"/>
        <family val="2"/>
      </rPr>
      <t>Beredskapsnivån bedöms genom simuleringsövningar.</t>
    </r>
  </si>
  <si>
    <r>
      <rPr>
        <sz val="11"/>
        <color rgb="FF000000"/>
        <rFont val="Calibri"/>
        <family val="2"/>
      </rPr>
      <t>5.1</t>
    </r>
  </si>
  <si>
    <r>
      <rPr>
        <sz val="11"/>
        <color rgb="FF000000"/>
        <rFont val="Calibri"/>
        <family val="2"/>
      </rPr>
      <t>Relevanta partnerorganisationer deltar i övningarna för att förbättra förståelsen av varandras insatsplaner.</t>
    </r>
  </si>
  <si>
    <r>
      <rPr>
        <sz val="11"/>
        <color theme="1" tint="0.34998626667073579"/>
        <rFont val="Calibri"/>
        <family val="2"/>
      </rPr>
      <t>R.2</t>
    </r>
  </si>
  <si>
    <r>
      <rPr>
        <sz val="11"/>
        <color rgb="FF000000"/>
        <rFont val="Calibri"/>
        <family val="2"/>
      </rPr>
      <t>Utbildning, övningar och incidentöversyner används för att förstå och förbättra riskhanteringsförfaranden och förstärka förmågan.</t>
    </r>
  </si>
  <si>
    <r>
      <rPr>
        <sz val="11"/>
        <color theme="1" tint="0.34998626667073579"/>
        <rFont val="Calibri"/>
        <family val="2"/>
      </rPr>
      <t>R.2</t>
    </r>
  </si>
  <si>
    <r>
      <rPr>
        <sz val="11"/>
        <color rgb="FF000000"/>
        <rFont val="Calibri"/>
        <family val="2"/>
      </rPr>
      <t>6.1</t>
    </r>
  </si>
  <si>
    <r>
      <rPr>
        <sz val="11"/>
        <color rgb="FF000000"/>
        <rFont val="Calibri"/>
        <family val="2"/>
      </rPr>
      <t>Övningar bygger på ett scenario och anpassas efter situationen (t.ex. lokal, regional, nationell och internationell).</t>
    </r>
  </si>
  <si>
    <r>
      <rPr>
        <sz val="11"/>
        <color theme="1" tint="0.34998626667073579"/>
        <rFont val="Calibri"/>
        <family val="2"/>
      </rPr>
      <t>R.2</t>
    </r>
  </si>
  <si>
    <r>
      <rPr>
        <sz val="11"/>
        <color rgb="FF000000"/>
        <rFont val="Calibri"/>
        <family val="2"/>
      </rPr>
      <t>6.2</t>
    </r>
  </si>
  <si>
    <r>
      <rPr>
        <sz val="11"/>
        <color rgb="FF000000"/>
        <rFont val="Calibri"/>
        <family val="2"/>
      </rPr>
      <t>För att utföra en framgångsrik simuleringsövning ges planeringsgruppen ett tydligt mandat och rätten att planera, utföra och utvärdera övningen.</t>
    </r>
  </si>
  <si>
    <r>
      <rPr>
        <sz val="11"/>
        <color theme="1" tint="0.34998626667073579"/>
        <rFont val="Calibri"/>
        <family val="2"/>
      </rPr>
      <t>R.2</t>
    </r>
  </si>
  <si>
    <r>
      <rPr>
        <sz val="11"/>
        <color rgb="FF000000"/>
        <rFont val="Calibri"/>
        <family val="2"/>
      </rPr>
      <t>6.3</t>
    </r>
  </si>
  <si>
    <r>
      <rPr>
        <sz val="11"/>
        <color rgb="FF000000"/>
        <rFont val="Calibri"/>
        <family val="2"/>
      </rPr>
      <t>Syftet med en simuleringsövning är att identifiera områden som behöver förbättras.</t>
    </r>
  </si>
  <si>
    <r>
      <rPr>
        <sz val="11"/>
        <color theme="1" tint="0.34998626667073579"/>
        <rFont val="Calibri"/>
        <family val="2"/>
      </rPr>
      <t>R.2</t>
    </r>
  </si>
  <si>
    <r>
      <rPr>
        <sz val="11"/>
        <color rgb="FF000000"/>
        <rFont val="Calibri"/>
        <family val="2"/>
      </rPr>
      <t>Övningar utförs för att testa hur IHR:s grundläggande kapacitet faktiskt fungerar.</t>
    </r>
  </si>
  <si>
    <r>
      <rPr>
        <sz val="11"/>
        <color theme="1" tint="0.34998626667073579"/>
        <rFont val="Calibri"/>
        <family val="2"/>
      </rPr>
      <t>R.2</t>
    </r>
  </si>
  <si>
    <r>
      <rPr>
        <sz val="11"/>
        <color rgb="FF000000"/>
        <rFont val="Calibri"/>
        <family val="2"/>
      </rPr>
      <t xml:space="preserve">Ursprungliga syften och målsättningar för utbildning och simuleringsövningar utvärderas och tillvaratagna erfarenheter dokumenteras i en rapport.
</t>
    </r>
  </si>
  <si>
    <r>
      <rPr>
        <sz val="11"/>
        <color theme="1" tint="0.34998626667073579"/>
        <rFont val="Calibri"/>
        <family val="2"/>
      </rPr>
      <t>R.2</t>
    </r>
  </si>
  <si>
    <r>
      <rPr>
        <b/>
        <sz val="11"/>
        <color rgb="FF000000"/>
        <rFont val="Calibri"/>
        <family val="2"/>
      </rPr>
      <t>BSI</t>
    </r>
  </si>
  <si>
    <r>
      <rPr>
        <b/>
        <sz val="11"/>
        <color rgb="FF000000"/>
        <rFont val="Calibri"/>
        <family val="2"/>
      </rPr>
      <t>CSI</t>
    </r>
  </si>
  <si>
    <t>Complete the yellow section by putting a '1' in the relevant percentage box, or N/A if the measure isn't applicable to your country</t>
  </si>
  <si>
    <t>CHECK BSI</t>
  </si>
  <si>
    <t>CHECK CSI</t>
  </si>
  <si>
    <t>Weighted BSI</t>
  </si>
  <si>
    <t>Weighted ratio CSI</t>
  </si>
  <si>
    <t>score BSI</t>
  </si>
  <si>
    <t>score CSI</t>
  </si>
  <si>
    <t>BSI NA</t>
  </si>
  <si>
    <t>CSI NA</t>
  </si>
  <si>
    <r>
      <rPr>
        <b/>
        <sz val="18"/>
        <rFont val="Calibri"/>
        <family val="2"/>
      </rPr>
      <t>Stödjande funktion: Övervakning</t>
    </r>
  </si>
  <si>
    <r>
      <rPr>
        <b/>
        <sz val="16"/>
        <color rgb="FFFFFFFF"/>
        <rFont val="Calibri"/>
        <family val="2"/>
      </rPr>
      <t>Resultatmått</t>
    </r>
  </si>
  <si>
    <r>
      <rPr>
        <b/>
        <sz val="11"/>
        <color rgb="FFFFFFFF"/>
        <rFont val="Calibri"/>
        <family val="2"/>
      </rPr>
      <t>WHO</t>
    </r>
  </si>
  <si>
    <r>
      <rPr>
        <b/>
        <sz val="11"/>
        <color rgb="FFFFFFFF"/>
        <rFont val="Calibri"/>
        <family val="2"/>
      </rPr>
      <t xml:space="preserve">JEE </t>
    </r>
  </si>
  <si>
    <r>
      <rPr>
        <b/>
        <sz val="14"/>
        <rFont val="Calibri"/>
        <family val="2"/>
      </rPr>
      <t>Poäng</t>
    </r>
  </si>
  <si>
    <r>
      <rPr>
        <b/>
        <sz val="16"/>
        <color rgb="FFFFFFFF"/>
        <rFont val="Calibri"/>
        <family val="2"/>
      </rPr>
      <t>Referenser</t>
    </r>
  </si>
  <si>
    <r>
      <rPr>
        <b/>
        <sz val="12"/>
        <rFont val="Calibri"/>
        <family val="2"/>
      </rPr>
      <t>Ej tillämpligt/Uppgift saknas</t>
    </r>
  </si>
  <si>
    <r>
      <rPr>
        <b/>
        <sz val="11"/>
        <color rgb="FF000000"/>
        <rFont val="Calibri"/>
        <family val="2"/>
      </rPr>
      <t>Kommentarer</t>
    </r>
  </si>
  <si>
    <r>
      <rPr>
        <sz val="11"/>
        <color rgb="FF000000"/>
        <rFont val="Calibri"/>
        <family val="2"/>
      </rPr>
      <t xml:space="preserve"> </t>
    </r>
  </si>
  <si>
    <r>
      <rPr>
        <sz val="11"/>
        <color rgb="FF000000"/>
        <rFont val="Calibri"/>
        <family val="2"/>
      </rPr>
      <t>Ett indikatorbaserat övervakningssystem finns på plats.</t>
    </r>
  </si>
  <si>
    <r>
      <rPr>
        <sz val="11"/>
        <color theme="1" tint="0.34998626667073579"/>
        <rFont val="Calibri"/>
        <family val="2"/>
      </rPr>
      <t>C.2</t>
    </r>
  </si>
  <si>
    <r>
      <rPr>
        <sz val="11"/>
        <color rgb="FF9BBB59" tint="-0.49989318521683401"/>
        <rFont val="Calibri"/>
        <family val="2"/>
      </rPr>
      <t>D.2.1</t>
    </r>
  </si>
  <si>
    <r>
      <rPr>
        <sz val="11"/>
        <color rgb="FF000000"/>
        <rFont val="Calibri"/>
        <family val="2"/>
      </rPr>
      <t>1.1</t>
    </r>
  </si>
  <si>
    <r>
      <rPr>
        <sz val="11"/>
        <color rgb="FF000000"/>
        <rFont val="Calibri"/>
        <family val="2"/>
      </rPr>
      <t>Dessa indikatorer definieras i protokollen för att möjliggöra en snabb uppföljning.</t>
    </r>
  </si>
  <si>
    <r>
      <rPr>
        <sz val="11"/>
        <color theme="1" tint="0.34998626667073579"/>
        <rFont val="Calibri"/>
        <family val="2"/>
      </rPr>
      <t>C.2</t>
    </r>
  </si>
  <si>
    <r>
      <rPr>
        <sz val="11"/>
        <color rgb="FF000000"/>
        <rFont val="Calibri"/>
        <family val="2"/>
      </rPr>
      <t>Ett system för epidemiologisk omvärldsbevakning finns på plats.</t>
    </r>
  </si>
  <si>
    <r>
      <rPr>
        <sz val="11"/>
        <color theme="1" tint="0.34998626667073579"/>
        <rFont val="Calibri"/>
        <family val="2"/>
      </rPr>
      <t>C.2</t>
    </r>
  </si>
  <si>
    <r>
      <rPr>
        <sz val="11"/>
        <color rgb="FF9BBB59" tint="-0.49989318521683401"/>
        <rFont val="Calibri"/>
        <family val="2"/>
      </rPr>
      <t>D.2.1 D.2.4</t>
    </r>
  </si>
  <si>
    <r>
      <rPr>
        <sz val="11"/>
        <color rgb="FF000000"/>
        <rFont val="Calibri"/>
        <family val="2"/>
      </rPr>
      <t>2.1</t>
    </r>
  </si>
  <si>
    <r>
      <rPr>
        <sz val="11"/>
        <color rgb="FF000000"/>
        <rFont val="Calibri"/>
        <family val="2"/>
      </rPr>
      <t>Händelser av betydelse för folkhälsan definieras i protokollen för att möjliggöra en snabb uppföljning.</t>
    </r>
  </si>
  <si>
    <r>
      <rPr>
        <sz val="11"/>
        <color theme="1" tint="0.34998626667073579"/>
        <rFont val="Calibri"/>
        <family val="2"/>
      </rPr>
      <t>C.2</t>
    </r>
  </si>
  <si>
    <r>
      <rPr>
        <sz val="11"/>
        <color rgb="FF000000"/>
        <rFont val="Calibri"/>
        <family val="2"/>
      </rPr>
      <t>2.3</t>
    </r>
  </si>
  <si>
    <r>
      <rPr>
        <sz val="11"/>
        <color rgb="FF000000"/>
        <rFont val="Calibri"/>
        <family val="2"/>
      </rPr>
      <t>Övervakningssystemet ger rapportering av övervakningsdata i realtid.</t>
    </r>
  </si>
  <si>
    <r>
      <rPr>
        <sz val="11"/>
        <color theme="1" tint="0.34998626667073579"/>
        <rFont val="Calibri"/>
        <family val="2"/>
      </rPr>
      <t>C.2</t>
    </r>
  </si>
  <si>
    <r>
      <rPr>
        <sz val="11"/>
        <color rgb="FF9BBB59" tint="-0.49989318521683401"/>
        <rFont val="Calibri"/>
        <family val="2"/>
      </rPr>
      <t>D.2.2</t>
    </r>
  </si>
  <si>
    <r>
      <rPr>
        <sz val="11"/>
        <color rgb="FF000000"/>
        <rFont val="Calibri"/>
        <family val="2"/>
      </rPr>
      <t>2.4</t>
    </r>
  </si>
  <si>
    <r>
      <rPr>
        <sz val="11"/>
        <color rgb="FF000000"/>
        <rFont val="Calibri"/>
        <family val="2"/>
      </rPr>
      <t>Övervakningssystemet är känsligt och flexibelt för att kunna upptäcka ursprungliga fall eller händelser.</t>
    </r>
  </si>
  <si>
    <r>
      <rPr>
        <sz val="11"/>
        <color theme="1" tint="0.34998626667073579"/>
        <rFont val="Calibri"/>
        <family val="2"/>
      </rPr>
      <t>C.2</t>
    </r>
  </si>
  <si>
    <r>
      <rPr>
        <sz val="11"/>
        <color rgb="FF000000"/>
        <rFont val="Calibri"/>
        <family val="2"/>
      </rPr>
      <t>2.5</t>
    </r>
  </si>
  <si>
    <r>
      <rPr>
        <sz val="11"/>
        <color rgb="FF000000"/>
        <rFont val="Calibri"/>
        <family val="2"/>
      </rPr>
      <t xml:space="preserve">Övervakningssystemet får information från många olika och  tillförlitliga resurser. </t>
    </r>
  </si>
  <si>
    <r>
      <rPr>
        <sz val="11"/>
        <color theme="1" tint="0.34998626667073579"/>
        <rFont val="Calibri"/>
        <family val="2"/>
      </rPr>
      <t>C.2</t>
    </r>
  </si>
  <si>
    <r>
      <rPr>
        <sz val="11"/>
        <color rgb="FF000000"/>
        <rFont val="Calibri"/>
        <family val="2"/>
      </rPr>
      <t>2.6</t>
    </r>
  </si>
  <si>
    <r>
      <rPr>
        <sz val="11"/>
        <color rgb="FF000000"/>
        <rFont val="Calibri"/>
        <family val="2"/>
      </rPr>
      <t>Övervakningssystemet innehåller information från veterinärmedicinska övervakningssystem.</t>
    </r>
  </si>
  <si>
    <r>
      <rPr>
        <sz val="11"/>
        <color theme="1" tint="0.34998626667073579"/>
        <rFont val="Calibri"/>
        <family val="2"/>
      </rPr>
      <t>C.2</t>
    </r>
  </si>
  <si>
    <r>
      <rPr>
        <sz val="11"/>
        <color rgb="FF000000"/>
        <rFont val="Calibri"/>
        <family val="2"/>
      </rPr>
      <t>2.7</t>
    </r>
  </si>
  <si>
    <r>
      <rPr>
        <sz val="11"/>
        <color rgb="FF000000"/>
        <rFont val="Calibri"/>
        <family val="2"/>
      </rPr>
      <t>Övervakningssystemet innehåller information från entomologiska övervakningssystem.</t>
    </r>
  </si>
  <si>
    <r>
      <rPr>
        <sz val="11"/>
        <color theme="1" tint="0.34998626667073579"/>
        <rFont val="Calibri"/>
        <family val="2"/>
      </rPr>
      <t>C.2</t>
    </r>
  </si>
  <si>
    <r>
      <rPr>
        <sz val="11"/>
        <color rgb="FF000000"/>
        <rFont val="Calibri"/>
        <family val="2"/>
      </rPr>
      <t>2.8</t>
    </r>
  </si>
  <si>
    <r>
      <rPr>
        <sz val="11"/>
        <color rgb="FF000000"/>
        <rFont val="Calibri"/>
        <family val="2"/>
      </rPr>
      <t>Övervakningssystemet innehåller information från system för miljöövervakning.</t>
    </r>
  </si>
  <si>
    <r>
      <rPr>
        <sz val="11"/>
        <color theme="1" tint="0.34998626667073579"/>
        <rFont val="Calibri"/>
        <family val="2"/>
      </rPr>
      <t>C.2</t>
    </r>
  </si>
  <si>
    <r>
      <rPr>
        <sz val="11"/>
        <color rgb="FF000000"/>
        <rFont val="Calibri"/>
        <family val="2"/>
      </rPr>
      <t>2.9</t>
    </r>
  </si>
  <si>
    <r>
      <rPr>
        <sz val="11"/>
        <color rgb="FF000000"/>
        <rFont val="Calibri"/>
        <family val="2"/>
      </rPr>
      <t>Övervakningssystemet innehåller information från system för väderövervakning.</t>
    </r>
  </si>
  <si>
    <r>
      <rPr>
        <sz val="11"/>
        <color theme="1" tint="0.34998626667073579"/>
        <rFont val="Calibri"/>
        <family val="2"/>
      </rPr>
      <t>C.2</t>
    </r>
  </si>
  <si>
    <r>
      <rPr>
        <sz val="11"/>
        <color rgb="FF000000"/>
        <rFont val="Calibri"/>
        <family val="2"/>
      </rPr>
      <t>2.10</t>
    </r>
  </si>
  <si>
    <r>
      <rPr>
        <sz val="11"/>
        <color rgb="FF000000"/>
        <rFont val="Calibri"/>
        <family val="2"/>
      </rPr>
      <t>Övervakningssystemet innehåller information från mikrobiologiska övervakningssystem.</t>
    </r>
  </si>
  <si>
    <r>
      <rPr>
        <sz val="11"/>
        <color theme="1" tint="0.34998626667073579"/>
        <rFont val="Calibri"/>
        <family val="2"/>
      </rPr>
      <t>C.2</t>
    </r>
  </si>
  <si>
    <r>
      <rPr>
        <sz val="11"/>
        <color rgb="FF000000"/>
        <rFont val="Calibri"/>
        <family val="2"/>
      </rPr>
      <t>Övervakningssystemet skapar en tidig varningssignal om en möjlig händelse av betydelse för folkhälsan.</t>
    </r>
  </si>
  <si>
    <r>
      <rPr>
        <sz val="11"/>
        <color theme="1" tint="0.34998626667073579"/>
        <rFont val="Calibri"/>
        <family val="2"/>
      </rPr>
      <t>C.2</t>
    </r>
  </si>
  <si>
    <r>
      <rPr>
        <sz val="11"/>
        <color rgb="FF000000"/>
        <rFont val="Calibri"/>
        <family val="2"/>
      </rPr>
      <t>Deltagande i EU:s övervakningsnätverk har upprättats.</t>
    </r>
  </si>
  <si>
    <r>
      <rPr>
        <sz val="11"/>
        <color theme="1" tint="0.34998626667073579"/>
        <rFont val="Calibri"/>
        <family val="2"/>
      </rPr>
      <t>C.2</t>
    </r>
  </si>
  <si>
    <r>
      <rPr>
        <sz val="11"/>
        <color rgb="FF9BBB59" tint="-0.49989318521683401"/>
        <rFont val="Calibri"/>
        <family val="2"/>
      </rPr>
      <t>D.2.2</t>
    </r>
  </si>
  <si>
    <r>
      <rPr>
        <sz val="11"/>
        <color rgb="FF000000"/>
        <rFont val="Calibri"/>
        <family val="2"/>
      </rPr>
      <t>Övervakningssystemet uppfyller EU:s och WHO:s normer vad gäller epidemiologiska data om alla sjukdomar under EU:s övervakning, deras falldefinitioner och rapporteringsprotokoll.</t>
    </r>
  </si>
  <si>
    <r>
      <rPr>
        <sz val="11"/>
        <color theme="1" tint="0.34998626667073579"/>
        <rFont val="Calibri"/>
        <family val="2"/>
      </rPr>
      <t>C.2</t>
    </r>
  </si>
  <si>
    <r>
      <rPr>
        <sz val="11"/>
        <color rgb="FF9BBB59" tint="-0.49989318521683401"/>
        <rFont val="Calibri"/>
        <family val="2"/>
      </rPr>
      <t>D.2.2</t>
    </r>
  </si>
  <si>
    <r>
      <rPr>
        <sz val="11"/>
        <color rgb="FF000000"/>
        <rFont val="Calibri"/>
        <family val="2"/>
      </rPr>
      <t>Övervakningsdata rapporteras systematiskt och regelbundet till de relevanta sektorerna och aktörerna.</t>
    </r>
  </si>
  <si>
    <r>
      <rPr>
        <sz val="11"/>
        <color theme="1" tint="0.34998626667073579"/>
        <rFont val="Calibri"/>
        <family val="2"/>
      </rPr>
      <t>C.2</t>
    </r>
  </si>
  <si>
    <r>
      <rPr>
        <sz val="11"/>
        <color rgb="FF000000"/>
        <rFont val="Calibri"/>
        <family val="2"/>
      </rPr>
      <t>6.1</t>
    </r>
  </si>
  <si>
    <r>
      <rPr>
        <sz val="11"/>
        <color rgb="FF000000"/>
        <rFont val="Calibri"/>
        <family val="2"/>
      </rPr>
      <t>Alla relevanta övervakningssystem är integrerade i ett nätverk som ständigt utbyter information.</t>
    </r>
  </si>
  <si>
    <r>
      <rPr>
        <sz val="11"/>
        <color theme="1" tint="0.34998626667073579"/>
        <rFont val="Calibri"/>
        <family val="2"/>
      </rPr>
      <t>C.2</t>
    </r>
  </si>
  <si>
    <r>
      <rPr>
        <sz val="11"/>
        <color rgb="FF9BBB59" tint="-0.49989318521683401"/>
        <rFont val="Calibri"/>
        <family val="2"/>
      </rPr>
      <t>D.2.2</t>
    </r>
  </si>
  <si>
    <r>
      <rPr>
        <sz val="11"/>
        <color rgb="FF000000"/>
        <rFont val="Calibri"/>
        <family val="2"/>
      </rPr>
      <t>6.2</t>
    </r>
  </si>
  <si>
    <r>
      <rPr>
        <sz val="11"/>
        <color rgb="FF000000"/>
        <rFont val="Calibri"/>
        <family val="2"/>
      </rPr>
      <t>Rapporteringsnätverk och -protokoll finns på plats.</t>
    </r>
  </si>
  <si>
    <r>
      <rPr>
        <sz val="11"/>
        <color theme="1" tint="0.34998626667073579"/>
        <rFont val="Calibri"/>
        <family val="2"/>
      </rPr>
      <t>C.2</t>
    </r>
  </si>
  <si>
    <r>
      <rPr>
        <sz val="11"/>
        <color rgb="FF9BBB59" tint="-0.49989318521683401"/>
        <rFont val="Calibri"/>
        <family val="2"/>
      </rPr>
      <t>D.2.2 D.3.2</t>
    </r>
  </si>
  <si>
    <r>
      <rPr>
        <sz val="11"/>
        <color rgb="FF000000"/>
        <rFont val="Calibri"/>
        <family val="2"/>
      </rPr>
      <t>6.3</t>
    </r>
  </si>
  <si>
    <r>
      <rPr>
        <sz val="11"/>
        <color rgb="FF000000"/>
        <rFont val="Calibri"/>
        <family val="2"/>
      </rPr>
      <t xml:space="preserve">Övervakningssystemet förmår tillhandahålla den information som behövs för att informera och ge råd om insatsen.
</t>
    </r>
  </si>
  <si>
    <r>
      <rPr>
        <sz val="11"/>
        <color theme="1" tint="0.34998626667073579"/>
        <rFont val="Calibri"/>
        <family val="2"/>
      </rPr>
      <t>C.2</t>
    </r>
  </si>
  <si>
    <r>
      <rPr>
        <sz val="11"/>
        <color rgb="FF9BBB59" tint="-0.49989318521683401"/>
        <rFont val="Calibri"/>
        <family val="2"/>
      </rPr>
      <t>D.2.3</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</si>
  <si>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</si>
  <si>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</si>
  <si>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</si>
  <si>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</si>
  <si>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</si>
  <si>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</si>
  <si>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</si>
  <si>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</si>
  <si>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</si>
  <si>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</si>
  <si>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Stödjande funktion: Riskbedömning</t>
    </r>
  </si>
  <si>
    <r>
      <rPr>
        <b/>
        <sz val="16"/>
        <color rgb="FFFFFFFF"/>
        <rFont val="Calibri"/>
        <family val="2"/>
      </rPr>
      <t>Resultatmått</t>
    </r>
  </si>
  <si>
    <r>
      <rPr>
        <b/>
        <sz val="11"/>
        <color rgb="FFFFFFFF"/>
        <rFont val="Calibri"/>
        <family val="2"/>
      </rPr>
      <t>WHO</t>
    </r>
  </si>
  <si>
    <r>
      <rPr>
        <b/>
        <sz val="11"/>
        <color rgb="FFFFFFFF"/>
        <rFont val="Calibri"/>
        <family val="2"/>
      </rPr>
      <t xml:space="preserve">JEE </t>
    </r>
  </si>
  <si>
    <r>
      <rPr>
        <b/>
        <sz val="14"/>
        <rFont val="Calibri"/>
        <family val="2"/>
      </rPr>
      <t>Poäng</t>
    </r>
  </si>
  <si>
    <r>
      <rPr>
        <b/>
        <sz val="16"/>
        <color rgb="FFFFFFFF"/>
        <rFont val="Calibri"/>
        <family val="2"/>
      </rPr>
      <t>Referenser</t>
    </r>
  </si>
  <si>
    <r>
      <rPr>
        <b/>
        <sz val="12"/>
        <rFont val="Calibri"/>
        <family val="2"/>
      </rPr>
      <t>Ej tillämpligt/Uppgift saknas</t>
    </r>
  </si>
  <si>
    <r>
      <rPr>
        <b/>
        <sz val="11"/>
        <color rgb="FF000000"/>
        <rFont val="Calibri"/>
        <family val="2"/>
      </rPr>
      <t>Kommentarer</t>
    </r>
  </si>
  <si>
    <r>
      <rPr>
        <sz val="11"/>
        <color rgb="FF000000"/>
        <rFont val="Calibri"/>
        <family val="2"/>
      </rPr>
      <t>Larm och tidiga varningar bedöms utifrån en gemensam analys av övervakningen och andra tillgängliga data.</t>
    </r>
  </si>
  <si>
    <r>
      <rPr>
        <sz val="11"/>
        <color theme="1" tint="0.34998626667073579"/>
        <rFont val="Calibri"/>
        <family val="2"/>
      </rPr>
      <t>C.1</t>
    </r>
  </si>
  <si>
    <r>
      <rPr>
        <sz val="11"/>
        <color rgb="FF000000"/>
        <rFont val="Calibri"/>
        <family val="2"/>
      </rPr>
      <t>En riskbedömningsgrupp samlas för att bedöma riskerna för en (möjlig) händelse av betydelse för folkhälsan.</t>
    </r>
  </si>
  <si>
    <r>
      <rPr>
        <sz val="11"/>
        <color theme="1" tint="0.34998626667073579"/>
        <rFont val="Calibri"/>
        <family val="2"/>
      </rPr>
      <t>C.1</t>
    </r>
  </si>
  <si>
    <r>
      <rPr>
        <sz val="11"/>
        <color rgb="FF000000"/>
        <rFont val="Calibri"/>
        <family val="2"/>
      </rPr>
      <t>2.2</t>
    </r>
  </si>
  <si>
    <r>
      <rPr>
        <sz val="11"/>
        <color rgb="FF000000"/>
        <rFont val="Calibri"/>
        <family val="2"/>
      </rPr>
      <t>Riskbedömningsgruppen innehar ytterligare expertis (t.ex. toxikologi, djurhälsa, livsmedelssäkerhet osv.).</t>
    </r>
  </si>
  <si>
    <r>
      <rPr>
        <sz val="11"/>
        <color theme="1" tint="0.34998626667073579"/>
        <rFont val="Calibri"/>
        <family val="2"/>
      </rPr>
      <t>C.1</t>
    </r>
  </si>
  <si>
    <r>
      <rPr>
        <sz val="11"/>
        <color rgb="FF000000"/>
        <rFont val="Calibri"/>
        <family val="2"/>
      </rPr>
      <t>2.3</t>
    </r>
  </si>
  <si>
    <r>
      <rPr>
        <sz val="11"/>
        <color rgb="FF000000"/>
        <rFont val="Calibri"/>
        <family val="2"/>
      </rPr>
      <t>Baserat på sjukdomens kännetecken beslutar riskbedömningsgruppen hur ofta riskbedömningen ska uppdateras.</t>
    </r>
  </si>
  <si>
    <r>
      <rPr>
        <sz val="11"/>
        <color theme="1" tint="0.34998626667073579"/>
        <rFont val="Calibri"/>
        <family val="2"/>
      </rPr>
      <t>C.1</t>
    </r>
  </si>
  <si>
    <r>
      <rPr>
        <sz val="11"/>
        <color rgb="FF000000"/>
        <rFont val="Calibri"/>
        <family val="2"/>
      </rPr>
      <t>2.4</t>
    </r>
  </si>
  <si>
    <r>
      <rPr>
        <sz val="11"/>
        <color rgb="FF000000"/>
        <rFont val="Calibri"/>
        <family val="2"/>
      </rPr>
      <t>Den risknivå som tilldelats en händelse bygger på den misstänkta (eller kända) faran.</t>
    </r>
  </si>
  <si>
    <r>
      <rPr>
        <sz val="11"/>
        <color theme="1" tint="0.34998626667073579"/>
        <rFont val="Calibri"/>
        <family val="2"/>
      </rPr>
      <t>C.1</t>
    </r>
  </si>
  <si>
    <r>
      <rPr>
        <sz val="11"/>
        <color rgb="FF000000"/>
        <rFont val="Calibri"/>
        <family val="2"/>
      </rPr>
      <t>2.5</t>
    </r>
  </si>
  <si>
    <r>
      <rPr>
        <sz val="11"/>
        <color rgb="FF000000"/>
        <rFont val="Calibri"/>
        <family val="2"/>
      </rPr>
      <t>Den risknivå som tilldelats en händelse bygger på den möjliga exponeringen för faran.</t>
    </r>
  </si>
  <si>
    <r>
      <rPr>
        <sz val="11"/>
        <color theme="1" tint="0.34998626667073579"/>
        <rFont val="Calibri"/>
        <family val="2"/>
      </rPr>
      <t>C.1</t>
    </r>
  </si>
  <si>
    <r>
      <rPr>
        <sz val="11"/>
        <color rgb="FF000000"/>
        <rFont val="Calibri"/>
        <family val="2"/>
      </rPr>
      <t>2.6</t>
    </r>
  </si>
  <si>
    <r>
      <rPr>
        <sz val="11"/>
        <color rgb="FF000000"/>
        <rFont val="Calibri"/>
        <family val="2"/>
      </rPr>
      <t>Den risknivå som tilldelats en händelse bygger på det sammanhang som faran inträffar i.</t>
    </r>
  </si>
  <si>
    <r>
      <rPr>
        <sz val="11"/>
        <color theme="1" tint="0.34998626667073579"/>
        <rFont val="Calibri"/>
        <family val="2"/>
      </rPr>
      <t>C.1</t>
    </r>
  </si>
  <si>
    <r>
      <rPr>
        <sz val="11"/>
        <color rgb="FF000000"/>
        <rFont val="Calibri"/>
        <family val="2"/>
      </rPr>
      <t>2.7</t>
    </r>
  </si>
  <si>
    <r>
      <rPr>
        <sz val="11"/>
        <color rgb="FF000000"/>
        <rFont val="Calibri"/>
        <family val="2"/>
      </rPr>
      <t>Den tilldelade risknivån bygger på sjukdomens kännetecken (t.ex. antalet fall/dödsfall, andelen allvarlig sjukdom i populationen, de mest drabbade kliniska grupperna osv.).</t>
    </r>
  </si>
  <si>
    <r>
      <rPr>
        <sz val="11"/>
        <color theme="1" tint="0.34998626667073579"/>
        <rFont val="Calibri"/>
        <family val="2"/>
      </rPr>
      <t>C.1</t>
    </r>
  </si>
  <si>
    <r>
      <rPr>
        <sz val="11"/>
        <color rgb="FF000000"/>
        <rFont val="Calibri"/>
        <family val="2"/>
      </rPr>
      <t>2.8</t>
    </r>
  </si>
  <si>
    <r>
      <rPr>
        <sz val="11"/>
        <color rgb="FF000000"/>
        <rFont val="Calibri"/>
        <family val="2"/>
      </rPr>
      <t>Den tilldelade risknivån bygger på tjänstekapaciteten (t.ex. antalet patienter som tagits in i primärvården/lagts in på sjukhus och specialistbehandling i intensivvården).</t>
    </r>
  </si>
  <si>
    <r>
      <rPr>
        <sz val="11"/>
        <color theme="1" tint="0.34998626667073579"/>
        <rFont val="Calibri"/>
        <family val="2"/>
      </rPr>
      <t>C.1</t>
    </r>
  </si>
  <si>
    <r>
      <rPr>
        <sz val="11"/>
        <color rgb="FF000000"/>
        <rFont val="Calibri"/>
        <family val="2"/>
      </rPr>
      <t>Riskbedömningar används för att ge stöd åt beredskapsplanering och insatsverksamhet.</t>
    </r>
  </si>
  <si>
    <r>
      <rPr>
        <sz val="11"/>
        <color theme="1" tint="0.34998626667073579"/>
        <rFont val="Calibri"/>
        <family val="2"/>
      </rPr>
      <t>C.1</t>
    </r>
  </si>
  <si>
    <r>
      <rPr>
        <sz val="11"/>
        <color rgb="FF000000"/>
        <rFont val="Calibri"/>
        <family val="2"/>
      </rPr>
      <t>3.1</t>
    </r>
  </si>
  <si>
    <r>
      <rPr>
        <sz val="11"/>
        <color rgb="FF000000"/>
        <rFont val="Calibri"/>
        <family val="2"/>
      </rPr>
      <t>Tydligt definierade frågor används som del av riskbedömningen för att hjälpa till att identifiera prioriterade aktiviteter.</t>
    </r>
  </si>
  <si>
    <r>
      <rPr>
        <sz val="11"/>
        <color theme="1" tint="0.34998626667073579"/>
        <rFont val="Calibri"/>
        <family val="2"/>
      </rPr>
      <t>C.1</t>
    </r>
  </si>
  <si>
    <r>
      <rPr>
        <sz val="11"/>
        <color rgb="FF000000"/>
        <rFont val="Calibri"/>
        <family val="2"/>
      </rPr>
      <t>3.2</t>
    </r>
  </si>
  <si>
    <r>
      <rPr>
        <sz val="11"/>
        <color rgb="FF000000"/>
        <rFont val="Calibri"/>
        <family val="2"/>
      </rPr>
      <t>Riskbedömning används för att identifiera riskområden.</t>
    </r>
  </si>
  <si>
    <r>
      <rPr>
        <sz val="11"/>
        <color theme="1" tint="0.34998626667073579"/>
        <rFont val="Calibri"/>
        <family val="2"/>
      </rPr>
      <t>C.1</t>
    </r>
  </si>
  <si>
    <r>
      <rPr>
        <sz val="11"/>
        <color rgb="FF000000"/>
        <rFont val="Calibri"/>
        <family val="2"/>
      </rPr>
      <t>3.3</t>
    </r>
  </si>
  <si>
    <r>
      <rPr>
        <sz val="11"/>
        <color rgb="FF000000"/>
        <rFont val="Calibri"/>
        <family val="2"/>
      </rPr>
      <t>Riskbedömningar används för att identifiera riskpopulationer.</t>
    </r>
  </si>
  <si>
    <r>
      <rPr>
        <sz val="11"/>
        <color theme="1" tint="0.34998626667073579"/>
        <rFont val="Calibri"/>
        <family val="2"/>
      </rPr>
      <t>C.1</t>
    </r>
  </si>
  <si>
    <r>
      <rPr>
        <sz val="11"/>
        <color rgb="FF000000"/>
        <rFont val="Calibri"/>
        <family val="2"/>
      </rPr>
      <t>3.4</t>
    </r>
  </si>
  <si>
    <r>
      <rPr>
        <sz val="11"/>
        <color rgb="FF000000"/>
        <rFont val="Calibri"/>
        <family val="2"/>
      </rPr>
      <t>Riskbedömningar används för att identifiera och samverka med operativa samarbetsparter.</t>
    </r>
  </si>
  <si>
    <r>
      <rPr>
        <sz val="11"/>
        <color theme="1" tint="0.34998626667073579"/>
        <rFont val="Calibri"/>
        <family val="2"/>
      </rPr>
      <t>C.1</t>
    </r>
  </si>
  <si>
    <r>
      <rPr>
        <sz val="11"/>
        <color rgb="FF000000"/>
        <rFont val="Calibri"/>
        <family val="2"/>
      </rPr>
      <t>3.5</t>
    </r>
  </si>
  <si>
    <r>
      <rPr>
        <sz val="11"/>
        <color rgb="FF000000"/>
        <rFont val="Calibri"/>
        <family val="2"/>
      </rPr>
      <t>Riskbedömningar används för att identifiera och samverka med centrala politiska samarbetsparter.</t>
    </r>
  </si>
  <si>
    <r>
      <rPr>
        <sz val="11"/>
        <color theme="1" tint="0.34998626667073579"/>
        <rFont val="Calibri"/>
        <family val="2"/>
      </rPr>
      <t>C.1</t>
    </r>
  </si>
  <si>
    <r>
      <rPr>
        <sz val="11"/>
        <color rgb="FF000000"/>
        <rFont val="Calibri"/>
        <family val="2"/>
      </rPr>
      <t>3.6</t>
    </r>
  </si>
  <si>
    <r>
      <rPr>
        <sz val="11"/>
        <color rgb="FF000000"/>
        <rFont val="Calibri"/>
        <family val="2"/>
      </rPr>
      <t>I riskkarakterisering ingår information från kvantitativa modeller, om dessa finns och är tillgängliga.</t>
    </r>
  </si>
  <si>
    <r>
      <rPr>
        <sz val="11"/>
        <color theme="1" tint="0.34998626667073579"/>
        <rFont val="Calibri"/>
        <family val="2"/>
      </rPr>
      <t>C.1</t>
    </r>
  </si>
  <si>
    <r>
      <rPr>
        <sz val="11"/>
        <color rgb="FF000000"/>
        <rFont val="Calibri"/>
        <family val="2"/>
      </rPr>
      <t>3.7</t>
    </r>
  </si>
  <si>
    <r>
      <rPr>
        <sz val="11"/>
        <color rgb="FF000000"/>
        <rFont val="Calibri"/>
        <family val="2"/>
      </rPr>
      <t>I riskkarakterisering ingår expertyttranden.</t>
    </r>
  </si>
  <si>
    <r>
      <rPr>
        <sz val="11"/>
        <color theme="1" tint="0.34998626667073579"/>
        <rFont val="Calibri"/>
        <family val="2"/>
      </rPr>
      <t>C.1</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</si>
  <si>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</si>
  <si>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</si>
  <si>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</si>
  <si>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</si>
  <si>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</si>
  <si>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</si>
  <si>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</si>
  <si>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</si>
  <si>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</si>
  <si>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</si>
  <si>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Hantering av händelseinsats</t>
    </r>
  </si>
  <si>
    <r>
      <rPr>
        <b/>
        <sz val="16"/>
        <color rgb="FFFFFFFF"/>
        <rFont val="Calibri"/>
        <family val="2"/>
      </rPr>
      <t>Resultatmått</t>
    </r>
  </si>
  <si>
    <r>
      <rPr>
        <b/>
        <sz val="11"/>
        <color rgb="FFFFFFFF"/>
        <rFont val="Calibri"/>
        <family val="2"/>
      </rPr>
      <t>WHO</t>
    </r>
  </si>
  <si>
    <r>
      <rPr>
        <b/>
        <sz val="11"/>
        <color rgb="FFFFFFFF"/>
        <rFont val="Calibri"/>
        <family val="2"/>
      </rPr>
      <t>JEE</t>
    </r>
  </si>
  <si>
    <r>
      <rPr>
        <b/>
        <sz val="14"/>
        <rFont val="Calibri"/>
        <family val="2"/>
      </rPr>
      <t>Poäng</t>
    </r>
  </si>
  <si>
    <r>
      <rPr>
        <b/>
        <sz val="16"/>
        <color rgb="FFFFFFFF"/>
        <rFont val="Calibri"/>
        <family val="2"/>
      </rPr>
      <t>Referenser</t>
    </r>
  </si>
  <si>
    <r>
      <rPr>
        <b/>
        <sz val="12"/>
        <rFont val="Calibri"/>
        <family val="2"/>
      </rPr>
      <t>Ej tillämpligt/Uppgift saknas</t>
    </r>
  </si>
  <si>
    <r>
      <rPr>
        <b/>
        <sz val="11"/>
        <color rgb="FF000000"/>
        <rFont val="Calibri"/>
        <family val="2"/>
      </rPr>
      <t>Kommentarer</t>
    </r>
  </si>
  <si>
    <r>
      <rPr>
        <sz val="11"/>
        <color rgb="FF000000"/>
        <rFont val="Calibri"/>
        <family val="2"/>
      </rPr>
      <t>Särskilda förfaranden finns på plats för aktivering och avaktivering (”genomgång”) av insatsen vid hälsohot.</t>
    </r>
  </si>
  <si>
    <r>
      <rPr>
        <sz val="11"/>
        <color theme="1" tint="0.34998626667073579"/>
        <rFont val="Calibri"/>
        <family val="2"/>
      </rPr>
      <t>G.3</t>
    </r>
  </si>
  <si>
    <r>
      <rPr>
        <sz val="11"/>
        <color rgb="FF000000"/>
        <rFont val="Calibri"/>
        <family val="2"/>
      </rPr>
      <t>1.1</t>
    </r>
  </si>
  <si>
    <r>
      <rPr>
        <sz val="11"/>
        <color rgb="FF000000"/>
        <rFont val="Calibri"/>
        <family val="2"/>
      </rPr>
      <t>Insatsbesluten tar hänsyn till följande principer: försiktighet, proportionalitet och flexibilitet.</t>
    </r>
  </si>
  <si>
    <r>
      <rPr>
        <sz val="11"/>
        <color theme="1" tint="0.34998626667073579"/>
        <rFont val="Calibri"/>
        <family val="2"/>
      </rPr>
      <t>G.3</t>
    </r>
  </si>
  <si>
    <r>
      <rPr>
        <sz val="11"/>
        <color rgb="FF000000"/>
        <rFont val="Calibri"/>
        <family val="2"/>
      </rPr>
      <t>Normer för förebyggande och kontroll av infektioner har upprättats och fungerar på nationell nivå och sjukhusnivå.</t>
    </r>
  </si>
  <si>
    <r>
      <rPr>
        <sz val="11"/>
        <color theme="1" tint="0.34998626667073579"/>
        <rFont val="Calibri"/>
        <family val="2"/>
      </rPr>
      <t>C.4</t>
    </r>
  </si>
  <si>
    <r>
      <rPr>
        <sz val="11"/>
        <color theme="1" tint="0.34998626667073579"/>
        <rFont val="Calibri"/>
        <family val="2"/>
      </rPr>
      <t>P.3.3</t>
    </r>
  </si>
  <si>
    <r>
      <rPr>
        <sz val="11"/>
        <color rgb="FF000000"/>
        <rFont val="Calibri"/>
        <family val="2"/>
      </rPr>
      <t>2.1</t>
    </r>
  </si>
  <si>
    <r>
      <rPr>
        <sz val="11"/>
        <color rgb="FF000000"/>
        <rFont val="Calibri"/>
        <family val="2"/>
      </rPr>
      <t>Säkerhetsåtgärder för hantering av sjukdomsframkallande ämnen finns på plats och är kända av vårdpersonalen.</t>
    </r>
  </si>
  <si>
    <r>
      <rPr>
        <sz val="11"/>
        <color theme="1" tint="0.34998626667073579"/>
        <rFont val="Calibri"/>
        <family val="2"/>
      </rPr>
      <t>C.4</t>
    </r>
  </si>
  <si>
    <r>
      <rPr>
        <sz val="11"/>
        <color rgb="FF000000"/>
        <rFont val="Calibri"/>
        <family val="2"/>
      </rPr>
      <t>Laboratorietjänster finns tillgängliga för att undersöka prioriterade hot mot folkhälsan.</t>
    </r>
  </si>
  <si>
    <r>
      <rPr>
        <sz val="11"/>
        <color theme="1" tint="0.34998626667073579"/>
        <rFont val="Calibri"/>
        <family val="2"/>
      </rPr>
      <t>C.3</t>
    </r>
  </si>
  <si>
    <r>
      <rPr>
        <sz val="11"/>
        <color theme="1" tint="0.34998626667073579"/>
        <rFont val="Calibri"/>
        <family val="2"/>
      </rPr>
      <t>D.1.1</t>
    </r>
  </si>
  <si>
    <r>
      <rPr>
        <sz val="11"/>
        <color rgb="FF000000"/>
        <rFont val="Calibri"/>
        <family val="2"/>
      </rPr>
      <t>3.1</t>
    </r>
  </si>
  <si>
    <r>
      <rPr>
        <sz val="11"/>
        <color rgb="FF000000"/>
        <rFont val="Calibri"/>
        <family val="2"/>
      </rPr>
      <t>Praxis för laboratoriebiosäkerhet och laboratoriebioskydd (bioriskhantering) finns på plats och genomförs.</t>
    </r>
  </si>
  <si>
    <r>
      <rPr>
        <sz val="11"/>
        <color theme="1" tint="0.34998626667073579"/>
        <rFont val="Calibri"/>
        <family val="2"/>
      </rPr>
      <t>C.4</t>
    </r>
  </si>
  <si>
    <r>
      <rPr>
        <sz val="11"/>
        <color rgb="FF000000"/>
        <rFont val="Calibri"/>
        <family val="2"/>
      </rPr>
      <t>Ett program för nödinsater med en nödinsatscentral, insatsförfaranden och -planer, och förmågan att aktivera nödinsatser finns på plats.</t>
    </r>
  </si>
  <si>
    <r>
      <rPr>
        <sz val="11"/>
        <color theme="1" tint="0.34998626667073579"/>
        <rFont val="Calibri"/>
        <family val="2"/>
      </rPr>
      <t>G.3</t>
    </r>
  </si>
  <si>
    <r>
      <rPr>
        <sz val="11"/>
        <color theme="1" tint="0.34998626667073579"/>
        <rFont val="Calibri"/>
        <family val="2"/>
      </rPr>
      <t>R.2.1 R.2.2 R.2.3</t>
    </r>
  </si>
  <si>
    <r>
      <rPr>
        <sz val="11"/>
        <color rgb="FF000000"/>
        <rFont val="Calibri"/>
        <family val="2"/>
      </rPr>
      <t>En testad struktur för styrning och kontroll med tydliga roller och ansvar finns på plats.</t>
    </r>
  </si>
  <si>
    <r>
      <rPr>
        <sz val="11"/>
        <color theme="1" tint="0.34998626667073579"/>
        <rFont val="Calibri"/>
        <family val="2"/>
      </rPr>
      <t>G.3</t>
    </r>
  </si>
  <si>
    <r>
      <rPr>
        <sz val="11"/>
        <color rgb="FF000000"/>
        <rFont val="Calibri"/>
        <family val="2"/>
      </rPr>
      <t>5.1</t>
    </r>
  </si>
  <si>
    <r>
      <rPr>
        <sz val="11"/>
        <color rgb="FF000000"/>
        <rFont val="Calibri"/>
        <family val="2"/>
      </rPr>
      <t>Samordning, styrning och kontroll bygger på en fastställd infrastruktur.</t>
    </r>
  </si>
  <si>
    <r>
      <rPr>
        <sz val="11"/>
        <color theme="1" tint="0.34998626667073579"/>
        <rFont val="Calibri"/>
        <family val="2"/>
      </rPr>
      <t>G.3</t>
    </r>
  </si>
  <si>
    <r>
      <rPr>
        <sz val="11"/>
        <color rgb="FF000000"/>
        <rFont val="Calibri"/>
        <family val="2"/>
      </rPr>
      <t>5.2</t>
    </r>
  </si>
  <si>
    <r>
      <rPr>
        <sz val="11"/>
        <color rgb="FF000000"/>
        <rFont val="Calibri"/>
        <family val="2"/>
      </rPr>
      <t>Samordning, styrning och kontroll förstärks kontinuerligt.</t>
    </r>
  </si>
  <si>
    <r>
      <rPr>
        <sz val="11"/>
        <color theme="1" tint="0.34998626667073579"/>
        <rFont val="Calibri"/>
        <family val="2"/>
      </rPr>
      <t>G.3</t>
    </r>
  </si>
  <si>
    <r>
      <rPr>
        <sz val="11"/>
        <color rgb="FF000000"/>
        <rFont val="Calibri"/>
        <family val="2"/>
      </rPr>
      <t>5.3</t>
    </r>
  </si>
  <si>
    <r>
      <rPr>
        <sz val="11"/>
        <color rgb="FF000000"/>
        <rFont val="Calibri"/>
        <family val="2"/>
      </rPr>
      <t>Förfaranden för att samordna alla relevanta samarbetsparter i hälso- och sjukvårdssystemet har upprättats för t.ex. folkhälsa, läkarvård och vårdtjänster för psykisk hälsa/beteendehälsa.</t>
    </r>
  </si>
  <si>
    <r>
      <rPr>
        <sz val="11"/>
        <color theme="1" tint="0.34998626667073579"/>
        <rFont val="Calibri"/>
        <family val="2"/>
      </rPr>
      <t>G.3</t>
    </r>
  </si>
  <si>
    <r>
      <rPr>
        <sz val="11"/>
        <color theme="1" tint="0.34998626667073579"/>
        <rFont val="Calibri"/>
        <family val="2"/>
      </rPr>
      <t>R.5.2</t>
    </r>
  </si>
  <si>
    <r>
      <rPr>
        <sz val="11"/>
        <color rgb="FF000000"/>
        <rFont val="Calibri"/>
        <family val="2"/>
      </rPr>
      <t>5.4</t>
    </r>
  </si>
  <si>
    <r>
      <rPr>
        <sz val="11"/>
        <color rgb="FF000000"/>
        <rFont val="Calibri"/>
        <family val="2"/>
      </rPr>
      <t>I samordning ingår populationsbaserad vård och resursmobilisering.</t>
    </r>
  </si>
  <si>
    <r>
      <rPr>
        <sz val="11"/>
        <color theme="1" tint="0.34998626667073579"/>
        <rFont val="Calibri"/>
        <family val="2"/>
      </rPr>
      <t>G.3</t>
    </r>
  </si>
  <si>
    <r>
      <rPr>
        <sz val="11"/>
        <color rgb="FF000000"/>
        <rFont val="Calibri"/>
        <family val="2"/>
      </rPr>
      <t>5.5</t>
    </r>
  </si>
  <si>
    <r>
      <rPr>
        <sz val="11"/>
        <color rgb="FF000000"/>
        <rFont val="Calibri"/>
        <family val="2"/>
      </rPr>
      <t>I samordning ingår aktivering av stödnätverk, grupper för rådgivning, nätverk för samarbetsparter och kommunikation.</t>
    </r>
  </si>
  <si>
    <r>
      <rPr>
        <sz val="11"/>
        <color theme="1" tint="0.34998626667073579"/>
        <rFont val="Calibri"/>
        <family val="2"/>
      </rPr>
      <t>G.3</t>
    </r>
  </si>
  <si>
    <r>
      <rPr>
        <sz val="11"/>
        <color theme="1" tint="0.34998626667073579"/>
        <rFont val="Calibri"/>
        <family val="2"/>
      </rPr>
      <t>R.5.2</t>
    </r>
  </si>
  <si>
    <r>
      <rPr>
        <sz val="11"/>
        <color rgb="FF000000"/>
        <rFont val="Calibri"/>
        <family val="2"/>
      </rPr>
      <t>5.6</t>
    </r>
  </si>
  <si>
    <r>
      <rPr>
        <sz val="11"/>
        <color rgb="FF000000"/>
        <rFont val="Calibri"/>
        <family val="2"/>
      </rPr>
      <t>Hälso- och sjukvårdssystemet stöds av krishanteringsgrupper på alla nivåer.</t>
    </r>
  </si>
  <si>
    <r>
      <rPr>
        <sz val="11"/>
        <color theme="1" tint="0.34998626667073579"/>
        <rFont val="Calibri"/>
        <family val="2"/>
      </rPr>
      <t>G.3</t>
    </r>
  </si>
  <si>
    <r>
      <rPr>
        <sz val="11"/>
        <color rgb="FF000000"/>
        <rFont val="Calibri"/>
        <family val="2"/>
      </rPr>
      <t>5.7</t>
    </r>
  </si>
  <si>
    <r>
      <rPr>
        <sz val="11"/>
        <color rgb="FF000000"/>
        <rFont val="Calibri"/>
        <family val="2"/>
      </rPr>
      <t>Det förväntade responsbeteendet (t.ex. den grad av farhågor som populationen upplever) beaktas i beslutsprocessen.</t>
    </r>
  </si>
  <si>
    <r>
      <rPr>
        <sz val="11"/>
        <color theme="1" tint="0.34998626667073579"/>
        <rFont val="Calibri"/>
        <family val="2"/>
      </rPr>
      <t>G.3</t>
    </r>
  </si>
  <si>
    <r>
      <rPr>
        <sz val="11"/>
        <color theme="1" tint="0.34998626667073579"/>
        <rFont val="Calibri"/>
        <family val="2"/>
      </rPr>
      <t>R.5.5</t>
    </r>
  </si>
  <si>
    <r>
      <rPr>
        <sz val="11"/>
        <color rgb="FF000000"/>
        <rFont val="Calibri"/>
        <family val="2"/>
      </rPr>
      <t>Förfaranden har upprättats för samordning av mångsektoriella aktiviteter mellan ministerierna och sektorerna.</t>
    </r>
  </si>
  <si>
    <r>
      <rPr>
        <sz val="11"/>
        <color theme="1" tint="0.34998626667073579"/>
        <rFont val="Calibri"/>
        <family val="2"/>
      </rPr>
      <t>G.3</t>
    </r>
  </si>
  <si>
    <r>
      <rPr>
        <sz val="11"/>
        <color rgb="FF000000"/>
        <rFont val="Calibri"/>
        <family val="2"/>
      </rPr>
      <t xml:space="preserve">Multidisciplinär och mångsektoriell snabbinsats har upprättats och är tillgänglig dygnet runt varje dag i veckan. </t>
    </r>
  </si>
  <si>
    <r>
      <rPr>
        <sz val="11"/>
        <color theme="1" tint="0.34998626667073579"/>
        <rFont val="Calibri"/>
        <family val="2"/>
      </rPr>
      <t>G.3</t>
    </r>
  </si>
  <si>
    <r>
      <rPr>
        <sz val="11"/>
        <color rgb="FF000000"/>
        <rFont val="Calibri"/>
        <family val="2"/>
      </rPr>
      <t>7.1</t>
    </r>
  </si>
  <si>
    <r>
      <rPr>
        <sz val="11"/>
        <color rgb="FF000000"/>
        <rFont val="Calibri"/>
        <family val="2"/>
      </rPr>
      <t>Förfaranden för medicinska motåtgärder, inräknat genomförande och utlämning, finns på plats.</t>
    </r>
  </si>
  <si>
    <r>
      <rPr>
        <sz val="11"/>
        <color theme="1" tint="0.34998626667073579"/>
        <rFont val="Calibri"/>
        <family val="2"/>
      </rPr>
      <t>R.3</t>
    </r>
  </si>
  <si>
    <r>
      <rPr>
        <sz val="11"/>
        <color rgb="FF000000"/>
        <rFont val="Calibri"/>
        <family val="2"/>
      </rPr>
      <t>7.2</t>
    </r>
  </si>
  <si>
    <r>
      <rPr>
        <sz val="11"/>
        <color rgb="FF000000"/>
        <rFont val="Calibri"/>
        <family val="2"/>
      </rPr>
      <t>Förfaranden finns på plats för att skicka och ta emot medicinska motåtgärder under ett hot mot folkhälsan.</t>
    </r>
  </si>
  <si>
    <r>
      <rPr>
        <sz val="11"/>
        <color theme="1" tint="0.34998626667073579"/>
        <rFont val="Calibri"/>
        <family val="2"/>
      </rPr>
      <t>R.3</t>
    </r>
  </si>
  <si>
    <r>
      <rPr>
        <sz val="11"/>
        <color theme="1" tint="0.34998626667073579"/>
        <rFont val="Calibri"/>
        <family val="2"/>
      </rPr>
      <t>R.4.1</t>
    </r>
  </si>
  <si>
    <r>
      <rPr>
        <sz val="11"/>
        <color rgb="FF000000"/>
        <rFont val="Calibri"/>
        <family val="2"/>
      </rPr>
      <t>7.3</t>
    </r>
  </si>
  <si>
    <r>
      <rPr>
        <sz val="11"/>
        <color rgb="FF000000"/>
        <rFont val="Calibri"/>
        <family val="2"/>
      </rPr>
      <t>Förfaranden för att reagera på livsmedelsburna sjukdomar och kontaminering av livsmedel har upprättats och fungerar.</t>
    </r>
  </si>
  <si>
    <r>
      <rPr>
        <sz val="10"/>
        <color theme="1" tint="0.34998626667073579"/>
        <rFont val="Verdana"/>
        <family val="2"/>
      </rPr>
      <t>G.2</t>
    </r>
  </si>
  <si>
    <r>
      <rPr>
        <sz val="11"/>
        <color theme="1" tint="0.34998626667073579"/>
        <rFont val="Calibri"/>
        <family val="2"/>
      </rPr>
      <t>P.5.1</t>
    </r>
  </si>
  <si>
    <r>
      <rPr>
        <sz val="11"/>
        <color rgb="FF000000"/>
        <rFont val="Calibri"/>
        <family val="2"/>
      </rPr>
      <t>7.4</t>
    </r>
  </si>
  <si>
    <r>
      <rPr>
        <sz val="11"/>
        <color rgb="FF000000"/>
        <rFont val="Calibri"/>
        <family val="2"/>
      </rPr>
      <t>Förfaranden för att reagera på zoonoser och potentiella zoonoser har upprättats och fungerar.</t>
    </r>
  </si>
  <si>
    <r>
      <rPr>
        <sz val="10"/>
        <color theme="1" tint="0.34998626667073579"/>
        <rFont val="Verdana"/>
        <family val="2"/>
      </rPr>
      <t>G.2</t>
    </r>
  </si>
  <si>
    <r>
      <rPr>
        <sz val="11"/>
        <color theme="1" tint="0.34998626667073579"/>
        <rFont val="Calibri"/>
        <family val="2"/>
      </rPr>
      <t>P.4.3</t>
    </r>
  </si>
  <si>
    <r>
      <rPr>
        <sz val="11"/>
        <color rgb="FF000000"/>
        <rFont val="Calibri"/>
        <family val="2"/>
      </rPr>
      <t>7.5</t>
    </r>
  </si>
  <si>
    <r>
      <rPr>
        <sz val="11"/>
        <color rgb="FF000000"/>
        <rFont val="Calibri"/>
        <family val="2"/>
      </rPr>
      <t>Standardmässiga operativa förfaranden tas fram för fältundersökningar inom områden som är känsliga för överföring av arbovirus, och snabba åtgärder för vektorkontroll utvecklas.</t>
    </r>
  </si>
  <si>
    <r>
      <rPr>
        <sz val="10"/>
        <color theme="1" tint="0.34998626667073579"/>
        <rFont val="Verdana"/>
        <family val="2"/>
      </rPr>
      <t>G.2</t>
    </r>
  </si>
  <si>
    <r>
      <rPr>
        <sz val="11"/>
        <color rgb="FF000000"/>
        <rFont val="Calibri"/>
        <family val="2"/>
      </rPr>
      <t>7.6</t>
    </r>
  </si>
  <si>
    <r>
      <rPr>
        <sz val="11"/>
        <color rgb="FF000000"/>
        <rFont val="Calibri"/>
        <family val="2"/>
      </rPr>
      <t>Hälso- och sjukvård, läkarvård och system för psykisk hälsa/beteendehälsa som stödjer återhämtning finns på plats.</t>
    </r>
  </si>
  <si>
    <r>
      <rPr>
        <sz val="10"/>
        <color theme="1" tint="0.34998626667073579"/>
        <rFont val="Verdana"/>
        <family val="2"/>
      </rPr>
      <t>G.2</t>
    </r>
  </si>
  <si>
    <r>
      <rPr>
        <sz val="11"/>
        <color rgb="FF000000"/>
        <rFont val="Calibri"/>
        <family val="2"/>
      </rPr>
      <t>7.7</t>
    </r>
  </si>
  <si>
    <r>
      <rPr>
        <sz val="11"/>
        <color rgb="FF000000"/>
        <rFont val="Calibri"/>
        <family val="2"/>
      </rPr>
      <t>För uppgiftslämnare som assisterar vid ett hot mot folkhälsan utomlands finns ett protokoll på plats för borttransport av skadade och sjuka.</t>
    </r>
  </si>
  <si>
    <r>
      <rPr>
        <sz val="10"/>
        <color theme="1" tint="0.34998626667073579"/>
        <rFont val="Verdana"/>
        <family val="2"/>
      </rPr>
      <t>G.2</t>
    </r>
  </si>
  <si>
    <r>
      <rPr>
        <sz val="11"/>
        <color theme="1" tint="0.34998626667073579"/>
        <rFont val="Calibri"/>
        <family val="2"/>
      </rPr>
      <t>R.4.2</t>
    </r>
  </si>
  <si>
    <r>
      <rPr>
        <sz val="11"/>
        <color rgb="FF000000"/>
        <rFont val="Calibri"/>
        <family val="2"/>
      </rPr>
      <t>Insatsverksamhetens effektivitet utvärderas ofta baserat på insamlade övervakningsdata.</t>
    </r>
  </si>
  <si>
    <r>
      <rPr>
        <sz val="11"/>
        <color rgb="FF000000"/>
        <rFont val="Calibri"/>
        <family val="2"/>
      </rPr>
      <t>8.1</t>
    </r>
  </si>
  <si>
    <r>
      <rPr>
        <sz val="11"/>
        <color rgb="FF000000"/>
        <rFont val="Calibri"/>
        <family val="2"/>
      </rPr>
      <t>Insatsverksamheten anpassas ständigt till den nya situationen.</t>
    </r>
  </si>
  <si>
    <r>
      <rPr>
        <sz val="11"/>
        <color rgb="FF000000"/>
        <rFont val="Calibri"/>
        <family val="2"/>
      </rPr>
      <t>8.2</t>
    </r>
  </si>
  <si>
    <r>
      <rPr>
        <sz val="11"/>
        <color rgb="FF000000"/>
        <rFont val="Calibri"/>
        <family val="2"/>
      </rPr>
      <t xml:space="preserve">Hälsoövervakningssystemen förstärks under en händelse. </t>
    </r>
  </si>
  <si>
    <r>
      <rPr>
        <sz val="11"/>
        <color rgb="FF000000"/>
        <rFont val="Calibri"/>
        <family val="2"/>
      </rPr>
      <t>8.3</t>
    </r>
  </si>
  <si>
    <r>
      <rPr>
        <sz val="11"/>
        <color rgb="FF000000"/>
        <rFont val="Calibri"/>
        <family val="2"/>
      </rPr>
      <t>Under en händelse utvärderas ofta hälsoövervakningsdata rörande händelsen.</t>
    </r>
  </si>
  <si>
    <r>
      <rPr>
        <sz val="11"/>
        <color rgb="FF000000"/>
        <rFont val="Calibri"/>
        <family val="2"/>
      </rPr>
      <t>8.4</t>
    </r>
  </si>
  <si>
    <r>
      <rPr>
        <sz val="11"/>
        <color rgb="FF000000"/>
        <rFont val="Calibri"/>
        <family val="2"/>
      </rPr>
      <t>Hälsoövervakningssystemen övervakar händelseutvecklingen (t.ex. geografisk och/eller tidsmässig distribution).</t>
    </r>
  </si>
  <si>
    <r>
      <rPr>
        <sz val="11"/>
        <color rgb="FF000000"/>
        <rFont val="Calibri"/>
        <family val="2"/>
      </rPr>
      <t>8.5</t>
    </r>
  </si>
  <si>
    <r>
      <rPr>
        <sz val="11"/>
        <color rgb="FF000000"/>
        <rFont val="Calibri"/>
        <family val="2"/>
      </rPr>
      <t>Hälsoövervakningssystemen övervakar hur avgörande tjänster fungerar.</t>
    </r>
  </si>
  <si>
    <r>
      <rPr>
        <sz val="11"/>
        <color rgb="FF000000"/>
        <rFont val="Calibri"/>
        <family val="2"/>
      </rPr>
      <t>8.6</t>
    </r>
  </si>
  <si>
    <r>
      <rPr>
        <sz val="11"/>
        <color rgb="FF000000"/>
        <rFont val="Calibri"/>
        <family val="2"/>
      </rPr>
      <t>Hälsoövervakningssystemen är knutna till laboratorier och vårdinrättningar.</t>
    </r>
  </si>
  <si>
    <r>
      <rPr>
        <sz val="11"/>
        <color rgb="FF000000"/>
        <rFont val="Calibri"/>
        <family val="2"/>
      </rPr>
      <t>En heltäckande kommunikationsstrategi tas fram för samverkan med alla relevanta aktörer såsom vårdpersonal, medier och allmänheten, icke-hälsosektorer osv.</t>
    </r>
  </si>
  <si>
    <r>
      <rPr>
        <sz val="10"/>
        <color theme="1" tint="0.34998626667073579"/>
        <rFont val="Verdana"/>
        <family val="2"/>
      </rPr>
      <t>C.5</t>
    </r>
  </si>
  <si>
    <r>
      <rPr>
        <sz val="11"/>
        <color rgb="FF000000"/>
        <rFont val="Calibri"/>
        <family val="2"/>
      </rPr>
      <t>9.1</t>
    </r>
  </si>
  <si>
    <r>
      <rPr>
        <sz val="11"/>
        <color rgb="FF000000"/>
        <rFont val="Calibri"/>
        <family val="2"/>
      </rPr>
      <t>Ansvarskedjor för säkerställandet av effektiv kommunikation inom den nationella och internationella nivån är tydligt identifierade.</t>
    </r>
  </si>
  <si>
    <r>
      <rPr>
        <sz val="10"/>
        <color theme="1" tint="0.34998626667073579"/>
        <rFont val="Verdana"/>
        <family val="2"/>
      </rPr>
      <t>C.5</t>
    </r>
  </si>
  <si>
    <r>
      <rPr>
        <sz val="11"/>
        <color theme="1" tint="0.34998626667073579"/>
        <rFont val="Calibri"/>
        <family val="2"/>
      </rPr>
      <t>D.3.1</t>
    </r>
  </si>
  <si>
    <r>
      <rPr>
        <sz val="11"/>
        <color rgb="FF000000"/>
        <rFont val="Calibri"/>
        <family val="2"/>
      </rPr>
      <t>9.2</t>
    </r>
  </si>
  <si>
    <r>
      <rPr>
        <sz val="11"/>
        <color rgb="FF000000"/>
        <rFont val="Calibri"/>
        <family val="2"/>
      </rPr>
      <t>Alla relevanta aktörer medverkar och är väl informerade före, under och efter en händelse.</t>
    </r>
  </si>
  <si>
    <r>
      <rPr>
        <sz val="10"/>
        <color theme="1" tint="0.34998626667073579"/>
        <rFont val="Verdana"/>
        <family val="2"/>
      </rPr>
      <t>C.5</t>
    </r>
  </si>
  <si>
    <r>
      <rPr>
        <sz val="11"/>
        <color rgb="FF000000"/>
        <rFont val="Calibri"/>
        <family val="2"/>
      </rPr>
      <t>9.3</t>
    </r>
  </si>
  <si>
    <r>
      <rPr>
        <sz val="11"/>
        <color rgb="FF000000"/>
        <rFont val="Calibri"/>
        <family val="2"/>
      </rPr>
      <t>Under en händelse samordnas och standardiseras centrala budskap som lämnas av olika myndigheter.</t>
    </r>
  </si>
  <si>
    <r>
      <rPr>
        <sz val="10"/>
        <color theme="1" tint="0.34998626667073579"/>
        <rFont val="Verdana"/>
        <family val="2"/>
      </rPr>
      <t>C.5</t>
    </r>
  </si>
  <si>
    <r>
      <rPr>
        <sz val="11"/>
        <color rgb="FF000000"/>
        <rFont val="Calibri"/>
        <family val="2"/>
      </rPr>
      <t>9.4</t>
    </r>
  </si>
  <si>
    <r>
      <rPr>
        <sz val="11"/>
        <color rgb="FF000000"/>
        <rFont val="Calibri"/>
        <family val="2"/>
      </rPr>
      <t>Information om händelseutvecklingen förmedlas till de relevanta aktörerna och allmänheten.</t>
    </r>
  </si>
  <si>
    <r>
      <rPr>
        <sz val="10"/>
        <color theme="1" tint="0.34998626667073579"/>
        <rFont val="Verdana"/>
        <family val="2"/>
      </rPr>
      <t>C.5</t>
    </r>
  </si>
  <si>
    <r>
      <rPr>
        <sz val="11"/>
        <color rgb="FF000000"/>
        <rFont val="Calibri"/>
        <family val="2"/>
      </rPr>
      <t>9.5</t>
    </r>
  </si>
  <si>
    <r>
      <rPr>
        <sz val="11"/>
        <color rgb="FF000000"/>
        <rFont val="Calibri"/>
        <family val="2"/>
      </rPr>
      <t>Avgörande kommunikationsnätverk identifieras, kartläggs och övervakas.</t>
    </r>
  </si>
  <si>
    <r>
      <rPr>
        <sz val="10"/>
        <color theme="1" tint="0.34998626667073579"/>
        <rFont val="Verdana"/>
        <family val="2"/>
      </rPr>
      <t>C.5</t>
    </r>
  </si>
  <si>
    <r>
      <rPr>
        <sz val="11"/>
        <color rgb="FF000000"/>
        <rFont val="Calibri"/>
        <family val="2"/>
      </rPr>
      <t>9.6</t>
    </r>
  </si>
  <si>
    <r>
      <rPr>
        <sz val="11"/>
        <color rgb="FF000000"/>
        <rFont val="Calibri"/>
        <family val="2"/>
      </rPr>
      <t>Ad hoc-informationsmaterial för olika aktörer (t.ex. förenklade falldefinitioner för gemenskapsanvändning) förbereds.</t>
    </r>
  </si>
  <si>
    <r>
      <rPr>
        <sz val="11"/>
        <color theme="1" tint="0.34998626667073579"/>
        <rFont val="Calibri"/>
        <family val="2"/>
      </rPr>
      <t>C.5</t>
    </r>
  </si>
  <si>
    <r>
      <rPr>
        <sz val="11"/>
        <color rgb="FF000000"/>
        <rFont val="Calibri"/>
        <family val="2"/>
      </rPr>
      <t>Under en händelse sprids konsekventa budskap av en certifierad myndighet.</t>
    </r>
  </si>
  <si>
    <r>
      <rPr>
        <sz val="10"/>
        <color theme="1" tint="0.34998626667073579"/>
        <rFont val="Verdana"/>
        <family val="2"/>
      </rPr>
      <t>C.5</t>
    </r>
  </si>
  <si>
    <r>
      <rPr>
        <sz val="11"/>
        <color rgb="FF000000"/>
        <rFont val="Calibri"/>
        <family val="2"/>
      </rPr>
      <t>10.1</t>
    </r>
  </si>
  <si>
    <r>
      <rPr>
        <sz val="11"/>
        <color rgb="FF000000"/>
        <rFont val="Calibri"/>
        <family val="2"/>
      </rPr>
      <t>Information om en händelse sprids mellan alla relevanta aktörer inom hälsosektorn.</t>
    </r>
  </si>
  <si>
    <r>
      <rPr>
        <sz val="10"/>
        <color theme="1" tint="0.34998626667073579"/>
        <rFont val="Verdana"/>
        <family val="2"/>
      </rPr>
      <t>C.5</t>
    </r>
  </si>
  <si>
    <r>
      <rPr>
        <sz val="11"/>
        <color rgb="FF000000"/>
        <rFont val="Calibri"/>
        <family val="2"/>
      </rPr>
      <t>10.2</t>
    </r>
  </si>
  <si>
    <r>
      <rPr>
        <sz val="11"/>
        <color rgb="FF000000"/>
        <rFont val="Calibri"/>
        <family val="2"/>
      </rPr>
      <t xml:space="preserve">Information om en händelse sprids mellan alla relevanta aktörer inom icke-hälsosektorer.
</t>
    </r>
  </si>
  <si>
    <r>
      <rPr>
        <sz val="10"/>
        <color theme="1" tint="0.34998626667073579"/>
        <rFont val="Verdana"/>
        <family val="2"/>
      </rPr>
      <t>C.5</t>
    </r>
  </si>
  <si>
    <r>
      <rPr>
        <sz val="11"/>
        <color rgb="FF000000"/>
        <rFont val="Calibri"/>
        <family val="2"/>
      </rPr>
      <t>En effektiv folkhälsoinsats upprättas vid införselpunkter i enlighet med IHR.</t>
    </r>
  </si>
  <si>
    <r>
      <rPr>
        <sz val="11"/>
        <color theme="1" tint="0.34998626667073579"/>
        <rFont val="Calibri"/>
        <family val="2"/>
      </rPr>
      <t>PoE.2</t>
    </r>
  </si>
  <si>
    <r>
      <rPr>
        <sz val="11"/>
        <color rgb="FF000000"/>
        <rFont val="Calibri"/>
        <family val="2"/>
      </rPr>
      <t>11.1</t>
    </r>
  </si>
  <si>
    <r>
      <rPr>
        <sz val="11"/>
        <color rgb="FF000000"/>
        <rFont val="Calibri"/>
        <family val="2"/>
      </rPr>
      <t>Fallhanteringsförfaranden genomförs för IHR-relevanta faror.</t>
    </r>
  </si>
  <si>
    <r>
      <rPr>
        <sz val="11"/>
        <color theme="1" tint="0.34998626667073579"/>
        <rFont val="Calibri"/>
        <family val="2"/>
      </rPr>
      <t>R.2.4</t>
    </r>
  </si>
  <si>
    <r>
      <rPr>
        <sz val="11"/>
        <color rgb="FF000000"/>
        <rFont val="Calibri"/>
        <family val="2"/>
      </rPr>
      <t>11.2</t>
    </r>
  </si>
  <si>
    <r>
      <rPr>
        <sz val="11"/>
        <color rgb="FF000000"/>
        <rFont val="Calibri"/>
        <family val="2"/>
      </rPr>
      <t>IHR-skyldigheter vad gäller införselpunkter har uppfyllts.</t>
    </r>
  </si>
  <si>
    <r>
      <rPr>
        <sz val="11"/>
        <color theme="1" tint="0.34998626667073579"/>
        <rFont val="Calibri"/>
        <family val="2"/>
      </rPr>
      <t>PoE.1</t>
    </r>
  </si>
  <si>
    <r>
      <rPr>
        <sz val="11"/>
        <color rgb="FF000000"/>
        <rFont val="Calibri"/>
        <family val="2"/>
      </rPr>
      <t>Information om en händelse sprids till allmänheten för att förklara utbrottet, upprätta förtroendet och minimera infektionsrisken.</t>
    </r>
  </si>
  <si>
    <r>
      <rPr>
        <sz val="11"/>
        <color theme="1" tint="0.34998626667073579"/>
        <rFont val="Calibri"/>
        <family val="2"/>
      </rPr>
      <t>C.5</t>
    </r>
  </si>
  <si>
    <r>
      <rPr>
        <sz val="11"/>
        <color theme="1" tint="0.34998626667073579"/>
        <rFont val="Calibri"/>
        <family val="2"/>
      </rPr>
      <t>R.5.3</t>
    </r>
  </si>
  <si>
    <r>
      <rPr>
        <sz val="11"/>
        <color rgb="FF000000"/>
        <rFont val="Calibri"/>
        <family val="2"/>
      </rPr>
      <t>12.1</t>
    </r>
  </si>
  <si>
    <r>
      <rPr>
        <sz val="11"/>
        <color rgb="FF000000"/>
        <rFont val="Calibri"/>
        <family val="2"/>
      </rPr>
      <t>Kommunikation till allmänheten harmoniseras med andra nationella och internationella organisationer.</t>
    </r>
  </si>
  <si>
    <r>
      <rPr>
        <sz val="11"/>
        <color theme="1" tint="0.34998626667073579"/>
        <rFont val="Calibri"/>
        <family val="2"/>
      </rPr>
      <t>C.5</t>
    </r>
  </si>
  <si>
    <r>
      <rPr>
        <sz val="11"/>
        <color rgb="FF000000"/>
        <rFont val="Calibri"/>
        <family val="2"/>
      </rPr>
      <t>12.2</t>
    </r>
  </si>
  <si>
    <r>
      <rPr>
        <sz val="11"/>
        <color rgb="FF000000"/>
        <rFont val="Calibri"/>
        <family val="2"/>
      </rPr>
      <t>Nyckelbudskap tas fram för offentlig kommunikation.</t>
    </r>
  </si>
  <si>
    <r>
      <rPr>
        <sz val="11"/>
        <color theme="1" tint="0.34998626667073579"/>
        <rFont val="Calibri"/>
        <family val="2"/>
      </rPr>
      <t>C.5</t>
    </r>
  </si>
  <si>
    <r>
      <rPr>
        <sz val="11"/>
        <color theme="1" tint="0.34998626667073579"/>
        <rFont val="Calibri"/>
        <family val="2"/>
      </rPr>
      <t>R.5.3</t>
    </r>
  </si>
  <si>
    <r>
      <rPr>
        <sz val="11"/>
        <color rgb="FF000000"/>
        <rFont val="Calibri"/>
        <family val="2"/>
      </rPr>
      <t>12.3</t>
    </r>
  </si>
  <si>
    <r>
      <rPr>
        <sz val="11"/>
        <color rgb="FF000000"/>
        <rFont val="Calibri"/>
        <family val="2"/>
      </rPr>
      <t>Informationen till allmänheten är meningsfull, relevant och ges i tid.</t>
    </r>
  </si>
  <si>
    <r>
      <rPr>
        <sz val="11"/>
        <color theme="1" tint="0.34998626667073579"/>
        <rFont val="Calibri"/>
        <family val="2"/>
      </rPr>
      <t>C.5</t>
    </r>
  </si>
  <si>
    <r>
      <rPr>
        <sz val="11"/>
        <color rgb="FF000000"/>
        <rFont val="Calibri"/>
        <family val="2"/>
      </rPr>
      <t>12.4</t>
    </r>
  </si>
  <si>
    <r>
      <rPr>
        <sz val="11"/>
        <color rgb="FF000000"/>
        <rFont val="Calibri"/>
        <family val="2"/>
      </rPr>
      <t xml:space="preserve">Informationen till allmänheten är öppen och transparent. </t>
    </r>
  </si>
  <si>
    <r>
      <rPr>
        <sz val="11"/>
        <color theme="1" tint="0.34998626667073579"/>
        <rFont val="Calibri"/>
        <family val="2"/>
      </rPr>
      <t>C.5</t>
    </r>
  </si>
  <si>
    <r>
      <rPr>
        <sz val="11"/>
        <color rgb="FF000000"/>
        <rFont val="Calibri"/>
        <family val="2"/>
      </rPr>
      <t>12.5</t>
    </r>
  </si>
  <si>
    <r>
      <rPr>
        <sz val="11"/>
        <color rgb="FF000000"/>
        <rFont val="Calibri"/>
        <family val="2"/>
      </rPr>
      <t>I informationen till allmänheten beaktas allmänhetens riskuppfattningar.</t>
    </r>
  </si>
  <si>
    <r>
      <rPr>
        <sz val="11"/>
        <color theme="1" tint="0.34998626667073579"/>
        <rFont val="Calibri"/>
        <family val="2"/>
      </rPr>
      <t>C.5</t>
    </r>
  </si>
  <si>
    <r>
      <rPr>
        <sz val="11"/>
        <color theme="1" tint="0.34998626667073579"/>
        <rFont val="Calibri"/>
        <family val="2"/>
      </rPr>
      <t>R.5.5</t>
    </r>
  </si>
  <si>
    <r>
      <rPr>
        <sz val="11"/>
        <color rgb="FF000000"/>
        <rFont val="Calibri"/>
        <family val="2"/>
      </rPr>
      <t>12.6</t>
    </r>
  </si>
  <si>
    <r>
      <rPr>
        <sz val="11"/>
        <color rgb="FF000000"/>
        <rFont val="Calibri"/>
        <family val="2"/>
      </rPr>
      <t>I kommunikationen till allmänheten beaktas populationens kännetecken såsom språk, sociala, religiösa, kulturella, politiska och/eller ekonomiska aspekter.</t>
    </r>
  </si>
  <si>
    <r>
      <rPr>
        <sz val="11"/>
        <color theme="1" tint="0.34998626667073579"/>
        <rFont val="Calibri"/>
        <family val="2"/>
      </rPr>
      <t>C.5</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</si>
  <si>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</si>
  <si>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</si>
  <si>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</si>
  <si>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</si>
  <si>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</si>
  <si>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</si>
  <si>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</si>
  <si>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</si>
  <si>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</si>
  <si>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</si>
  <si>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Översyn efter händelsen</t>
    </r>
  </si>
  <si>
    <r>
      <rPr>
        <b/>
        <sz val="16"/>
        <color rgb="FFFFFFFF"/>
        <rFont val="Calibri"/>
        <family val="2"/>
      </rPr>
      <t>Resultatmått</t>
    </r>
  </si>
  <si>
    <r>
      <rPr>
        <b/>
        <sz val="11"/>
        <color rgb="FFFFFFFF"/>
        <rFont val="Calibri"/>
        <family val="2"/>
      </rPr>
      <t>WHO</t>
    </r>
  </si>
  <si>
    <r>
      <rPr>
        <b/>
        <sz val="11"/>
        <color rgb="FFFFFFFF"/>
        <rFont val="Calibri"/>
        <family val="2"/>
      </rPr>
      <t xml:space="preserve">JEE </t>
    </r>
  </si>
  <si>
    <r>
      <rPr>
        <b/>
        <sz val="14"/>
        <rFont val="Calibri"/>
        <family val="2"/>
      </rPr>
      <t>Poäng</t>
    </r>
  </si>
  <si>
    <r>
      <rPr>
        <b/>
        <sz val="16"/>
        <color rgb="FFFFFFFF"/>
        <rFont val="Calibri"/>
        <family val="2"/>
      </rPr>
      <t>Referenser</t>
    </r>
  </si>
  <si>
    <r>
      <rPr>
        <b/>
        <sz val="12"/>
        <rFont val="Calibri"/>
        <family val="2"/>
      </rPr>
      <t>Ej tillämpligt/Uppgift saknas</t>
    </r>
  </si>
  <si>
    <r>
      <rPr>
        <b/>
        <sz val="11"/>
        <color rgb="FF000000"/>
        <rFont val="Calibri"/>
        <family val="2"/>
      </rPr>
      <t>Kommentarer</t>
    </r>
  </si>
  <si>
    <r>
      <rPr>
        <sz val="11"/>
        <color rgb="FF000000"/>
        <rFont val="Calibri"/>
        <family val="2"/>
      </rPr>
      <t>Beredskapsnivån bedöms genom utvärdering av händelser av betydelse för folkhälsan.</t>
    </r>
  </si>
  <si>
    <r>
      <rPr>
        <sz val="11"/>
        <color theme="1" tint="0.34998626667073579"/>
        <rFont val="Calibri"/>
        <family val="2"/>
      </rPr>
      <t>C.6</t>
    </r>
  </si>
  <si>
    <r>
      <rPr>
        <sz val="11"/>
        <color rgb="FF000000"/>
        <rFont val="Calibri"/>
        <family val="2"/>
      </rPr>
      <t>1.1</t>
    </r>
  </si>
  <si>
    <r>
      <rPr>
        <sz val="11"/>
        <color rgb="FF000000"/>
        <rFont val="Calibri"/>
        <family val="2"/>
      </rPr>
      <t>Beredskap utvärderas genom oberoende utvärderingar.</t>
    </r>
  </si>
  <si>
    <r>
      <rPr>
        <sz val="11"/>
        <color theme="1" tint="0.34998626667073579"/>
        <rFont val="Calibri"/>
        <family val="2"/>
      </rPr>
      <t>C.4</t>
    </r>
  </si>
  <si>
    <r>
      <rPr>
        <sz val="11"/>
        <color rgb="FF000000"/>
        <rFont val="Calibri"/>
        <family val="2"/>
      </rPr>
      <t>Översyner efter händelsen ingår i organisationens aktiviteter för beredskapsplanering.</t>
    </r>
  </si>
  <si>
    <r>
      <rPr>
        <sz val="11"/>
        <color theme="1" tint="0.34998626667073579"/>
        <rFont val="Calibri"/>
        <family val="2"/>
      </rPr>
      <t>C.6</t>
    </r>
  </si>
  <si>
    <r>
      <rPr>
        <sz val="11"/>
        <color rgb="FF000000"/>
        <rFont val="Calibri"/>
        <family val="2"/>
      </rPr>
      <t>2.1</t>
    </r>
  </si>
  <si>
    <r>
      <rPr>
        <sz val="11"/>
        <color rgb="FF000000"/>
        <rFont val="Calibri"/>
        <family val="2"/>
      </rPr>
      <t>Översyner efter händelsen utförs så snart som möjligt efter händelsen.</t>
    </r>
  </si>
  <si>
    <r>
      <rPr>
        <sz val="11"/>
        <color theme="1" tint="0.34998626667073579"/>
        <rFont val="Calibri"/>
        <family val="2"/>
      </rPr>
      <t>C.6</t>
    </r>
  </si>
  <si>
    <r>
      <rPr>
        <sz val="11"/>
        <color rgb="FF000000"/>
        <rFont val="Calibri"/>
        <family val="2"/>
      </rPr>
      <t>2.2</t>
    </r>
  </si>
  <si>
    <r>
      <rPr>
        <sz val="11"/>
        <color rgb="FF000000"/>
        <rFont val="Calibri"/>
        <family val="2"/>
      </rPr>
      <t>Översynerna efter händelsen är kvalitativa.</t>
    </r>
  </si>
  <si>
    <r>
      <rPr>
        <sz val="11"/>
        <color theme="1" tint="0.34998626667073579"/>
        <rFont val="Calibri"/>
        <family val="2"/>
      </rPr>
      <t>C.6</t>
    </r>
  </si>
  <si>
    <r>
      <rPr>
        <sz val="11"/>
        <color rgb="FF000000"/>
        <rFont val="Calibri"/>
        <family val="2"/>
      </rPr>
      <t>2.3</t>
    </r>
  </si>
  <si>
    <r>
      <rPr>
        <sz val="11"/>
        <color rgb="FF000000"/>
        <rFont val="Calibri"/>
        <family val="2"/>
      </rPr>
      <t>Översyner efter händelsen utgörs av en internrevision, i vilken alla nationella aktörer med ansvar för avgörande folkhälsofunktioner deltar.</t>
    </r>
  </si>
  <si>
    <r>
      <rPr>
        <sz val="11"/>
        <color theme="1" tint="0.34998626667073579"/>
        <rFont val="Calibri"/>
        <family val="2"/>
      </rPr>
      <t>C.6</t>
    </r>
  </si>
  <si>
    <r>
      <rPr>
        <sz val="11"/>
        <color rgb="FF000000"/>
        <rFont val="Calibri"/>
        <family val="2"/>
      </rPr>
      <t>2.4</t>
    </r>
  </si>
  <si>
    <r>
      <rPr>
        <sz val="11"/>
        <color rgb="FF000000"/>
        <rFont val="Calibri"/>
        <family val="2"/>
      </rPr>
      <t>Översyner efter händelsen består av en extern sakkunnigbedömning, i vilken en annan IHR-part, WHO-sekretariatet och relevanta EU-byråer inbjuds att delta.</t>
    </r>
  </si>
  <si>
    <r>
      <rPr>
        <sz val="11"/>
        <color theme="1" tint="0.34998626667073579"/>
        <rFont val="Calibri"/>
        <family val="2"/>
      </rPr>
      <t>C.6</t>
    </r>
  </si>
  <si>
    <r>
      <rPr>
        <sz val="11"/>
        <color rgb="FF000000"/>
        <rFont val="Calibri"/>
        <family val="2"/>
      </rPr>
      <t>Tillvaratagna erfarenheter från alla relevanta sektorer registreras systematiskt i rapporter efter händelsen.</t>
    </r>
  </si>
  <si>
    <r>
      <rPr>
        <sz val="11"/>
        <color theme="1" tint="0.34998626667073579"/>
        <rFont val="Calibri"/>
        <family val="2"/>
      </rPr>
      <t>C.6</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</si>
  <si>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</si>
  <si>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</si>
  <si>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</si>
  <si>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</si>
  <si>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</si>
  <si>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</si>
  <si>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</si>
  <si>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</si>
  <si>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</si>
  <si>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</si>
  <si>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Genomförande av tillvaratagna erfarenheter</t>
    </r>
  </si>
  <si>
    <r>
      <rPr>
        <b/>
        <sz val="16"/>
        <color rgb="FFFFFFFF"/>
        <rFont val="Calibri"/>
        <family val="2"/>
      </rPr>
      <t>Resultatmått</t>
    </r>
  </si>
  <si>
    <r>
      <rPr>
        <b/>
        <sz val="11"/>
        <color rgb="FFFFFFFF"/>
        <rFont val="Calibri"/>
        <family val="2"/>
      </rPr>
      <t>WHO</t>
    </r>
  </si>
  <si>
    <r>
      <rPr>
        <b/>
        <sz val="11"/>
        <color rgb="FFFFFFFF"/>
        <rFont val="Calibri"/>
        <family val="2"/>
      </rPr>
      <t xml:space="preserve">JEE </t>
    </r>
  </si>
  <si>
    <r>
      <rPr>
        <b/>
        <sz val="14"/>
        <rFont val="Calibri"/>
        <family val="2"/>
      </rPr>
      <t>Poäng</t>
    </r>
  </si>
  <si>
    <r>
      <rPr>
        <b/>
        <sz val="16"/>
        <color rgb="FFFFFFFF"/>
        <rFont val="Calibri"/>
        <family val="2"/>
      </rPr>
      <t>Referenser</t>
    </r>
  </si>
  <si>
    <r>
      <rPr>
        <b/>
        <sz val="12"/>
        <rFont val="Calibri"/>
        <family val="2"/>
      </rPr>
      <t>Ej tillämpligt/Uppgift saknas</t>
    </r>
  </si>
  <si>
    <r>
      <rPr>
        <b/>
        <sz val="11"/>
        <color rgb="FF000000"/>
        <rFont val="Calibri"/>
        <family val="2"/>
      </rPr>
      <t>Kommentarer</t>
    </r>
  </si>
  <si>
    <r>
      <rPr>
        <sz val="11"/>
        <color rgb="FF000000"/>
        <rFont val="Calibri"/>
        <family val="2"/>
      </rPr>
      <t>Lärdomar och tillvaratagna erfarenheter, från översyner efter händelsen eller övningar, används för att förbättra beredskaps- och insatsverksamhet.</t>
    </r>
  </si>
  <si>
    <r>
      <rPr>
        <sz val="11"/>
        <color rgb="FF000000"/>
        <rFont val="Calibri"/>
        <family val="2"/>
      </rPr>
      <t>C.6</t>
    </r>
  </si>
  <si>
    <r>
      <rPr>
        <sz val="11"/>
        <color rgb="FF000000"/>
        <rFont val="Calibri"/>
        <family val="2"/>
      </rPr>
      <t>Lärdomar och tillvaratagna erfarenheter, från översyner efter händelsen eller övningar, används inom alla relevanta sektorer.</t>
    </r>
  </si>
  <si>
    <r>
      <rPr>
        <sz val="11"/>
        <color rgb="FF000000"/>
        <rFont val="Calibri"/>
        <family val="2"/>
      </rPr>
      <t>C.6</t>
    </r>
  </si>
  <si>
    <r>
      <rPr>
        <sz val="11"/>
        <color rgb="FF000000"/>
        <rFont val="Calibri"/>
        <family val="2"/>
      </rPr>
      <t>Lärdomar och tillvaratagna erfarenheter, från översyner efter händelsen eller övningar, används för att förbättra politik och praxis.</t>
    </r>
  </si>
  <si>
    <r>
      <rPr>
        <sz val="11"/>
        <color rgb="FF000000"/>
        <rFont val="Calibri"/>
        <family val="2"/>
      </rPr>
      <t>C.6</t>
    </r>
  </si>
  <si>
    <r>
      <rPr>
        <sz val="11"/>
        <color rgb="FF000000"/>
        <rFont val="Calibri"/>
        <family val="2"/>
      </rPr>
      <t>3.1</t>
    </r>
  </si>
  <si>
    <r>
      <rPr>
        <sz val="11"/>
        <color rgb="FF000000"/>
        <rFont val="Calibri"/>
        <family val="2"/>
      </rPr>
      <t>Lärdomar och tillvaratagna erfarenheter, från översyner efter händelsen eller övningar, delas med det internationella samfundet.</t>
    </r>
  </si>
  <si>
    <r>
      <rPr>
        <sz val="11"/>
        <color rgb="FF000000"/>
        <rFont val="Calibri"/>
        <family val="2"/>
      </rPr>
      <t>C.6</t>
    </r>
  </si>
  <si>
    <r>
      <rPr>
        <sz val="11"/>
        <color rgb="FF000000"/>
        <rFont val="Calibri"/>
        <family val="2"/>
      </rPr>
      <t>3.2</t>
    </r>
  </si>
  <si>
    <r>
      <rPr>
        <sz val="11"/>
        <color rgb="FF000000"/>
        <rFont val="Calibri"/>
        <family val="2"/>
      </rPr>
      <t>Personalen uppmuntras att skriva en sammanfattning av utvärderingsrapporten på engelska för vidare spridning till det internationella samfundet.</t>
    </r>
  </si>
  <si>
    <r>
      <rPr>
        <sz val="11"/>
        <color rgb="FF000000"/>
        <rFont val="Calibri"/>
        <family val="2"/>
      </rPr>
      <t>C.6</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</si>
  <si>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</si>
  <si>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</si>
  <si>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</si>
  <si>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</si>
  <si>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</si>
  <si>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</si>
  <si>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</si>
  <si>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</si>
  <si>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</si>
  <si>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</si>
  <si>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color rgb="FFFFFFFF"/>
        <rFont val="Calibri"/>
        <family val="2"/>
      </rPr>
      <t>SAMMANFATTNING AV RESULTATEN</t>
    </r>
  </si>
  <si>
    <r>
      <rPr>
        <b/>
        <sz val="14"/>
        <color rgb="FFFFFFFF"/>
        <rFont val="Calibri"/>
        <family val="2"/>
      </rPr>
      <t>Beredskap och ledning före händelsen</t>
    </r>
  </si>
  <si>
    <r>
      <rPr>
        <b/>
        <sz val="10"/>
        <color rgb="FFFFFFFF"/>
        <rFont val="Calibri"/>
        <family val="2"/>
      </rPr>
      <t>Viktad poäng</t>
    </r>
  </si>
  <si>
    <r>
      <rPr>
        <b/>
        <sz val="11"/>
        <rFont val="Calibri"/>
        <family val="2"/>
      </rPr>
      <t>BSI</t>
    </r>
  </si>
  <si>
    <r>
      <rPr>
        <sz val="11"/>
        <rFont val="Calibri"/>
        <family val="2"/>
      </rPr>
      <t>den nivå av beredskap inför hot mot folkhälsan som experter anser är ett minimum</t>
    </r>
  </si>
  <si>
    <r>
      <rPr>
        <b/>
        <sz val="11"/>
        <rFont val="Calibri"/>
        <family val="2"/>
      </rPr>
      <t>CSI</t>
    </r>
  </si>
  <si>
    <r>
      <rPr>
        <sz val="11"/>
        <rFont val="Calibri"/>
        <family val="2"/>
      </rPr>
      <t>den nivå av beredskap inför hot mot folkhälsan som experter anser är avancerad</t>
    </r>
  </si>
  <si>
    <r>
      <rPr>
        <b/>
        <sz val="14"/>
        <color rgb="FFFFFFFF"/>
        <rFont val="Calibri"/>
        <family val="2"/>
      </rPr>
      <t>Resurser: utbildad arbetskraft</t>
    </r>
  </si>
  <si>
    <r>
      <rPr>
        <b/>
        <sz val="10"/>
        <color rgb="FFFFFFFF"/>
        <rFont val="Calibri"/>
        <family val="2"/>
      </rPr>
      <t>Viktad poäng</t>
    </r>
  </si>
  <si>
    <r>
      <rPr>
        <b/>
        <sz val="11"/>
        <rFont val="Calibri"/>
        <family val="2"/>
      </rPr>
      <t>BSI</t>
    </r>
  </si>
  <si>
    <r>
      <rPr>
        <sz val="11"/>
        <rFont val="Calibri"/>
        <family val="2"/>
      </rPr>
      <t>den nivå av beredskap inför hot mot folkhälsan som experter anser är ett minimum</t>
    </r>
  </si>
  <si>
    <r>
      <rPr>
        <b/>
        <sz val="11"/>
        <rFont val="Calibri"/>
        <family val="2"/>
      </rPr>
      <t>CSI</t>
    </r>
  </si>
  <si>
    <r>
      <rPr>
        <sz val="11"/>
        <rFont val="Calibri"/>
        <family val="2"/>
      </rPr>
      <t>den nivå av beredskap inför hot mot folkhälsan som experter anser är avancerad</t>
    </r>
  </si>
  <si>
    <r>
      <rPr>
        <b/>
        <sz val="14"/>
        <color rgb="FFFFFFFF"/>
        <rFont val="Calibri"/>
        <family val="2"/>
      </rPr>
      <t>Stödjande funktion: övervakning</t>
    </r>
  </si>
  <si>
    <r>
      <rPr>
        <b/>
        <sz val="10"/>
        <color rgb="FFFFFFFF"/>
        <rFont val="Calibri"/>
        <family val="2"/>
      </rPr>
      <t>Viktad poäng</t>
    </r>
  </si>
  <si>
    <r>
      <rPr>
        <b/>
        <sz val="11"/>
        <rFont val="Calibri"/>
        <family val="2"/>
      </rPr>
      <t>BSI</t>
    </r>
  </si>
  <si>
    <r>
      <rPr>
        <sz val="11"/>
        <rFont val="Calibri"/>
        <family val="2"/>
      </rPr>
      <t>den nivå av beredskap inför hot mot folkhälsan som experter anser är ett minimum</t>
    </r>
  </si>
  <si>
    <r>
      <rPr>
        <b/>
        <sz val="11"/>
        <rFont val="Calibri"/>
        <family val="2"/>
      </rPr>
      <t>CSI</t>
    </r>
  </si>
  <si>
    <r>
      <rPr>
        <sz val="11"/>
        <rFont val="Calibri"/>
        <family val="2"/>
      </rPr>
      <t>den nivå av beredskap inför hot mot folkhälsan som experter anser är avancerad</t>
    </r>
  </si>
  <si>
    <r>
      <rPr>
        <b/>
        <sz val="14"/>
        <color rgb="FFFFFFFF"/>
        <rFont val="Calibri"/>
        <family val="2"/>
      </rPr>
      <t>Stödjande funktion: riskbedömning</t>
    </r>
  </si>
  <si>
    <r>
      <rPr>
        <b/>
        <sz val="10"/>
        <color rgb="FFFFFFFF"/>
        <rFont val="Calibri"/>
        <family val="2"/>
      </rPr>
      <t>Viktad poäng</t>
    </r>
  </si>
  <si>
    <r>
      <rPr>
        <b/>
        <sz val="11"/>
        <rFont val="Calibri"/>
        <family val="2"/>
      </rPr>
      <t>BSI</t>
    </r>
  </si>
  <si>
    <r>
      <rPr>
        <sz val="11"/>
        <rFont val="Calibri"/>
        <family val="2"/>
      </rPr>
      <t>den nivå av beredskap inför hot mot folkhälsan som experter anser är ett minimum</t>
    </r>
  </si>
  <si>
    <r>
      <rPr>
        <b/>
        <sz val="11"/>
        <rFont val="Calibri"/>
        <family val="2"/>
      </rPr>
      <t>CSI</t>
    </r>
  </si>
  <si>
    <r>
      <rPr>
        <sz val="11"/>
        <rFont val="Calibri"/>
        <family val="2"/>
      </rPr>
      <t>den nivå av beredskap inför hot mot folkhälsan som experter anser är avancerad</t>
    </r>
  </si>
  <si>
    <r>
      <rPr>
        <b/>
        <sz val="14"/>
        <color rgb="FFFFFFFF"/>
        <rFont val="Calibri"/>
        <family val="2"/>
      </rPr>
      <t>Hantering av händelseinsats</t>
    </r>
  </si>
  <si>
    <r>
      <rPr>
        <b/>
        <sz val="10"/>
        <color rgb="FFFFFFFF"/>
        <rFont val="Calibri"/>
        <family val="2"/>
      </rPr>
      <t>Viktad poäng</t>
    </r>
  </si>
  <si>
    <r>
      <rPr>
        <b/>
        <sz val="11"/>
        <rFont val="Calibri"/>
        <family val="2"/>
      </rPr>
      <t>BSI</t>
    </r>
  </si>
  <si>
    <r>
      <rPr>
        <sz val="11"/>
        <rFont val="Calibri"/>
        <family val="2"/>
      </rPr>
      <t>den nivå av beredskap inför hot mot folkhälsan som experter anser är ett minimum</t>
    </r>
  </si>
  <si>
    <r>
      <rPr>
        <b/>
        <sz val="11"/>
        <rFont val="Calibri"/>
        <family val="2"/>
      </rPr>
      <t>CSI</t>
    </r>
  </si>
  <si>
    <r>
      <rPr>
        <sz val="11"/>
        <rFont val="Calibri"/>
        <family val="2"/>
      </rPr>
      <t>den nivå av beredskap inför hot mot folkhälsan som experter anser är avancerad</t>
    </r>
  </si>
  <si>
    <r>
      <rPr>
        <b/>
        <sz val="14"/>
        <color rgb="FFFFFFFF"/>
        <rFont val="Calibri"/>
        <family val="2"/>
      </rPr>
      <t>Utvärdering efter händelsen</t>
    </r>
  </si>
  <si>
    <r>
      <rPr>
        <b/>
        <sz val="10"/>
        <color rgb="FFFFFFFF"/>
        <rFont val="Calibri"/>
        <family val="2"/>
      </rPr>
      <t>Viktad poäng</t>
    </r>
  </si>
  <si>
    <r>
      <rPr>
        <b/>
        <sz val="11"/>
        <rFont val="Calibri"/>
        <family val="2"/>
      </rPr>
      <t>BSI</t>
    </r>
  </si>
  <si>
    <r>
      <rPr>
        <sz val="11"/>
        <rFont val="Calibri"/>
        <family val="2"/>
      </rPr>
      <t>den nivå av beredskap inför hot mot folkhälsan som experter anser är ett minimum</t>
    </r>
  </si>
  <si>
    <r>
      <rPr>
        <b/>
        <sz val="11"/>
        <rFont val="Calibri"/>
        <family val="2"/>
      </rPr>
      <t>CSI</t>
    </r>
  </si>
  <si>
    <r>
      <rPr>
        <sz val="11"/>
        <rFont val="Calibri"/>
        <family val="2"/>
      </rPr>
      <t>den nivå av beredskap inför hot mot folkhälsan som experter anser är avancerad</t>
    </r>
  </si>
  <si>
    <r>
      <rPr>
        <b/>
        <sz val="14"/>
        <color rgb="FFFFFFFF"/>
        <rFont val="Calibri"/>
        <family val="2"/>
      </rPr>
      <t>Genomförande av tillvaratagna erfarenheter</t>
    </r>
  </si>
  <si>
    <r>
      <rPr>
        <b/>
        <sz val="10"/>
        <color rgb="FFFFFFFF"/>
        <rFont val="Calibri"/>
        <family val="2"/>
      </rPr>
      <t>Viktad poäng</t>
    </r>
  </si>
  <si>
    <r>
      <rPr>
        <b/>
        <sz val="11"/>
        <rFont val="Calibri"/>
        <family val="2"/>
      </rPr>
      <t>BSI</t>
    </r>
  </si>
  <si>
    <r>
      <rPr>
        <sz val="11"/>
        <rFont val="Calibri"/>
        <family val="2"/>
      </rPr>
      <t>den nivå av beredskap inför hot mot folkhälsan som experter anser är ett minimum</t>
    </r>
  </si>
  <si>
    <r>
      <rPr>
        <b/>
        <sz val="11"/>
        <rFont val="Calibri"/>
        <family val="2"/>
      </rPr>
      <t>CSI</t>
    </r>
  </si>
  <si>
    <r>
      <rPr>
        <sz val="11"/>
        <rFont val="Calibri"/>
        <family val="2"/>
      </rPr>
      <t>den nivå av beredskap inför hot mot folkhälsan som experter anser är avancerad</t>
    </r>
  </si>
  <si>
    <r>
      <rPr>
        <b/>
        <sz val="14"/>
        <color rgb="FFFFFFFF"/>
        <rFont val="Calibri"/>
        <family val="2"/>
      </rPr>
      <t>TOTAL BSI-POÄNG</t>
    </r>
  </si>
  <si>
    <r>
      <rPr>
        <sz val="11"/>
        <color rgb="FF000000"/>
        <rFont val="Calibri"/>
        <family val="2"/>
      </rPr>
      <t>Beredskap och ledning före händelsen</t>
    </r>
  </si>
  <si>
    <r>
      <rPr>
        <sz val="11"/>
        <color rgb="FF000000"/>
        <rFont val="Calibri"/>
        <family val="2"/>
      </rPr>
      <t>Resurser: utbildad arbetskraft</t>
    </r>
  </si>
  <si>
    <r>
      <rPr>
        <sz val="11"/>
        <color rgb="FF000000"/>
        <rFont val="Calibri"/>
        <family val="2"/>
      </rPr>
      <t>Stödjande funktion: övervakning</t>
    </r>
  </si>
  <si>
    <r>
      <rPr>
        <sz val="11"/>
        <rFont val="Calibri"/>
        <family val="2"/>
      </rPr>
      <t>Stödjande funktion: riskbedömning</t>
    </r>
  </si>
  <si>
    <r>
      <rPr>
        <sz val="11"/>
        <color rgb="FF000000"/>
        <rFont val="Calibri"/>
        <family val="2"/>
      </rPr>
      <t>Hantering av händelseinsats</t>
    </r>
  </si>
  <si>
    <r>
      <rPr>
        <sz val="11"/>
        <color rgb="FF000000"/>
        <rFont val="Calibri"/>
        <family val="2"/>
      </rPr>
      <t>Översyn efter händelsen</t>
    </r>
  </si>
  <si>
    <r>
      <rPr>
        <sz val="11"/>
        <color rgb="FF000000"/>
        <rFont val="Calibri"/>
        <family val="2"/>
      </rPr>
      <t>Genomförande av tillvaratagna erfarenheter</t>
    </r>
  </si>
  <si>
    <r>
      <rPr>
        <b/>
        <sz val="14"/>
        <color rgb="FFFFFFFF"/>
        <rFont val="Calibri"/>
        <family val="2"/>
      </rPr>
      <t>TOTAL CSI-POÄNG</t>
    </r>
  </si>
  <si>
    <r>
      <rPr>
        <sz val="11"/>
        <color rgb="FF000000"/>
        <rFont val="Calibri"/>
        <family val="2"/>
      </rPr>
      <t>Beredskap och ledning före händelsen</t>
    </r>
  </si>
  <si>
    <r>
      <rPr>
        <sz val="11"/>
        <color rgb="FF000000"/>
        <rFont val="Calibri"/>
        <family val="2"/>
      </rPr>
      <t>Resurser: utbildad arbetskraft</t>
    </r>
  </si>
  <si>
    <r>
      <rPr>
        <sz val="11"/>
        <color rgb="FF000000"/>
        <rFont val="Calibri"/>
        <family val="2"/>
      </rPr>
      <t>Stödjande funktion: övervakning</t>
    </r>
  </si>
  <si>
    <r>
      <rPr>
        <sz val="11"/>
        <rFont val="Calibri"/>
        <family val="2"/>
      </rPr>
      <t>Stödjande funktion: riskbedömning</t>
    </r>
  </si>
  <si>
    <r>
      <rPr>
        <sz val="11"/>
        <color rgb="FF000000"/>
        <rFont val="Calibri"/>
        <family val="2"/>
      </rPr>
      <t>Hantering av händelseinsats</t>
    </r>
  </si>
  <si>
    <r>
      <rPr>
        <sz val="11"/>
        <color rgb="FF000000"/>
        <rFont val="Calibri"/>
        <family val="2"/>
      </rPr>
      <t>Översyn efter händelsen</t>
    </r>
  </si>
  <si>
    <r>
      <rPr>
        <sz val="11"/>
        <color rgb="FF000000"/>
        <rFont val="Calibri"/>
        <family val="2"/>
      </rPr>
      <t>Genomförande av tillvaratagna erfarenheter</t>
    </r>
  </si>
  <si>
    <r>
      <rPr>
        <b/>
        <sz val="18"/>
        <color rgb="FFFFFFFF"/>
        <rFont val="Calibri"/>
        <family val="2"/>
      </rPr>
      <t>JEE-indikatorer som motsvarar HEPSA-indikatorer</t>
    </r>
  </si>
  <si>
    <r>
      <rPr>
        <sz val="12"/>
        <color rgb="FF000000"/>
        <rFont val="Calibri"/>
        <family val="2"/>
      </rPr>
      <t>Här nedan visas JEE-indikatorerna tillsammans med deras motsvarande HEPSA-indikatorer. JEE-indikatorerna, som visas i grått, ingår inte i HEPSA-verktyget. För att hjälpa dig tolka poängen, avbildas också poängsystemet här nedan.</t>
    </r>
  </si>
  <si>
    <r>
      <rPr>
        <b/>
        <sz val="16"/>
        <color rgb="FFFFFFFF"/>
        <rFont val="Calibri"/>
        <family val="2"/>
      </rPr>
      <t>JEE-indikator</t>
    </r>
  </si>
  <si>
    <r>
      <rPr>
        <b/>
        <sz val="16"/>
        <color rgb="FFFFFFFF"/>
        <rFont val="Calibri"/>
        <family val="2"/>
      </rPr>
      <t>HEPSA-indikator</t>
    </r>
  </si>
  <si>
    <r>
      <rPr>
        <b/>
        <sz val="16"/>
        <color rgb="FFFFFFFF"/>
        <rFont val="Calibri"/>
        <family val="2"/>
      </rPr>
      <t>Poäng</t>
    </r>
  </si>
  <si>
    <r>
      <rPr>
        <b/>
        <sz val="16"/>
        <color rgb="FF000000"/>
        <rFont val="Calibri"/>
        <family val="2"/>
      </rPr>
      <t>Förebygga</t>
    </r>
  </si>
  <si>
    <r>
      <rPr>
        <sz val="11"/>
        <color theme="1" tint="0.49989318521683401"/>
        <rFont val="Calibri"/>
        <family val="2"/>
      </rPr>
      <t>P.1.1 Lagstiftning, lagar, förordningar, administrativa krav, politik eller andra statliga styrmedel på plats räcker för genomförandet av IHR.</t>
    </r>
  </si>
  <si>
    <r>
      <rPr>
        <sz val="11"/>
        <color theme="1" tint="0.49989318521683401"/>
        <rFont val="Calibri"/>
        <family val="2"/>
      </rPr>
      <t>P.1.2 Staten kan visa att den har justerat och anpassat sin nationella lagstiftning, sina politiska strategier och administrativa arrangemang för att uppnå överensstämmelse med IHR (2005)</t>
    </r>
  </si>
  <si>
    <r>
      <rPr>
        <sz val="11"/>
        <color theme="1" tint="0.49989318521683401"/>
        <rFont val="Calibri"/>
        <family val="2"/>
      </rPr>
      <t>P.2.1 En funktionsmekanism upprättas för att samordna och integrera relevanta sektorer i genomförandet av IHR.</t>
    </r>
  </si>
  <si>
    <r>
      <rPr>
        <sz val="11"/>
        <color theme="1" tint="0.49989318521683401"/>
        <rFont val="Calibri"/>
        <family val="2"/>
      </rPr>
      <t>P.3.1 Upptäckt av antimikrobiell resistens (AMR)</t>
    </r>
  </si>
  <si>
    <r>
      <rPr>
        <sz val="11"/>
        <color theme="1" tint="0.49989318521683401"/>
        <rFont val="Calibri"/>
        <family val="2"/>
      </rPr>
      <t>P.3.2 Övervakning av infektioner orsakade av AMR-patogener</t>
    </r>
  </si>
  <si>
    <r>
      <rPr>
        <sz val="11"/>
        <color rgb="FF000000"/>
        <rFont val="Calibri"/>
        <family val="2"/>
      </rPr>
      <t>P.3.3 Program för förebyggande och kontroll av vårdrelaterade infektioner</t>
    </r>
  </si>
  <si>
    <r>
      <rPr>
        <sz val="11"/>
        <color rgb="FF000000"/>
        <rFont val="Calibri"/>
        <family val="2"/>
      </rPr>
      <t>Normer för förebyggande och kontroll av infektioner har upprättats och fungerar på nationell nivå och sjukhusnivå.</t>
    </r>
  </si>
  <si>
    <r>
      <rPr>
        <sz val="11"/>
        <color rgb="FF000000"/>
        <rFont val="Calibri"/>
        <family val="2"/>
      </rPr>
      <t>P.3.4 Aktiviteter inom strategin för antimikrobiell läkemedelsbehandling</t>
    </r>
  </si>
  <si>
    <r>
      <rPr>
        <sz val="11"/>
        <color rgb="FF000000"/>
        <rFont val="Calibri"/>
        <family val="2"/>
      </rPr>
      <t>Strategi för antimikrobiell läkemedelsbehandling (uppsättning samordnade strategier för att förbättra användningen av antimikrobiella läkemedel) genomförs.</t>
    </r>
  </si>
  <si>
    <r>
      <rPr>
        <sz val="11"/>
        <color theme="1" tint="0.49989318521683401"/>
        <rFont val="Calibri"/>
        <family val="2"/>
      </rPr>
      <t>P.4.1 Övervakningssystem på plats för prioriterade zoonoser/patogener</t>
    </r>
  </si>
  <si>
    <r>
      <rPr>
        <sz val="11"/>
        <color theme="1" tint="0.49989318521683401"/>
        <rFont val="Calibri"/>
        <family val="2"/>
      </rPr>
      <t>P.4.2 Veterinärpersonal eller arbetskraft inom djurhälsan</t>
    </r>
  </si>
  <si>
    <r>
      <rPr>
        <sz val="11"/>
        <color rgb="FF000000"/>
        <rFont val="Calibri"/>
        <family val="2"/>
      </rPr>
      <t xml:space="preserve">P.4.3 Mekanismer för att reagera på infektiösa zoonoser och potentiella zoonoser har upprättats och fungerar </t>
    </r>
  </si>
  <si>
    <r>
      <rPr>
        <sz val="11"/>
        <color rgb="FF000000"/>
        <rFont val="Calibri"/>
        <family val="2"/>
      </rPr>
      <t>Förfaranden för att reagera på zoonoser och potentiella zoonoser har upprättats och fungerar.</t>
    </r>
  </si>
  <si>
    <r>
      <rPr>
        <sz val="11"/>
        <color rgb="FF000000"/>
        <rFont val="Calibri"/>
        <family val="2"/>
      </rPr>
      <t>P.5.1 Mekanismer har upprättats och fungerar för att upptäcka och reagera på livsmedelsburna sjukdomar och kontaminering av livsmedel.</t>
    </r>
  </si>
  <si>
    <r>
      <rPr>
        <sz val="11"/>
        <color rgb="FF000000"/>
        <rFont val="Calibri"/>
        <family val="2"/>
      </rPr>
      <t>Förfaranden för att reagera på livsmedelsburna sjukdomar och kontaminering av livsmedel har upprättats och fungerar.</t>
    </r>
  </si>
  <si>
    <r>
      <rPr>
        <sz val="11"/>
        <color rgb="FF000000"/>
        <rFont val="Calibri"/>
        <family val="2"/>
      </rPr>
      <t>P.6.1 Ett statsförvaltningsövergripande biosäkerhets- och bioskyddssystem finns på plats för människor, djur och jordbruksanläggningar</t>
    </r>
  </si>
  <si>
    <r>
      <rPr>
        <sz val="11"/>
        <color rgb="FF000000"/>
        <rFont val="Calibri"/>
        <family val="2"/>
      </rPr>
      <t>Ett statsförvaltningsövergripande (dvs. formella och informella nätverk) biosäkerhets- och bioskyddssystem finns på plats för människor, djur och jordbruksanläggningar.</t>
    </r>
  </si>
  <si>
    <r>
      <rPr>
        <sz val="11"/>
        <color theme="1" tint="0.49989318521683401"/>
        <rFont val="Calibri"/>
        <family val="2"/>
      </rPr>
      <t>P.6.2 Utbildning och praxis inom biosäkerhet och bioskydd</t>
    </r>
  </si>
  <si>
    <r>
      <rPr>
        <sz val="11"/>
        <color theme="1" tint="0.49989318521683401"/>
        <rFont val="Calibri"/>
        <family val="2"/>
      </rPr>
      <t>P.7.1 Vaccinationstäckning (mässling) som del av ett nationellt program</t>
    </r>
  </si>
  <si>
    <r>
      <rPr>
        <sz val="11"/>
        <color theme="1" tint="0.49989318521683401"/>
        <rFont val="Calibri"/>
        <family val="2"/>
      </rPr>
      <t>P.7.2 Tillgång till och leverans av nationellt vaccin</t>
    </r>
  </si>
  <si>
    <r>
      <rPr>
        <b/>
        <sz val="16"/>
        <color rgb="FF000000"/>
        <rFont val="Calibri"/>
        <family val="2"/>
      </rPr>
      <t>Upptäcka</t>
    </r>
  </si>
  <si>
    <r>
      <rPr>
        <sz val="11"/>
        <color rgb="FF000000"/>
        <rFont val="Calibri"/>
        <family val="2"/>
      </rPr>
      <t>D.1.1 Laboratorietester för att upptäcka prioriterade sjukdomar</t>
    </r>
  </si>
  <si>
    <r>
      <rPr>
        <sz val="11"/>
        <color rgb="FF000000"/>
        <rFont val="Calibri"/>
        <family val="2"/>
      </rPr>
      <t>Laboratorietjänster är tillgängliga för att undersöka prioriterade hot mot folkhälsan.</t>
    </r>
  </si>
  <si>
    <r>
      <rPr>
        <sz val="11"/>
        <color theme="1" tint="0.49989318521683401"/>
        <rFont val="Calibri"/>
        <family val="2"/>
      </rPr>
      <t>D.1.2 Referens- och transportsystem för prov</t>
    </r>
  </si>
  <si>
    <r>
      <rPr>
        <sz val="11"/>
        <color theme="1" tint="0.49989318521683401"/>
        <rFont val="Calibri"/>
        <family val="2"/>
      </rPr>
      <t>D.1.3 Effektiv, modern vårdplats och laboratoriebaserad diagnostik</t>
    </r>
  </si>
  <si>
    <r>
      <rPr>
        <sz val="11"/>
        <color theme="1" tint="0.49989318521683401"/>
        <rFont val="Calibri"/>
        <family val="2"/>
      </rPr>
      <t>D.1.4 System för laboratoriekvalitet</t>
    </r>
  </si>
  <si>
    <r>
      <rPr>
        <sz val="11"/>
        <color rgb="FF000000"/>
        <rFont val="Calibri"/>
        <family val="2"/>
      </rPr>
      <t>D.2.1 Indikator- och händelsebaserade övervakningssystem</t>
    </r>
  </si>
  <si>
    <r>
      <rPr>
        <sz val="11"/>
        <color rgb="FF000000"/>
        <rFont val="Calibri"/>
        <family val="2"/>
      </rPr>
      <t>Ett indikatorbaserat övervakningssystem finns på plats.</t>
    </r>
  </si>
  <si>
    <r>
      <rPr>
        <sz val="11"/>
        <color rgb="FF000000"/>
        <rFont val="Calibri"/>
        <family val="2"/>
      </rPr>
      <t>Ett system för epidemiologisk omvärldsbevakning finns på plats.</t>
    </r>
  </si>
  <si>
    <r>
      <rPr>
        <sz val="11"/>
        <color rgb="FF000000"/>
        <rFont val="Calibri"/>
        <family val="2"/>
      </rPr>
      <t>D.2.2 Samverkande, sammankopplat elektroniskt rapporteringssystem i realtid</t>
    </r>
  </si>
  <si>
    <r>
      <rPr>
        <sz val="11"/>
        <color rgb="FF000000"/>
        <rFont val="Calibri"/>
        <family val="2"/>
      </rPr>
      <t>Övervakningssystemet ger rapportering av övervakningsdata i realtid.</t>
    </r>
  </si>
  <si>
    <r>
      <rPr>
        <sz val="11"/>
        <color rgb="FF000000"/>
        <rFont val="Calibri"/>
        <family val="2"/>
      </rPr>
      <t>Alla relevanta övervakningssystem är integrerade i ett nätverk som ständigt utbyter information.</t>
    </r>
  </si>
  <si>
    <r>
      <rPr>
        <sz val="11"/>
        <color rgb="FF000000"/>
        <rFont val="Calibri"/>
        <family val="2"/>
      </rPr>
      <t>Rapporteringsnätverk och -protokoll finns på plats.</t>
    </r>
  </si>
  <si>
    <r>
      <rPr>
        <sz val="11"/>
        <color rgb="FF000000"/>
        <rFont val="Calibri"/>
        <family val="2"/>
      </rPr>
      <t>Övervakningssystemet uppfyller EU:s och WHO:s normer vad gäller epidemiologiska data om alla sjukdomar under EU:s övervakning, deras falldefinitioner och rapporteringsprotokoll.</t>
    </r>
  </si>
  <si>
    <r>
      <rPr>
        <sz val="11"/>
        <color rgb="FF000000"/>
        <rFont val="Calibri"/>
        <family val="2"/>
      </rPr>
      <t>Deltagande i EU:s övervakningsnätverk har upprättats.</t>
    </r>
  </si>
  <si>
    <r>
      <rPr>
        <sz val="11"/>
        <color rgb="FF000000"/>
        <rFont val="Calibri"/>
        <family val="2"/>
      </rPr>
      <t>D.2.3 Analys av  övervakningsdata</t>
    </r>
  </si>
  <si>
    <r>
      <rPr>
        <sz val="11"/>
        <color rgb="FF000000"/>
        <rFont val="Calibri"/>
        <family val="2"/>
      </rPr>
      <t>Övervakningssystemet förmår tillhandahålla den information som behövs för att informera och ge råd om insatsen.</t>
    </r>
  </si>
  <si>
    <r>
      <rPr>
        <sz val="11"/>
        <color rgb="FF000000"/>
        <rFont val="Calibri"/>
        <family val="2"/>
      </rPr>
      <t>D.2.4 System för syndromövervakning</t>
    </r>
  </si>
  <si>
    <r>
      <rPr>
        <sz val="11"/>
        <color rgb="FF000000"/>
        <rFont val="Calibri"/>
        <family val="2"/>
      </rPr>
      <t>Ett system för epidemiologisk omvärldsbevakning finns på plats.</t>
    </r>
  </si>
  <si>
    <r>
      <rPr>
        <sz val="11"/>
        <color rgb="FF000000"/>
        <rFont val="Calibri"/>
        <family val="2"/>
      </rPr>
      <t>D.3.1 System för effektiv rapportering till WHO, FAO och OIE</t>
    </r>
  </si>
  <si>
    <r>
      <rPr>
        <sz val="11"/>
        <color rgb="FF000000"/>
        <rFont val="Calibri"/>
        <family val="2"/>
      </rPr>
      <t>Ansvarskedjor för säkerställandet av effektiv kommunikation inom den nationella och internationella nivån är tydligt identifierade.</t>
    </r>
  </si>
  <si>
    <r>
      <rPr>
        <sz val="11"/>
        <color rgb="FF000000"/>
        <rFont val="Calibri"/>
        <family val="2"/>
      </rPr>
      <t>D.3.2 Rapporteringsnätverk och -protokoll i landet</t>
    </r>
  </si>
  <si>
    <r>
      <rPr>
        <sz val="11"/>
        <color rgb="FF000000"/>
        <rFont val="Calibri"/>
        <family val="2"/>
      </rPr>
      <t>Nationella IHR-kontaktpunkters funktioner och åtgärder finns på plats i enlighet med IHR:s definition (2005).</t>
    </r>
  </si>
  <si>
    <r>
      <rPr>
        <sz val="11"/>
        <color rgb="FF000000"/>
        <rFont val="Calibri"/>
        <family val="2"/>
      </rPr>
      <t>Rapporteringsnätverk och -protokoll finns på plats.</t>
    </r>
  </si>
  <si>
    <r>
      <rPr>
        <sz val="11"/>
        <color rgb="FF000000"/>
        <rFont val="Calibri"/>
        <family val="2"/>
      </rPr>
      <t>D.4.1 Personal finns att tillgå för att genomföra IHR:s krav på grundläggande kapacitet</t>
    </r>
  </si>
  <si>
    <r>
      <rPr>
        <sz val="11"/>
        <color rgb="FF000000"/>
        <rFont val="Calibri"/>
        <family val="2"/>
      </rPr>
      <t>Personal finns att tillgå för att genomföra IHR:s krav på grundläggande kapacitet.</t>
    </r>
  </si>
  <si>
    <r>
      <rPr>
        <sz val="11"/>
        <color theme="1" tint="0.49989318521683401"/>
        <rFont val="Calibri"/>
        <family val="2"/>
      </rPr>
      <t>D.4.2 Tillämpat utbildningsprogram i epidemiologi på plats såsom FETP</t>
    </r>
  </si>
  <si>
    <r>
      <rPr>
        <sz val="11"/>
        <color rgb="FF000000"/>
        <rFont val="Calibri"/>
        <family val="2"/>
      </rPr>
      <t>D.4.3 Arbetskraftsstrategi</t>
    </r>
  </si>
  <si>
    <r>
      <rPr>
        <sz val="11"/>
        <color rgb="FF000000"/>
        <rFont val="Calibri"/>
        <family val="2"/>
      </rPr>
      <t>Vårdpersonalens färdigheter och kompetenser förstärks för att upprätthålla hälsoövervakning och insatser på hälso- och sjukvårdssystemets samtliga nivåer.</t>
    </r>
  </si>
  <si>
    <r>
      <rPr>
        <b/>
        <sz val="16"/>
        <color rgb="FF000000"/>
        <rFont val="Calibri"/>
        <family val="2"/>
      </rPr>
      <t>Reagera</t>
    </r>
  </si>
  <si>
    <r>
      <rPr>
        <sz val="11"/>
        <color rgb="FF000000"/>
        <rFont val="Calibri"/>
        <family val="2"/>
      </rPr>
      <t>R.1.1 En nationell beredskaps- och insatsplan inför hot mot folkhälsan med många olika faror tas fram och genomförs</t>
    </r>
  </si>
  <si>
    <r>
      <rPr>
        <sz val="11"/>
        <color rgb="FF000000"/>
        <rFont val="Calibri"/>
        <family val="2"/>
      </rPr>
      <t>En nationell beredskapsplan inför hot mot folkhälsan tas fram, hålls uppdaterad eller godkänns av t.ex. det nationella behöriga organet.</t>
    </r>
  </si>
  <si>
    <r>
      <rPr>
        <sz val="11"/>
        <color rgb="FF000000"/>
        <rFont val="Calibri"/>
        <family val="2"/>
      </rPr>
      <t>Den nationella beredskapsplanen inför hot mot folkhälsan genomförs.</t>
    </r>
  </si>
  <si>
    <r>
      <rPr>
        <sz val="11"/>
        <color rgb="FF000000"/>
        <rFont val="Calibri"/>
        <family val="2"/>
      </rPr>
      <t>R.1.2 Prioriterade risker och resurser för folkhälsan kartläggs och används.</t>
    </r>
  </si>
  <si>
    <r>
      <rPr>
        <sz val="11"/>
        <color rgb="FF000000"/>
        <rFont val="Calibri"/>
        <family val="2"/>
      </rPr>
      <t>Prioriterade risker och resurser för folkhälsan kartläggs och används.</t>
    </r>
  </si>
  <si>
    <r>
      <rPr>
        <sz val="11"/>
        <color rgb="FF000000"/>
        <rFont val="Calibri"/>
        <family val="2"/>
      </rPr>
      <t>R.2.1 Förmåga att aktivera nödinsatser</t>
    </r>
  </si>
  <si>
    <r>
      <rPr>
        <sz val="11"/>
        <color rgb="FF000000"/>
        <rFont val="Calibri"/>
        <family val="2"/>
      </rPr>
      <t>Ett program för nödinsater med en nödinsatscentral, insatsförfaranden och -planer, och förmågan att aktivera nödinsatser finns på plats.</t>
    </r>
  </si>
  <si>
    <r>
      <rPr>
        <sz val="11"/>
        <color rgb="FF000000"/>
        <rFont val="Calibri"/>
        <family val="2"/>
      </rPr>
      <t>R.2.2 Nödinsatscentral, insatsförfaranden och -planer</t>
    </r>
  </si>
  <si>
    <r>
      <rPr>
        <sz val="11"/>
        <color rgb="FF000000"/>
        <rFont val="Calibri"/>
        <family val="2"/>
      </rPr>
      <t>R.2.3 Program för nödinsater</t>
    </r>
  </si>
  <si>
    <r>
      <rPr>
        <sz val="11"/>
        <color rgb="FF000000"/>
        <rFont val="Calibri"/>
        <family val="2"/>
      </rPr>
      <t>R.2.4 Fallhanteringsförfaranden genomförs för IHR-relevanta faror.</t>
    </r>
  </si>
  <si>
    <r>
      <rPr>
        <sz val="11"/>
        <color rgb="FF000000"/>
        <rFont val="Calibri"/>
        <family val="2"/>
      </rPr>
      <t>Fallhanteringsförfaranden genomförs för IHR-relevanta faror.</t>
    </r>
  </si>
  <si>
    <r>
      <rPr>
        <sz val="11"/>
        <color rgb="FF000000"/>
        <rFont val="Calibri"/>
        <family val="2"/>
      </rPr>
      <t>R.3.1 Folkhälso- och säkerhetsmyndigheter, (t.ex. brottsbekämpande organ, gränskontrollen, tullen) kopplas in vid en misstänkt eller bekräftad biologisk händelse</t>
    </r>
  </si>
  <si>
    <r>
      <rPr>
        <sz val="11"/>
        <color rgb="FF000000"/>
        <rFont val="Calibri"/>
        <family val="2"/>
      </rPr>
      <t>Beredskapsplanering säkerställer mångsektoriellt samarbete och tydligt definierade roller och ansvar för alla aktörer.</t>
    </r>
  </si>
  <si>
    <r>
      <rPr>
        <sz val="11"/>
        <color rgb="FF000000"/>
        <rFont val="Calibri"/>
        <family val="2"/>
      </rPr>
      <t>R.4.1 System finns på plats för att skicka och ta emot medicinska motåtgärder under ett hot mot folkhälsan</t>
    </r>
  </si>
  <si>
    <r>
      <rPr>
        <sz val="11"/>
        <color rgb="FF000000"/>
        <rFont val="Calibri"/>
        <family val="2"/>
      </rPr>
      <t>Förfaranden finns på plats för att skicka och ta emot medicinska motåtgärder under ett hot mot folkhälsan.</t>
    </r>
  </si>
  <si>
    <r>
      <rPr>
        <sz val="11"/>
        <color rgb="FF000000"/>
        <rFont val="Calibri"/>
        <family val="2"/>
      </rPr>
      <t>R.4.2 System finns på plats för att skicka och ta emot medicinska motåtgärder under ett hot mot folkhälsan</t>
    </r>
  </si>
  <si>
    <r>
      <rPr>
        <sz val="11"/>
        <color rgb="FF000000"/>
        <rFont val="Calibri"/>
        <family val="2"/>
      </rPr>
      <t>För uppgiftslämnare som assisterar vid ett hot mot folkhälsan utomlands finns ett protokoll på plats för borttransport av skadade och sjuka.</t>
    </r>
  </si>
  <si>
    <r>
      <rPr>
        <sz val="11"/>
        <color rgb="FF000000"/>
        <rFont val="Calibri"/>
        <family val="2"/>
      </rPr>
      <t>R.5.1 System för riskkommunikation (planer, mekanismer osv.)</t>
    </r>
  </si>
  <si>
    <r>
      <rPr>
        <sz val="11"/>
        <color rgb="FF000000"/>
        <rFont val="Calibri"/>
        <family val="2"/>
      </rPr>
      <t>Kommunikationspolitik och -förfaranden har upprättats för att utveckla, samordna och ge ut information om en händelse av betydelse för folkhälsan.</t>
    </r>
  </si>
  <si>
    <r>
      <rPr>
        <sz val="11"/>
        <color rgb="FF000000"/>
        <rFont val="Calibri"/>
        <family val="2"/>
      </rPr>
      <t>R.5.2 Kommunikation och samordning internt och med samarbetsparter</t>
    </r>
  </si>
  <si>
    <r>
      <rPr>
        <sz val="11"/>
        <color rgb="FF000000"/>
        <rFont val="Calibri"/>
        <family val="2"/>
      </rPr>
      <t>Kommunikationspolitik och -förfaranden har upprättats för att utveckla, samordna och ge ut information om en händelse av betydelse för folkhälsan.</t>
    </r>
  </si>
  <si>
    <r>
      <rPr>
        <sz val="11"/>
        <color rgb="FF000000"/>
        <rFont val="Calibri"/>
        <family val="2"/>
      </rPr>
      <t>Förfaranden för att samordna alla relevanta samarbetsparter i hälso- och sjukvårdssystemet har upprättats för t.ex. folkhälsa, läkarvård och tjänster för psykisk hälsa/beteendehälsa.</t>
    </r>
  </si>
  <si>
    <r>
      <rPr>
        <sz val="11"/>
        <color rgb="FF000000"/>
        <rFont val="Calibri"/>
        <family val="2"/>
      </rPr>
      <t>I samordning ingår aktivering av stödnätverk, grupper för rådgivning, nätverk för samarbetsparter och kommunikation</t>
    </r>
  </si>
  <si>
    <r>
      <rPr>
        <sz val="11"/>
        <color rgb="FF000000"/>
        <rFont val="Calibri"/>
        <family val="2"/>
      </rPr>
      <t>R.5.3 Offentlig kommunikation</t>
    </r>
  </si>
  <si>
    <r>
      <rPr>
        <sz val="11"/>
        <color rgb="FF000000"/>
        <rFont val="Calibri"/>
        <family val="2"/>
      </rPr>
      <t>Information om en händelse sprids till allmänheten för att förklara utbrottet, upprätta förtroendet och minimera infektionsrisken.</t>
    </r>
  </si>
  <si>
    <r>
      <rPr>
        <sz val="11"/>
        <color rgb="FF000000"/>
        <rFont val="Calibri"/>
        <family val="2"/>
      </rPr>
      <t>Nyckelbudskap tas fram för offentlig kommunikation.</t>
    </r>
  </si>
  <si>
    <r>
      <rPr>
        <sz val="11"/>
        <color theme="1" tint="0.49989318521683401"/>
        <rFont val="Calibri"/>
        <family val="2"/>
      </rPr>
      <t>R.5.4 Kommunikationssamarbete med drabbade samhällen</t>
    </r>
  </si>
  <si>
    <r>
      <rPr>
        <sz val="11"/>
        <color rgb="FF000000"/>
        <rFont val="Calibri"/>
        <family val="2"/>
      </rPr>
      <t>R.5.5 Dynamiskt lyssnande och rykteshantering</t>
    </r>
  </si>
  <si>
    <r>
      <rPr>
        <sz val="11"/>
        <color rgb="FF000000"/>
        <rFont val="Calibri"/>
        <family val="2"/>
      </rPr>
      <t>Information till allmänheten beaktar allmänhetens riskuppfattningar.</t>
    </r>
  </si>
  <si>
    <r>
      <rPr>
        <sz val="11"/>
        <color rgb="FF000000"/>
        <rFont val="Calibri"/>
        <family val="2"/>
      </rPr>
      <t>Det förväntade responsbeteendet (t.ex. den grad av farhågor som populationen upplever) beaktas i beslutsprocessen.</t>
    </r>
  </si>
  <si>
    <r>
      <rPr>
        <b/>
        <sz val="16"/>
        <color rgb="FF000000"/>
        <rFont val="Calibri"/>
        <family val="2"/>
      </rPr>
      <t>Andra IHR-relaterade faror och införselpunkter (PoE)</t>
    </r>
  </si>
  <si>
    <r>
      <rPr>
        <sz val="11"/>
        <color rgb="FF000000"/>
        <rFont val="Calibri"/>
        <family val="2"/>
      </rPr>
      <t>PoE.1 Rutinförmåga fastställs vid införselpunkter (PoE, Points of Entry).</t>
    </r>
  </si>
  <si>
    <r>
      <rPr>
        <sz val="11"/>
        <color rgb="FF000000"/>
        <rFont val="Calibri"/>
        <family val="2"/>
      </rPr>
      <t>IHR-skyldigheter vad gäller införselpunkter har uppfyllts.</t>
    </r>
  </si>
  <si>
    <r>
      <rPr>
        <sz val="11"/>
        <color rgb="FF000000"/>
        <rFont val="Calibri"/>
        <family val="2"/>
      </rPr>
      <t xml:space="preserve">PoE.2 En effektiv folkhälsoinsats vid införselpunkter </t>
    </r>
  </si>
  <si>
    <r>
      <rPr>
        <sz val="11"/>
        <color rgb="FF000000"/>
        <rFont val="Calibri"/>
        <family val="2"/>
      </rPr>
      <t>En effektiv folkhälsoinsats upprättas vid införselpunkter i enlighet med IHR.</t>
    </r>
  </si>
  <si>
    <r>
      <rPr>
        <sz val="11"/>
        <color rgb="FF000000"/>
        <rFont val="Calibri"/>
        <family val="2"/>
      </rPr>
      <t>CE.1 Mekanismer har upprättats och fungerar för att upptäcka och reagera på kemiska händelser eller nödsituationer.</t>
    </r>
  </si>
  <si>
    <r>
      <rPr>
        <sz val="11"/>
        <color rgb="FF000000"/>
        <rFont val="Calibri"/>
        <family val="2"/>
      </rPr>
      <t>Beredskapsplaner för biologiska riskhändelser finns på plats, gemensamt framtagna av folkhälsosektorn och icke-hälsosektorer, såsom civilskyddet, gränskontrollen och tullen.</t>
    </r>
  </si>
  <si>
    <r>
      <rPr>
        <sz val="11"/>
        <color theme="1" tint="0.49989318521683401"/>
        <rFont val="Calibri"/>
        <family val="2"/>
      </rPr>
      <t>CE.2 En gynnsam miljö finns på plats för hantering av kemiska händelser</t>
    </r>
  </si>
  <si>
    <r>
      <rPr>
        <sz val="11"/>
        <color theme="1" tint="0.49989318521683401"/>
        <rFont val="Calibri"/>
        <family val="2"/>
      </rPr>
      <t>RE.1 Mekanismer har upprättats och fungerar för att upptäcka och reagera på nödsituationer som medför risk för strålning och kärnkraftsolyckor.</t>
    </r>
  </si>
  <si>
    <r>
      <rPr>
        <sz val="11"/>
        <color theme="1" tint="0.49989318521683401"/>
        <rFont val="Calibri"/>
        <family val="2"/>
      </rPr>
      <t>RE.2 En gynnsam miljö finns på plats för hantering av nödsituationer som medför risk för strålning</t>
    </r>
  </si>
  <si>
    <t>D1-36</t>
  </si>
  <si>
    <t>D1-31</t>
  </si>
  <si>
    <t>D5-28</t>
  </si>
  <si>
    <t>D5-27</t>
  </si>
  <si>
    <t>D1-26</t>
  </si>
  <si>
    <t>D1-38</t>
  </si>
  <si>
    <t>D3-12</t>
  </si>
  <si>
    <t>D3-14</t>
  </si>
  <si>
    <t>D3-16</t>
  </si>
  <si>
    <t>D3-29</t>
  </si>
  <si>
    <t>D3-30</t>
  </si>
  <si>
    <t>D3-26</t>
  </si>
  <si>
    <t>D3-25</t>
  </si>
  <si>
    <t>D3-31</t>
  </si>
  <si>
    <t>D3-14</t>
  </si>
  <si>
    <t>D5-40</t>
  </si>
  <si>
    <t>D3-30</t>
  </si>
  <si>
    <t>D1-63</t>
  </si>
  <si>
    <t>D2-12</t>
  </si>
  <si>
    <t>D1-14</t>
  </si>
  <si>
    <t>D1-15</t>
  </si>
  <si>
    <t>D1-30</t>
  </si>
  <si>
    <t>D5-14</t>
  </si>
  <si>
    <t>D5-50</t>
  </si>
  <si>
    <t>D1-25</t>
  </si>
  <si>
    <t>D5-26</t>
  </si>
  <si>
    <t>D5-31</t>
  </si>
  <si>
    <t>D1-43</t>
  </si>
  <si>
    <t>D1-43</t>
  </si>
  <si>
    <t>D5-19</t>
  </si>
  <si>
    <t>D5-21</t>
  </si>
  <si>
    <t>D1-54</t>
  </si>
  <si>
    <t>D1-56</t>
  </si>
  <si>
    <t>D1-59</t>
  </si>
  <si>
    <t>D5-23</t>
  </si>
  <si>
    <t>D1-64</t>
  </si>
  <si>
    <t>D5-49</t>
  </si>
  <si>
    <t>D1-34</t>
  </si>
  <si>
    <r>
      <rPr>
        <b/>
        <sz val="18"/>
        <color rgb="FFFFFFFF"/>
        <rFont val="Calibri"/>
        <family val="2"/>
      </rPr>
      <t>Översikt över BSI och CSI</t>
    </r>
  </si>
  <si>
    <r>
      <rPr>
        <b/>
        <sz val="11"/>
        <color rgb="FFFFFFFF"/>
        <rFont val="Calibri"/>
        <family val="2"/>
      </rPr>
      <t>D1: Beredskap och ledning före händelsen</t>
    </r>
  </si>
  <si>
    <r>
      <rPr>
        <b/>
        <sz val="11"/>
        <color rgb="FF000000"/>
        <rFont val="Calibri"/>
        <family val="2"/>
      </rPr>
      <t>BSI</t>
    </r>
  </si>
  <si>
    <r>
      <rPr>
        <b/>
        <sz val="11"/>
        <color rgb="FF000000"/>
        <rFont val="Calibri"/>
        <family val="2"/>
      </rPr>
      <t>CSI</t>
    </r>
  </si>
  <si>
    <r>
      <rPr>
        <sz val="11"/>
        <color rgb="FF000000"/>
        <rFont val="Calibri"/>
        <family val="2"/>
      </rPr>
      <t>1 Olycksberedskap är integrerad i nationella hälsostrategier, finansiering och planer.</t>
    </r>
  </si>
  <si>
    <r>
      <rPr>
        <sz val="11"/>
        <color rgb="FF000000"/>
        <rFont val="Calibri"/>
        <family val="2"/>
      </rPr>
      <t>2 I politik och lagstiftning för mångsektoriell akut riskhantering ingår hot mot folkhälsan.</t>
    </r>
  </si>
  <si>
    <r>
      <rPr>
        <sz val="11"/>
        <color rgb="FF000000"/>
        <rFont val="Calibri"/>
        <family val="2"/>
      </rPr>
      <t>3 En nationell beredskapsplan inför hot mot folkhälsan tas fram, hålls uppdaterad eller godkänns av t.ex. det nationella behöriga organet.</t>
    </r>
  </si>
  <si>
    <r>
      <rPr>
        <sz val="11"/>
        <color rgb="FF000000"/>
        <rFont val="Calibri"/>
        <family val="2"/>
      </rPr>
      <t>3.1. Den nationella beredskapsplanen inför hot mot folkhälsan genomförs.</t>
    </r>
  </si>
  <si>
    <r>
      <rPr>
        <sz val="11"/>
        <color rgb="FF000000"/>
        <rFont val="Calibri"/>
        <family val="2"/>
      </rPr>
      <t>3.2 Beredskapsplaner är flexibla och lätta att anpassa.</t>
    </r>
  </si>
  <si>
    <r>
      <rPr>
        <sz val="11"/>
        <color rgb="FF000000"/>
        <rFont val="Calibri"/>
        <family val="2"/>
      </rPr>
      <t>3.3 I beredskapsplanering ingår samhällets beredskap att förbereda sig inför, motstå och återhämta sig från incidenter som rör folkhälsan.</t>
    </r>
  </si>
  <si>
    <r>
      <rPr>
        <sz val="11"/>
        <color rgb="FF000000"/>
        <rFont val="Calibri"/>
        <family val="2"/>
      </rPr>
      <t>4 I beredskapsplanering ingår en självbedömning, med identifiering av brister och möjliga lösningar, personalkapacitet och relevanta nationella aktörer.</t>
    </r>
  </si>
  <si>
    <r>
      <rPr>
        <sz val="11"/>
        <color rgb="FF000000"/>
        <rFont val="Calibri"/>
        <family val="2"/>
      </rPr>
      <t xml:space="preserve">4.1 Denna egna bedömning är integrerad i den befintliga strategiska, planerande och finansiella mekanismen. </t>
    </r>
  </si>
  <si>
    <r>
      <rPr>
        <sz val="11"/>
        <color rgb="FF000000"/>
        <rFont val="Calibri"/>
        <family val="2"/>
      </rPr>
      <t>5 I beredskapsplanering ingår att bedöma och förstärka befintliga förmågor (strukturer/tjänster, personalutrustning, skriftliga planer för beredskap, standardiserade arbetsrutiner).</t>
    </r>
  </si>
  <si>
    <r>
      <rPr>
        <sz val="11"/>
        <color rgb="FF000000"/>
        <rFont val="Calibri"/>
        <family val="2"/>
      </rPr>
      <t>5.1 I beredskapsplanering ingår en kapacitet att bygga strategier.</t>
    </r>
  </si>
  <si>
    <r>
      <rPr>
        <sz val="11"/>
        <color rgb="FF000000"/>
        <rFont val="Calibri"/>
        <family val="2"/>
      </rPr>
      <t>5.2 Beredskaps- och insatssystemet inför hot mot folkhälsan (inräknat överförbara sjukdomar) uppfyller EU:s bästa praxis.</t>
    </r>
  </si>
  <si>
    <r>
      <rPr>
        <sz val="11"/>
        <color rgb="FF000000"/>
        <rFont val="Calibri"/>
        <family val="2"/>
      </rPr>
      <t>5.3 Pandemiplaner överensstämmer med internationell (t.ex. WHO och EU) tillgänglig vägledning.</t>
    </r>
  </si>
  <si>
    <r>
      <rPr>
        <sz val="11"/>
        <color rgb="FF000000"/>
        <rFont val="Calibri"/>
        <family val="2"/>
      </rPr>
      <t xml:space="preserve">6 I beredskapsplanering ingår </t>
    </r>
    <r>
      <rPr>
        <sz val="11"/>
        <color rgb="FF000000"/>
        <rFont val="Calibri"/>
        <family val="2"/>
      </rPr>
      <t xml:space="preserve">s </t>
    </r>
    <r>
      <rPr>
        <sz val="11"/>
        <color rgb="FF000000"/>
        <rFont val="Calibri"/>
        <family val="2"/>
      </rPr>
      <t>lämpliga medicinska motåtgärder för att skydda hälsan i medlemsstaternas befolkningar.</t>
    </r>
  </si>
  <si>
    <r>
      <rPr>
        <sz val="11"/>
        <color rgb="FF000000"/>
        <rFont val="Calibri"/>
        <family val="2"/>
      </rPr>
      <t>6.1 I beredskapsplanering ingår identifiering av leverantörer av medicinska motåtgärder, inräknat leveranskapacitet och -tid.</t>
    </r>
  </si>
  <si>
    <r>
      <rPr>
        <sz val="11"/>
        <color rgb="FF000000"/>
        <rFont val="Calibri"/>
        <family val="2"/>
      </rPr>
      <t>7 Beredskapsplanering säkerställer mångsektoriellt samarbete och tydligt definierade roller och ansvar för alla aktörer.</t>
    </r>
  </si>
  <si>
    <r>
      <rPr>
        <sz val="11"/>
        <color rgb="FF000000"/>
        <rFont val="Calibri"/>
        <family val="2"/>
      </rPr>
      <t>7.1 Ett statsförvaltningsövergripande (dvs. formella och informella nätverk) biosäkerhets- och bioskyddssystem finns på plats för människor, djur och jordbruksanläggningar.</t>
    </r>
  </si>
  <si>
    <r>
      <rPr>
        <sz val="11"/>
        <color rgb="FF000000"/>
        <rFont val="Calibri"/>
        <family val="2"/>
      </rPr>
      <t>7.2 Mångsektoriell flerpartssamordning, styrning och kontroll bygger på fastställd infrastruktur.</t>
    </r>
  </si>
  <si>
    <r>
      <rPr>
        <sz val="11"/>
        <color rgb="FF000000"/>
        <rFont val="Calibri"/>
        <family val="2"/>
      </rPr>
      <t>7.3 Mångsektoriell flerpartssamordning, styrning och kontroll förstärks kontinuerligt under planeringsprocessen.</t>
    </r>
  </si>
  <si>
    <r>
      <rPr>
        <sz val="11"/>
        <color rgb="FF000000"/>
        <rFont val="Calibri"/>
        <family val="2"/>
      </rPr>
      <t>7.4 I beredskapsplanering ingår förmågan att stödja åtgärder på mellanliggande och samhällets/primära insatsnivåer under ett hot mot folkhälsan.</t>
    </r>
  </si>
  <si>
    <r>
      <rPr>
        <sz val="11"/>
        <color rgb="FF000000"/>
        <rFont val="Calibri"/>
        <family val="2"/>
      </rPr>
      <t>8 Prioriterade risker och resurser för folkhälsan kartläggs och används.</t>
    </r>
  </si>
  <si>
    <r>
      <rPr>
        <sz val="11"/>
        <color rgb="FF000000"/>
        <rFont val="Calibri"/>
        <family val="2"/>
      </rPr>
      <t>8.1 Strategi för antimikrobiell läkemedelsbehandling (uppsättning samordnade strategier för att förbättra användningen av antimikrobiella läkemedel) genomförs.</t>
    </r>
  </si>
  <si>
    <r>
      <rPr>
        <sz val="11"/>
        <color rgb="FF000000"/>
        <rFont val="Calibri"/>
        <family val="2"/>
      </rPr>
      <t xml:space="preserve">8.2 Beredskap innefattar: förmågan att hindra, upptäcka och hantera utbrott, under stora och plötsliga migrationsinflöden. </t>
    </r>
  </si>
  <si>
    <r>
      <rPr>
        <sz val="11"/>
        <color rgb="FF000000"/>
        <rFont val="Calibri"/>
        <family val="2"/>
      </rPr>
      <t>9 Ett specifikt nationellt ramverk finns på plats för prioriterade hot (såsom influensapandemier) inom alla sektorer.</t>
    </r>
  </si>
  <si>
    <r>
      <rPr>
        <sz val="11"/>
        <color rgb="FF000000"/>
        <rFont val="Calibri"/>
        <family val="2"/>
      </rPr>
      <t>9.1 Beredskapsplaner för biologiska riskhändelser finns på plats, gemensamt framtagna av folkhälsosektorn och icke-hälsosektorer, såsom civilskyddet, gränskontrollen och tullen.</t>
    </r>
  </si>
  <si>
    <r>
      <rPr>
        <sz val="11"/>
        <color rgb="FF000000"/>
        <rFont val="Calibri"/>
        <family val="2"/>
      </rPr>
      <t>9.2 Vad gäller pandemiberedskap är stark planering och samordning inom hela regeringen fortfarande avgörande och leds av hälsoministeriet.</t>
    </r>
  </si>
  <si>
    <r>
      <rPr>
        <sz val="11"/>
        <color rgb="FF000000"/>
        <rFont val="Calibri"/>
        <family val="2"/>
      </rPr>
      <t>10 Beredskap fastställs i nationella och regionala nätverk.</t>
    </r>
  </si>
  <si>
    <r>
      <rPr>
        <sz val="11"/>
        <color rgb="FF000000"/>
        <rFont val="Calibri"/>
        <family val="2"/>
      </rPr>
      <t>11 Samarbete mellan länder finns på plats för att upprätthålla höga beredskapsnivåer.</t>
    </r>
  </si>
  <si>
    <r>
      <rPr>
        <sz val="11"/>
        <color rgb="FF000000"/>
        <rFont val="Calibri"/>
        <family val="2"/>
      </rPr>
      <t>12 Nationella IHR-kontaktpunkters funktioner och åtgärder finns på plats i enlighet med IHR:s definition  (2005).</t>
    </r>
  </si>
  <si>
    <r>
      <rPr>
        <sz val="11"/>
        <color rgb="FF000000"/>
        <rFont val="Calibri"/>
        <family val="2"/>
      </rPr>
      <t>13 Kommunikationspolitik och -förfaranden har upprättats för att utveckla, samordna och ge ut information om en händelse av betydelse för folkhälsan.</t>
    </r>
  </si>
  <si>
    <r>
      <rPr>
        <sz val="11"/>
        <color rgb="FF000000"/>
        <rFont val="Calibri"/>
        <family val="2"/>
      </rPr>
      <t>En kommunikationsstrategi säkerställer snabb och effektiv kommunikation före och under en händelse.</t>
    </r>
  </si>
  <si>
    <r>
      <rPr>
        <sz val="11"/>
        <color rgb="FF000000"/>
        <rFont val="Calibri"/>
        <family val="2"/>
      </rPr>
      <t>13.2 Kommunikationsstrategin innefattar en expanderingsmetod.</t>
    </r>
  </si>
  <si>
    <r>
      <rPr>
        <sz val="11"/>
        <color rgb="FF000000"/>
        <rFont val="Calibri"/>
        <family val="2"/>
      </rPr>
      <t>13.3 Nödkommunikationsplaner förblir flexibla och uppdateras vid behov.</t>
    </r>
  </si>
  <si>
    <r>
      <rPr>
        <sz val="11"/>
        <color rgb="FF000000"/>
        <rFont val="Calibri"/>
        <family val="2"/>
      </rPr>
      <t>13.4 Nödkommunikationsplaner är pragmatiska och okomplicerade att genomföra.</t>
    </r>
  </si>
  <si>
    <r>
      <rPr>
        <sz val="11"/>
        <color rgb="FF000000"/>
        <rFont val="Calibri"/>
        <family val="2"/>
      </rPr>
      <t>13.5 Nödkommunikationsplaner testas.</t>
    </r>
  </si>
  <si>
    <r>
      <rPr>
        <sz val="11"/>
        <color rgb="FF000000"/>
        <rFont val="Calibri"/>
        <family val="2"/>
      </rPr>
      <t>13.6 Nödkommunikationsplaner täcker möjligheten att vissa händelser får ökad uppmärksamhet i medierna.</t>
    </r>
  </si>
  <si>
    <r>
      <rPr>
        <sz val="11"/>
        <color rgb="FF000000"/>
        <rFont val="Calibri"/>
        <family val="2"/>
      </rPr>
      <t>13.7 Nödkommunikationsplaner täcker möjligheten att vissa händelser leder till större efterfrågan efter information bland allmänheten.</t>
    </r>
  </si>
  <si>
    <r>
      <rPr>
        <sz val="11"/>
        <color rgb="FF000000"/>
        <rFont val="Calibri"/>
        <family val="2"/>
      </rPr>
      <t>13.8 Flerfaldiga riskkommunikationskanaler (t.ex. webbplats, e-post, ämnesspecifika telefonlinjer) inrättas.</t>
    </r>
  </si>
  <si>
    <r>
      <rPr>
        <sz val="11"/>
        <color rgb="FF000000"/>
        <rFont val="Calibri"/>
        <family val="2"/>
      </rPr>
      <t>13.9 Vårdpersonal och andra yrkesverksamma får snabbt information och vägledning om en händelse som gör att de kan besvara allmänhetens frågor rätt.</t>
    </r>
  </si>
  <si>
    <r>
      <rPr>
        <b/>
        <sz val="11"/>
        <color rgb="FFFFFFFF"/>
        <rFont val="Calibri"/>
        <family val="2"/>
      </rPr>
      <t>D2 Resurser: utbildad arbetskraft</t>
    </r>
  </si>
  <si>
    <r>
      <rPr>
        <b/>
        <sz val="11"/>
        <color rgb="FF000000"/>
        <rFont val="Calibri"/>
        <family val="2"/>
      </rPr>
      <t>BSI</t>
    </r>
  </si>
  <si>
    <r>
      <rPr>
        <b/>
        <sz val="11"/>
        <color rgb="FF000000"/>
        <rFont val="Calibri"/>
        <family val="2"/>
      </rPr>
      <t>CSI</t>
    </r>
  </si>
  <si>
    <r>
      <rPr>
        <sz val="11"/>
        <color rgb="FF000000"/>
        <rFont val="Calibri"/>
        <family val="2"/>
      </rPr>
      <t>1 Vårdpersonalens färdigheter och kompetenser räcker för att upprätthålla hälsoövervakning och insatser på hälso- och sjukvårdssystemets samtliga nivåer.</t>
    </r>
  </si>
  <si>
    <r>
      <rPr>
        <sz val="11"/>
        <color rgb="FF000000"/>
        <rFont val="Calibri"/>
        <family val="2"/>
      </rPr>
      <t>2 Personal finns att tillgå för att genomföra IHR:s krav på grundläggande kapacitet.</t>
    </r>
  </si>
  <si>
    <r>
      <rPr>
        <sz val="11"/>
        <color rgb="FF000000"/>
        <rFont val="Calibri"/>
        <family val="2"/>
      </rPr>
      <t>3 Tillgång till en kompetent vårdpersonal för ett ständigt flöde av vårdtjänster säkerställs.</t>
    </r>
  </si>
  <si>
    <r>
      <rPr>
        <sz val="11"/>
        <color rgb="FF000000"/>
        <rFont val="Calibri"/>
        <family val="2"/>
      </rPr>
      <t>4 Utbildning och övningar stöds på en organisations strategiska och operativa nivå.</t>
    </r>
  </si>
  <si>
    <r>
      <rPr>
        <sz val="11"/>
        <color rgb="FF000000"/>
        <rFont val="Calibri"/>
        <family val="2"/>
      </rPr>
      <t>4.1 Utbildning och övningar ingår i en organisations aktiviteter för beredskapsplanering.</t>
    </r>
  </si>
  <si>
    <r>
      <rPr>
        <sz val="11"/>
        <color rgb="FF000000"/>
        <rFont val="Calibri"/>
        <family val="2"/>
      </rPr>
      <t>5 Beredskapsnivån bedöms genom simuleringsövningar.</t>
    </r>
  </si>
  <si>
    <r>
      <rPr>
        <sz val="11"/>
        <color rgb="FF000000"/>
        <rFont val="Calibri"/>
        <family val="2"/>
      </rPr>
      <t>5.1 Relevanta partnerorganisationer deltar i övningarna för att förbättra förståelsen av varandras insatsplaner.</t>
    </r>
  </si>
  <si>
    <r>
      <rPr>
        <sz val="11"/>
        <color rgb="FF000000"/>
        <rFont val="Calibri"/>
        <family val="2"/>
      </rPr>
      <t>6 Utbildning, övningar och incidentöversyner används för att förstå och förbättra riskhanteringsförfaranden och förstärka förmågan.</t>
    </r>
  </si>
  <si>
    <r>
      <rPr>
        <sz val="11"/>
        <color rgb="FF000000"/>
        <rFont val="Calibri"/>
        <family val="2"/>
      </rPr>
      <t>6.1 Övningar bygger på ett scenario och anpassas efter situationen (t.ex. lokal, regional, nationell och internationell).</t>
    </r>
  </si>
  <si>
    <r>
      <rPr>
        <sz val="11"/>
        <color rgb="FF000000"/>
        <rFont val="Calibri"/>
        <family val="2"/>
      </rPr>
      <t>6.2 För att utföra en framgångsrik simuleringsövning ges planeringsgruppen ett tydligt mandat och rätten att planera, utföra och utvärdera övningen.</t>
    </r>
  </si>
  <si>
    <r>
      <rPr>
        <sz val="11"/>
        <color rgb="FF000000"/>
        <rFont val="Calibri"/>
        <family val="2"/>
      </rPr>
      <t>6.3 Syftet med en simuleringsövning är att identifiera områden som behöver förbättras.</t>
    </r>
  </si>
  <si>
    <r>
      <rPr>
        <sz val="11"/>
        <color rgb="FF000000"/>
        <rFont val="Calibri"/>
        <family val="2"/>
      </rPr>
      <t>7 Övningar utförs för att testa hur IHR:s grundläggande kapacitet faktiskt fungerar.</t>
    </r>
  </si>
  <si>
    <r>
      <rPr>
        <sz val="11"/>
        <color rgb="FF000000"/>
        <rFont val="Calibri"/>
        <family val="2"/>
      </rPr>
      <t>8 Ursprungliga syften och målsättningar för utbildning och simuleringsövningar utvärderas och tillvaratagna erfarenheter dokumenteras i en rapport.</t>
    </r>
  </si>
  <si>
    <r>
      <rPr>
        <b/>
        <sz val="11"/>
        <color rgb="FFFFFFFF"/>
        <rFont val="Calibri"/>
        <family val="2"/>
      </rPr>
      <t>D3 Stödjande funktion: övervakning</t>
    </r>
  </si>
  <si>
    <r>
      <rPr>
        <b/>
        <sz val="11"/>
        <color rgb="FF000000"/>
        <rFont val="Calibri"/>
        <family val="2"/>
      </rPr>
      <t>BSI</t>
    </r>
  </si>
  <si>
    <r>
      <rPr>
        <b/>
        <sz val="11"/>
        <color rgb="FF000000"/>
        <rFont val="Calibri"/>
        <family val="2"/>
      </rPr>
      <t>CSI</t>
    </r>
  </si>
  <si>
    <r>
      <rPr>
        <sz val="11"/>
        <color rgb="FF000000"/>
        <rFont val="Calibri"/>
        <family val="2"/>
      </rPr>
      <t>1 Ett indikatorbaserat övervakningssystem finns på plats.</t>
    </r>
  </si>
  <si>
    <r>
      <rPr>
        <sz val="11"/>
        <color rgb="FF000000"/>
        <rFont val="Calibri"/>
        <family val="2"/>
      </rPr>
      <t>1.1 Dessa indikatorer definieras i protokollen för att möjliggöra en snabb uppföljning.</t>
    </r>
  </si>
  <si>
    <r>
      <rPr>
        <sz val="11"/>
        <color rgb="FF000000"/>
        <rFont val="Calibri"/>
        <family val="2"/>
      </rPr>
      <t xml:space="preserve">2 Ett system för epidemiologisk omvärldsbevakning </t>
    </r>
    <r>
      <rPr>
        <sz val="11"/>
        <color rgb="FF000000"/>
        <rFont val="Calibri"/>
        <family val="2"/>
      </rPr>
      <t>finns på plats.</t>
    </r>
  </si>
  <si>
    <r>
      <rPr>
        <sz val="11"/>
        <color rgb="FF000000"/>
        <rFont val="Calibri"/>
        <family val="2"/>
      </rPr>
      <t>2.1 Händelser av betydelse för folkhälsan definieras i protokollen för att möjliggöra en snabb uppföljning.</t>
    </r>
  </si>
  <si>
    <r>
      <rPr>
        <sz val="11"/>
        <color rgb="FF000000"/>
        <rFont val="Calibri"/>
        <family val="2"/>
      </rPr>
      <t>2.2 Övervakningssystemet ger rapportering av övervakningsdata i realtid.</t>
    </r>
  </si>
  <si>
    <r>
      <rPr>
        <sz val="11"/>
        <color rgb="FF000000"/>
        <rFont val="Calibri"/>
        <family val="2"/>
      </rPr>
      <t>2.3 Övervakningssystemet är känsligt och flexibelt för att kunna upptäcka ursprungliga fall eller händelser.</t>
    </r>
  </si>
  <si>
    <r>
      <rPr>
        <sz val="11"/>
        <color rgb="FF000000"/>
        <rFont val="Calibri"/>
        <family val="2"/>
      </rPr>
      <t xml:space="preserve">2.4 Övervakningssystemet får information från många olika och  tillförlitliga resurser. </t>
    </r>
  </si>
  <si>
    <r>
      <rPr>
        <sz val="11"/>
        <color rgb="FF000000"/>
        <rFont val="Calibri"/>
        <family val="2"/>
      </rPr>
      <t>2.5 Övervakningssystemet innehåller information från veterinärmedicinska övervakningssystem.</t>
    </r>
  </si>
  <si>
    <r>
      <rPr>
        <sz val="11"/>
        <color rgb="FF000000"/>
        <rFont val="Calibri"/>
        <family val="2"/>
      </rPr>
      <t>2.6 Övervakningssystemet innehåller information från entomologiska övervakningssystem.</t>
    </r>
  </si>
  <si>
    <r>
      <rPr>
        <sz val="11"/>
        <color rgb="FF000000"/>
        <rFont val="Calibri"/>
        <family val="2"/>
      </rPr>
      <t>2.7 Övervakningssystemet innehåller information från system för miljöövervakning.</t>
    </r>
  </si>
  <si>
    <r>
      <rPr>
        <sz val="11"/>
        <color rgb="FF000000"/>
        <rFont val="Calibri"/>
        <family val="2"/>
      </rPr>
      <t>2.8 Övervakningssystemet innehåller information från system för väderövervakning.</t>
    </r>
  </si>
  <si>
    <r>
      <rPr>
        <sz val="11"/>
        <color rgb="FF000000"/>
        <rFont val="Calibri"/>
        <family val="2"/>
      </rPr>
      <t>2.9 Övervakningssystemet innehåller information från mikrobiologiska övervakningssystem.</t>
    </r>
  </si>
  <si>
    <r>
      <rPr>
        <sz val="11"/>
        <color rgb="FF000000"/>
        <rFont val="Calibri"/>
        <family val="2"/>
      </rPr>
      <t>3 Övervakningssystemet skapar en tidig varningssignal om en möjlig händelse av betydelse för folkhälsan.</t>
    </r>
  </si>
  <si>
    <r>
      <rPr>
        <sz val="11"/>
        <color rgb="FF000000"/>
        <rFont val="Calibri"/>
        <family val="2"/>
      </rPr>
      <t xml:space="preserve">4 Deltagande i EU:s övervakningsnätverk har upprättats. </t>
    </r>
  </si>
  <si>
    <r>
      <rPr>
        <sz val="11"/>
        <color rgb="FF000000"/>
        <rFont val="Calibri"/>
        <family val="2"/>
      </rPr>
      <t>5 Övervakningssystemet uppfyller EU:s och WHO:s normer vad gäller epidemiologiska data om alla sjukdomar under EU:s övervakning, deras falldefinitioner och rapporteringsprotokoll.</t>
    </r>
  </si>
  <si>
    <r>
      <rPr>
        <sz val="11"/>
        <color rgb="FF000000"/>
        <rFont val="Calibri"/>
        <family val="2"/>
      </rPr>
      <t>6 Övervakningsdata rapporteras systematiskt och regelbundet till de relevanta sektorerna och aktörerna.</t>
    </r>
  </si>
  <si>
    <r>
      <rPr>
        <sz val="11"/>
        <color rgb="FF000000"/>
        <rFont val="Calibri"/>
        <family val="2"/>
      </rPr>
      <t>6.1 Alla relevanta övervakningssystem är integrerade i ett nätverk som ständigt utbyter information.</t>
    </r>
  </si>
  <si>
    <r>
      <rPr>
        <sz val="11"/>
        <color rgb="FF000000"/>
        <rFont val="Calibri"/>
        <family val="2"/>
      </rPr>
      <t>6.2 Rapporteringsnätverk och -protokoll finns på plats.</t>
    </r>
  </si>
  <si>
    <r>
      <rPr>
        <sz val="11"/>
        <color rgb="FF000000"/>
        <rFont val="Calibri"/>
        <family val="2"/>
      </rPr>
      <t>6.3 Övervakningssystemet förmår tillhandahålla den information som behövs för att informera och ge råd om insatsen.</t>
    </r>
  </si>
  <si>
    <r>
      <rPr>
        <b/>
        <sz val="11"/>
        <color rgb="FFFFFFFF"/>
        <rFont val="Calibri"/>
        <family val="2"/>
      </rPr>
      <t>D4: Stödjande funktion: riskbedömning</t>
    </r>
  </si>
  <si>
    <r>
      <rPr>
        <b/>
        <sz val="11"/>
        <color rgb="FF000000"/>
        <rFont val="Calibri"/>
        <family val="2"/>
      </rPr>
      <t>BSI</t>
    </r>
  </si>
  <si>
    <r>
      <rPr>
        <b/>
        <sz val="11"/>
        <color rgb="FF000000"/>
        <rFont val="Calibri"/>
        <family val="2"/>
      </rPr>
      <t>CSI</t>
    </r>
  </si>
  <si>
    <r>
      <rPr>
        <sz val="11"/>
        <color rgb="FF000000"/>
        <rFont val="Calibri"/>
        <family val="2"/>
      </rPr>
      <t>1 Larm och tidiga varningar bedöms utifrån en gemensam analys av övervakningen och andra tillgängliga data.</t>
    </r>
  </si>
  <si>
    <r>
      <rPr>
        <sz val="11"/>
        <color rgb="FF000000"/>
        <rFont val="Calibri"/>
        <family val="2"/>
      </rPr>
      <t>2 En riskbedömningsgrupp samlas för att bedöma riskerna för en (möjlig) händelse av betydelse för folkhälsan.</t>
    </r>
  </si>
  <si>
    <r>
      <rPr>
        <sz val="11"/>
        <color rgb="FF000000"/>
        <rFont val="Calibri"/>
        <family val="2"/>
      </rPr>
      <t>2.1 Riskbedömningsgruppen innehar ytterligare expertis (t.ex. toxikologi, djurhälsa, livsmedelssäkerhet osv.).</t>
    </r>
  </si>
  <si>
    <r>
      <rPr>
        <sz val="11"/>
        <color rgb="FF000000"/>
        <rFont val="Calibri"/>
        <family val="2"/>
      </rPr>
      <t>2.2 Baserat på sjukdomens kännetecken beslutar riskbedömningsgruppen hur ofta riskbedömningen ska uppdateras.</t>
    </r>
  </si>
  <si>
    <r>
      <rPr>
        <sz val="11"/>
        <color rgb="FF000000"/>
        <rFont val="Calibri"/>
        <family val="2"/>
      </rPr>
      <t>2.3 Den risknivå som tilldelats en händelse bygger på den misstänkta (eller kända) faran.</t>
    </r>
  </si>
  <si>
    <r>
      <rPr>
        <sz val="11"/>
        <color rgb="FF000000"/>
        <rFont val="Calibri"/>
        <family val="2"/>
      </rPr>
      <t>2.4 Den risknivå som tilldelats en händelse bygger på den möjliga exponeringen för faran.</t>
    </r>
  </si>
  <si>
    <r>
      <rPr>
        <sz val="11"/>
        <color rgb="FF000000"/>
        <rFont val="Calibri"/>
        <family val="2"/>
      </rPr>
      <t>2.5 Den risknivå som tilldelats en händelse bygger på det sammanhang som faran inträffar i.</t>
    </r>
  </si>
  <si>
    <r>
      <rPr>
        <sz val="11"/>
        <color rgb="FF000000"/>
        <rFont val="Calibri"/>
        <family val="2"/>
      </rPr>
      <t>2.6 Den tilldelade risknivån bygger på sjukdomens kännetecken (t.ex. antalet fall/dödsfall, andelen allvarlig sjukdom i populationen, de mest drabbade kliniska grupperna osv.).</t>
    </r>
  </si>
  <si>
    <r>
      <rPr>
        <sz val="11"/>
        <color rgb="FF000000"/>
        <rFont val="Calibri"/>
        <family val="2"/>
      </rPr>
      <t>2.7 Den tilldelade risknivån bygger på tjänstkapaciteten (t.ex. antalet patienter som tagits in i primärvården/lagts in på sjukhus och specialistbehandling i intensivvården).</t>
    </r>
  </si>
  <si>
    <r>
      <rPr>
        <sz val="11"/>
        <color rgb="FF000000"/>
        <rFont val="Calibri"/>
        <family val="2"/>
      </rPr>
      <t>3 Riskbedömningar används för att ge stöd åt beredskapsplanering och insatsverksamhet.</t>
    </r>
  </si>
  <si>
    <r>
      <rPr>
        <sz val="11"/>
        <color rgb="FF000000"/>
        <rFont val="Calibri"/>
        <family val="2"/>
      </rPr>
      <t>3.1 Tydligt definierade frågor används som del av riskbedömningen för att hjälpa till att identifiera prioriterade aktiviteter.</t>
    </r>
  </si>
  <si>
    <r>
      <rPr>
        <sz val="11"/>
        <color rgb="FF000000"/>
        <rFont val="Calibri"/>
        <family val="2"/>
      </rPr>
      <t>3.2 Riskbedömning används för att identifiera riskområden.</t>
    </r>
  </si>
  <si>
    <r>
      <rPr>
        <sz val="11"/>
        <color rgb="FF000000"/>
        <rFont val="Calibri"/>
        <family val="2"/>
      </rPr>
      <t>3.3 Riskbedömningar används för att identifiera riskpopulationer.</t>
    </r>
  </si>
  <si>
    <r>
      <rPr>
        <sz val="11"/>
        <color rgb="FF000000"/>
        <rFont val="Calibri"/>
        <family val="2"/>
      </rPr>
      <t>3.4 Riskbedömningar används för att identifiera och samverka med operativa samarbetsparter.</t>
    </r>
  </si>
  <si>
    <r>
      <rPr>
        <sz val="11"/>
        <color rgb="FF000000"/>
        <rFont val="Calibri"/>
        <family val="2"/>
      </rPr>
      <t>3.5 Riskbedömningar används för att identifiera och samverka med centrala politiska samarbetsparter.</t>
    </r>
  </si>
  <si>
    <r>
      <rPr>
        <sz val="11"/>
        <color rgb="FF000000"/>
        <rFont val="Calibri"/>
        <family val="2"/>
      </rPr>
      <t>3.6 I riskkarakterisering ingår information från kvantitativa modeller, om dessa finns och är tillgängliga.</t>
    </r>
  </si>
  <si>
    <r>
      <rPr>
        <sz val="11"/>
        <color rgb="FF000000"/>
        <rFont val="Calibri"/>
        <family val="2"/>
      </rPr>
      <t>3.7 I riskkarakterisering ingår expertyttranden.</t>
    </r>
  </si>
  <si>
    <r>
      <rPr>
        <b/>
        <sz val="11"/>
        <color rgb="FFFFFFFF"/>
        <rFont val="Calibri"/>
        <family val="2"/>
      </rPr>
      <t>D5: Hantering av händelseinsats</t>
    </r>
  </si>
  <si>
    <r>
      <rPr>
        <b/>
        <sz val="11"/>
        <color rgb="FF000000"/>
        <rFont val="Calibri"/>
        <family val="2"/>
      </rPr>
      <t>BSI</t>
    </r>
  </si>
  <si>
    <r>
      <rPr>
        <b/>
        <sz val="11"/>
        <color rgb="FF000000"/>
        <rFont val="Calibri"/>
        <family val="2"/>
      </rPr>
      <t>CSI</t>
    </r>
  </si>
  <si>
    <r>
      <rPr>
        <sz val="11"/>
        <color rgb="FF000000"/>
        <rFont val="Calibri"/>
        <family val="2"/>
      </rPr>
      <t>1 Särskilda förfaranden finns på plats för aktivering och avaktivering (”genomgång”) av insatsen vid ett hot mot folkhälsan.</t>
    </r>
  </si>
  <si>
    <r>
      <rPr>
        <sz val="11"/>
        <color rgb="FF000000"/>
        <rFont val="Calibri"/>
        <family val="2"/>
      </rPr>
      <t>1.1 Insatsbesluten tar hänsyn till följande principer: försiktighet, proportionalitet och flexibilitet.</t>
    </r>
  </si>
  <si>
    <r>
      <rPr>
        <sz val="11"/>
        <color rgb="FF000000"/>
        <rFont val="Calibri"/>
        <family val="2"/>
      </rPr>
      <t>2 Normer för förebyggande och kontroll av infektioner har upprättats och fungerar på nationell nivå och sjukhusnivå.</t>
    </r>
  </si>
  <si>
    <r>
      <rPr>
        <sz val="11"/>
        <color rgb="FF000000"/>
        <rFont val="Calibri"/>
        <family val="2"/>
      </rPr>
      <t>2.1 Säkerhetsåtgärder för hantering av sjukdomsframkallande ämnen finns på plats och är kända av vårdpersonalen.</t>
    </r>
  </si>
  <si>
    <r>
      <rPr>
        <sz val="11"/>
        <color rgb="FF000000"/>
        <rFont val="Calibri"/>
        <family val="2"/>
      </rPr>
      <t>3 Det finns laboratorietjänster för att undersöka prioriterade hot mot folkhälsan.</t>
    </r>
  </si>
  <si>
    <r>
      <rPr>
        <sz val="11"/>
        <color rgb="FF000000"/>
        <rFont val="Calibri"/>
        <family val="2"/>
      </rPr>
      <t>3.1 Praxis för laboratoriebiosäkerhet och laboratoriebioskydd (bioriskhantering) finns på plats och genomförs.</t>
    </r>
  </si>
  <si>
    <r>
      <rPr>
        <sz val="11"/>
        <color rgb="FF000000"/>
        <rFont val="Calibri"/>
        <family val="2"/>
      </rPr>
      <t>4 Ett program för nödinsater med en nödinsatscentral, insatsförfaranden och -planer, och förmågan att aktivera nödinsatser finns på plats.</t>
    </r>
  </si>
  <si>
    <r>
      <rPr>
        <sz val="11"/>
        <color rgb="FF000000"/>
        <rFont val="Calibri"/>
        <family val="2"/>
      </rPr>
      <t>En testad struktur för styrning och kontroll med tydliga roller och ansvar finns på plats.</t>
    </r>
  </si>
  <si>
    <r>
      <rPr>
        <sz val="11"/>
        <color rgb="FF000000"/>
        <rFont val="Calibri"/>
        <family val="2"/>
      </rPr>
      <t>5.1 Samordning, styrning och kontroll bygger på en fastställd infrastruktur.</t>
    </r>
  </si>
  <si>
    <r>
      <rPr>
        <sz val="11"/>
        <color rgb="FF000000"/>
        <rFont val="Calibri"/>
        <family val="2"/>
      </rPr>
      <t>5.2 Samordning, styrning och kontroll förstärks kontinuerligt.</t>
    </r>
  </si>
  <si>
    <r>
      <rPr>
        <sz val="11"/>
        <color rgb="FF000000"/>
        <rFont val="Calibri"/>
        <family val="2"/>
      </rPr>
      <t>5.3 Förfaranden för att samordna alla relevanta samarbetsparter i hälso- och sjukvårdssystemet har upprättats för t.ex. folkhälsa, läkarvård och tjänster för psykisk hälsa/beteendehälsa.</t>
    </r>
  </si>
  <si>
    <r>
      <rPr>
        <sz val="11"/>
        <color rgb="FF000000"/>
        <rFont val="Calibri"/>
        <family val="2"/>
      </rPr>
      <t>5.4 I samordning ingår populationsbaserad vård och resursmobilisering.</t>
    </r>
  </si>
  <si>
    <r>
      <rPr>
        <sz val="11"/>
        <color rgb="FF000000"/>
        <rFont val="Calibri"/>
        <family val="2"/>
      </rPr>
      <t>5.5 I samordning ingår aktivering av stödnätverk, grupper för rådgivning, nätverk för samarbetsparter och kommunikation.</t>
    </r>
  </si>
  <si>
    <r>
      <rPr>
        <sz val="11"/>
        <color rgb="FF000000"/>
        <rFont val="Calibri"/>
        <family val="2"/>
      </rPr>
      <t>5.6 Hälso- och sjukvårdssystemet stöds av krishanteringsgrupper på alla nivåer.</t>
    </r>
  </si>
  <si>
    <r>
      <rPr>
        <sz val="11"/>
        <color rgb="FF000000"/>
        <rFont val="Calibri"/>
        <family val="2"/>
      </rPr>
      <t>5.7 Det förväntade responsbeteendet (t.ex. den grad av farhågor som populationen upplever) beaktas i beslutsprocessen.</t>
    </r>
  </si>
  <si>
    <r>
      <rPr>
        <sz val="11"/>
        <color rgb="FF000000"/>
        <rFont val="Calibri"/>
        <family val="2"/>
      </rPr>
      <t>6 Förfaranden har upprättats för samordning av mångsektoriella aktiviteter mellan ministerierna och sektorerna.</t>
    </r>
  </si>
  <si>
    <r>
      <rPr>
        <sz val="11"/>
        <color rgb="FF000000"/>
        <rFont val="Calibri"/>
        <family val="2"/>
      </rPr>
      <t xml:space="preserve">7 Multidisciplinär och mångsektoriell </t>
    </r>
    <r>
      <rPr>
        <sz val="11"/>
        <color rgb="FF000000"/>
        <rFont val="Calibri"/>
        <family val="2"/>
      </rPr>
      <t>snabbinsats har upprättats och är tillgänglig 24 timmar om dagen, 7 dagar i veckan. </t>
    </r>
  </si>
  <si>
    <r>
      <rPr>
        <sz val="11"/>
        <color rgb="FF000000"/>
        <rFont val="Calibri"/>
        <family val="2"/>
      </rPr>
      <t>7.1 Förfaranden för medicinska motåtgärder, inräknat genomförande och utlämning, finns på plats.</t>
    </r>
  </si>
  <si>
    <r>
      <rPr>
        <sz val="11"/>
        <color rgb="FF000000"/>
        <rFont val="Calibri"/>
        <family val="2"/>
      </rPr>
      <t>7.2 Förfaranden finns på plats för att skicka och ta emot medicinska motåtgärder under ett hot mot folkhälsan.</t>
    </r>
  </si>
  <si>
    <r>
      <rPr>
        <sz val="11"/>
        <color rgb="FF000000"/>
        <rFont val="Calibri"/>
        <family val="2"/>
      </rPr>
      <t>7.3 Förfaranden för att reagera på livsmedelsburna sjukdomar och kontaminering av livsmedel har upprättats och fungerar.</t>
    </r>
  </si>
  <si>
    <r>
      <rPr>
        <sz val="11"/>
        <color rgb="FF000000"/>
        <rFont val="Calibri"/>
        <family val="2"/>
      </rPr>
      <t>7.4 Förfaranden för att reagera på zoonoser och potentiella zoonoser har upprättats och fungerar.</t>
    </r>
  </si>
  <si>
    <r>
      <rPr>
        <sz val="11"/>
        <color rgb="FF000000"/>
        <rFont val="Calibri"/>
        <family val="2"/>
      </rPr>
      <t>7.5 Standardmässiga operativa förfaranden tas fram för fältundersökningar inom områden som är känsliga för överföring av arbovirus, och snabba åtgärder för vektorkontroll utvecklas.</t>
    </r>
  </si>
  <si>
    <r>
      <rPr>
        <sz val="11"/>
        <color rgb="FF000000"/>
        <rFont val="Calibri"/>
        <family val="2"/>
      </rPr>
      <t>7.6 Hälso- och sjukvård, läkarvård och system för psykisk hälsa/beteendehälsa som stödjer återhämtning finns på plats.</t>
    </r>
  </si>
  <si>
    <r>
      <rPr>
        <sz val="11"/>
        <color rgb="FF000000"/>
        <rFont val="Calibri"/>
        <family val="2"/>
      </rPr>
      <t>7.7 För uppgiftslämnare som assisterar vid ett hot mot folkhälsan utomlands finns ett protokoll på plats för borttransport av skadade och sjuka.</t>
    </r>
  </si>
  <si>
    <r>
      <rPr>
        <sz val="11"/>
        <color rgb="FF000000"/>
        <rFont val="Calibri"/>
        <family val="2"/>
      </rPr>
      <t>8 Insatsverksamhetens effektivitet utvärderas ofta baserat på insamlade övervakningsdata.</t>
    </r>
  </si>
  <si>
    <r>
      <rPr>
        <sz val="11"/>
        <color rgb="FF000000"/>
        <rFont val="Calibri"/>
        <family val="2"/>
      </rPr>
      <t>8.1 Insatsverksamheten anpassas ständigt till den nya situationen.</t>
    </r>
  </si>
  <si>
    <r>
      <rPr>
        <sz val="11"/>
        <color rgb="FF000000"/>
        <rFont val="Calibri"/>
        <family val="2"/>
      </rPr>
      <t xml:space="preserve">8.2 Hälsoövervakningssystemen förstärks under en händelse. </t>
    </r>
  </si>
  <si>
    <r>
      <rPr>
        <sz val="11"/>
        <color rgb="FF000000"/>
        <rFont val="Calibri"/>
        <family val="2"/>
      </rPr>
      <t>8.3 Under händelsen utvärderas ofta hälsoövervakningsdata över händelsen.</t>
    </r>
  </si>
  <si>
    <r>
      <rPr>
        <sz val="11"/>
        <color rgb="FF000000"/>
        <rFont val="Calibri"/>
        <family val="2"/>
      </rPr>
      <t>8.4 Hälsoövervakningssystemen övervakar händelseutvecklingen (t.ex. geografisk och/eller tidsmässig distribution).</t>
    </r>
  </si>
  <si>
    <r>
      <rPr>
        <sz val="11"/>
        <color rgb="FF000000"/>
        <rFont val="Calibri"/>
        <family val="2"/>
      </rPr>
      <t>8.5 Hälsoövervakningssystemen övervakar hur avgörande tjänster fungerar.</t>
    </r>
  </si>
  <si>
    <r>
      <rPr>
        <sz val="11"/>
        <color rgb="FF000000"/>
        <rFont val="Calibri"/>
        <family val="2"/>
      </rPr>
      <t>8.6 Hälsoövervakningssystemen är knutna till laboratorier och vårdinrättningar.</t>
    </r>
  </si>
  <si>
    <r>
      <rPr>
        <sz val="11"/>
        <color rgb="FF000000"/>
        <rFont val="Calibri"/>
        <family val="2"/>
      </rPr>
      <t>9 En heltäckande kommunikationsstrategi tas fram för samverkan med alla relevanta aktörer såsom vårdpersonal, medier och allmänheten, icke-hälsosektorer osv.</t>
    </r>
  </si>
  <si>
    <r>
      <rPr>
        <sz val="11"/>
        <color rgb="FF000000"/>
        <rFont val="Calibri"/>
        <family val="2"/>
      </rPr>
      <t>9.1 Ansvarskedjor för säkerställandet av effektiv kommunikation inom den nationella och internationella nivån är tydligt identifierade.</t>
    </r>
  </si>
  <si>
    <r>
      <rPr>
        <sz val="11"/>
        <color rgb="FF000000"/>
        <rFont val="Calibri"/>
        <family val="2"/>
      </rPr>
      <t>9.2 Alla relevanta aktörer medverkar och är väl informerade före, under och efter en händelse.</t>
    </r>
  </si>
  <si>
    <r>
      <rPr>
        <sz val="11"/>
        <color rgb="FF000000"/>
        <rFont val="Calibri"/>
        <family val="2"/>
      </rPr>
      <t>9.3 Under en händelse samordnas och standardiseras centrala budskap som lämnas av olika myndigheter.</t>
    </r>
  </si>
  <si>
    <r>
      <rPr>
        <sz val="11"/>
        <color rgb="FF000000"/>
        <rFont val="Calibri"/>
        <family val="2"/>
      </rPr>
      <t>9.4 Information om händelseutvecklingen förmedlas till de relevanta aktörerna och allmänheten.</t>
    </r>
  </si>
  <si>
    <r>
      <rPr>
        <sz val="11"/>
        <color rgb="FF000000"/>
        <rFont val="Calibri"/>
        <family val="2"/>
      </rPr>
      <t>9.5 Avgörande kommunikationsnätverk identifieras, kartläggs och övervakas.</t>
    </r>
  </si>
  <si>
    <r>
      <rPr>
        <sz val="11"/>
        <color rgb="FF000000"/>
        <rFont val="Calibri"/>
        <family val="2"/>
      </rPr>
      <t>9.6 Ad hoc-informationsmaterial för olika aktörer (t.ex. förenklade falldefinitioner för gemenskapsanvändning) förbereds.</t>
    </r>
  </si>
  <si>
    <r>
      <rPr>
        <sz val="11"/>
        <color rgb="FF000000"/>
        <rFont val="Calibri"/>
        <family val="2"/>
      </rPr>
      <t>10 Under en händelse sprids konsekventa budskap av en certifierad myndighet.</t>
    </r>
  </si>
  <si>
    <r>
      <rPr>
        <sz val="11"/>
        <color rgb="FF000000"/>
        <rFont val="Calibri"/>
        <family val="2"/>
      </rPr>
      <t>10.1 Information om en händelse sprids mellan alla relevanta aktörer inom hälsosektorn.</t>
    </r>
  </si>
  <si>
    <r>
      <rPr>
        <sz val="11"/>
        <color rgb="FF000000"/>
        <rFont val="Calibri"/>
        <family val="2"/>
      </rPr>
      <t>10.2 Information om en händelse sprids mellan alla relevanta aktörer inom icke-hälsosektorer.</t>
    </r>
  </si>
  <si>
    <r>
      <rPr>
        <sz val="11"/>
        <color rgb="FF000000"/>
        <rFont val="Calibri"/>
        <family val="2"/>
      </rPr>
      <t>11 En effektiv folkhälsoinsats upprättas vid införselpunkter i enlighet med IHR.</t>
    </r>
  </si>
  <si>
    <r>
      <rPr>
        <sz val="11"/>
        <color rgb="FF000000"/>
        <rFont val="Calibri"/>
        <family val="2"/>
      </rPr>
      <t>11.1 Fallhanteringsförfaranden genomförs för IHR-relevanta faror.</t>
    </r>
  </si>
  <si>
    <r>
      <rPr>
        <sz val="11"/>
        <color rgb="FF000000"/>
        <rFont val="Calibri"/>
        <family val="2"/>
      </rPr>
      <t>11.2 IHR-skyldigheter vad gäller angreppspunkter har uppfyllts.</t>
    </r>
  </si>
  <si>
    <r>
      <rPr>
        <sz val="11"/>
        <color rgb="FF000000"/>
        <rFont val="Calibri"/>
        <family val="2"/>
      </rPr>
      <t>12 Information om en händelse sprids till allmänheten för att förklara utbrottet, upprätta förtroendet och minimera infektionsrisken.</t>
    </r>
  </si>
  <si>
    <r>
      <rPr>
        <sz val="11"/>
        <color rgb="FF000000"/>
        <rFont val="Calibri"/>
        <family val="2"/>
      </rPr>
      <t>12.1 Kommunikation till allmänheten harmoniseras med andra nationella och internationella organisationer.</t>
    </r>
  </si>
  <si>
    <r>
      <rPr>
        <sz val="11"/>
        <color rgb="FF000000"/>
        <rFont val="Calibri"/>
        <family val="2"/>
      </rPr>
      <t>12.2 Nyckelbudskap tas fram för offentlig kommunikation.</t>
    </r>
  </si>
  <si>
    <r>
      <rPr>
        <sz val="11"/>
        <color rgb="FF000000"/>
        <rFont val="Calibri"/>
        <family val="2"/>
      </rPr>
      <t>12.3 Informationen till allmänheten är meningsfull, relevant och lämnas i tid.</t>
    </r>
  </si>
  <si>
    <r>
      <rPr>
        <sz val="11"/>
        <color rgb="FF000000"/>
        <rFont val="Calibri"/>
        <family val="2"/>
      </rPr>
      <t xml:space="preserve">12.4 Informationen till allmänheten är öppen och transparent. </t>
    </r>
  </si>
  <si>
    <r>
      <rPr>
        <sz val="11"/>
        <color rgb="FF000000"/>
        <rFont val="Calibri"/>
        <family val="2"/>
      </rPr>
      <t>12.5 I informationen till allmänheten beaktas allmänhetens riskuppfattningar.</t>
    </r>
  </si>
  <si>
    <r>
      <rPr>
        <sz val="11"/>
        <color rgb="FF000000"/>
        <rFont val="Calibri"/>
        <family val="2"/>
      </rPr>
      <t>12.6 I kommunikationen till allmänheten beaktas populationens kännetecken såsom språk, sociala, religiösa, kulturella, politiska och/eller ekonomiska aspekter.</t>
    </r>
  </si>
  <si>
    <r>
      <rPr>
        <b/>
        <sz val="11"/>
        <color rgb="FFFFFFFF"/>
        <rFont val="Calibri"/>
        <family val="2"/>
      </rPr>
      <t>D6: Översyn efter händelsen</t>
    </r>
  </si>
  <si>
    <r>
      <rPr>
        <b/>
        <sz val="11"/>
        <color rgb="FF000000"/>
        <rFont val="Calibri"/>
        <family val="2"/>
      </rPr>
      <t>BSI</t>
    </r>
  </si>
  <si>
    <r>
      <rPr>
        <b/>
        <sz val="11"/>
        <color rgb="FF000000"/>
        <rFont val="Calibri"/>
        <family val="2"/>
      </rPr>
      <t>CSI</t>
    </r>
  </si>
  <si>
    <r>
      <rPr>
        <sz val="11"/>
        <color rgb="FF000000"/>
        <rFont val="Calibri"/>
        <family val="2"/>
      </rPr>
      <t>1 Beredskapsnivån bedöms genom utvärdering av händelser av betydelse för folkhälsan.</t>
    </r>
  </si>
  <si>
    <r>
      <rPr>
        <sz val="11"/>
        <color rgb="FF000000"/>
        <rFont val="Calibri"/>
        <family val="2"/>
      </rPr>
      <t>1.1 Beredskap utvärderas genom oberoende utvärderingar.</t>
    </r>
  </si>
  <si>
    <r>
      <rPr>
        <sz val="11"/>
        <color rgb="FF000000"/>
        <rFont val="Calibri"/>
        <family val="2"/>
      </rPr>
      <t>2 Översyner efter händelsen ingår i organisationens aktiviteter för beredskapsplanering.</t>
    </r>
  </si>
  <si>
    <r>
      <rPr>
        <sz val="11"/>
        <color rgb="FF000000"/>
        <rFont val="Calibri"/>
        <family val="2"/>
      </rPr>
      <t>2.1 Översyner efter händelsen utförs så snart som möjligt efter händelsen.</t>
    </r>
  </si>
  <si>
    <r>
      <rPr>
        <sz val="11"/>
        <color rgb="FF000000"/>
        <rFont val="Calibri"/>
        <family val="2"/>
      </rPr>
      <t>2.2 De utförda översynerna efter händelsen är kvalitativa.</t>
    </r>
  </si>
  <si>
    <r>
      <rPr>
        <sz val="11"/>
        <color rgb="FF000000"/>
        <rFont val="Calibri"/>
        <family val="2"/>
      </rPr>
      <t>2.3 Översyner efter händelsen utgörs av en internrevision, i vilken alla nationella aktörer med ansvar för avgörande folkhälsofunktioner deltar.</t>
    </r>
  </si>
  <si>
    <r>
      <rPr>
        <sz val="11"/>
        <color rgb="FF000000"/>
        <rFont val="Calibri"/>
        <family val="2"/>
      </rPr>
      <t>2.4 Översyner efter händelsen utgörs av en extern sakkunnigbedömning, i vilken en annan IHR-part, WHO-sekretariatet och relevanta EU-byråer inbjuds att delta.</t>
    </r>
  </si>
  <si>
    <r>
      <rPr>
        <sz val="11"/>
        <color rgb="FF000000"/>
        <rFont val="Calibri"/>
        <family val="2"/>
      </rPr>
      <t>3 Tillvaratagna erfarenheter från alla relevanta sektorer registreras systematiskt i rapporter efter händelsen.</t>
    </r>
  </si>
  <si>
    <r>
      <rPr>
        <b/>
        <sz val="11"/>
        <color rgb="FFFFFFFF"/>
        <rFont val="Calibri"/>
        <family val="2"/>
      </rPr>
      <t>D7: Genomförande av tillvaratagna erfarenheter</t>
    </r>
  </si>
  <si>
    <r>
      <rPr>
        <b/>
        <sz val="11"/>
        <color rgb="FF000000"/>
        <rFont val="Calibri"/>
        <family val="2"/>
      </rPr>
      <t>BSI</t>
    </r>
  </si>
  <si>
    <r>
      <rPr>
        <b/>
        <sz val="11"/>
        <color rgb="FF000000"/>
        <rFont val="Calibri"/>
        <family val="2"/>
      </rPr>
      <t>CSI</t>
    </r>
  </si>
  <si>
    <r>
      <rPr>
        <sz val="11"/>
        <color rgb="FF000000"/>
        <rFont val="Calibri"/>
        <family val="2"/>
      </rPr>
      <t>1 Lärdomar och tillvaratagna erfarenheter, från översyner efter händelsen eller övningar, används för att förbättra beredskap och insatsverksamhet.</t>
    </r>
  </si>
  <si>
    <r>
      <rPr>
        <sz val="11"/>
        <color rgb="FF000000"/>
        <rFont val="Calibri"/>
        <family val="2"/>
      </rPr>
      <t>2 Lärdomar och tillvaratagna erfarenheter, från översyner efter händelsen eller övningar, används över alla relevanta sektorer.</t>
    </r>
  </si>
  <si>
    <r>
      <rPr>
        <sz val="11"/>
        <color rgb="FF000000"/>
        <rFont val="Calibri"/>
        <family val="2"/>
      </rPr>
      <t>3 Lärdomar och tillvaratagna erfarenheter, från översyner efter händelsen eller övningar, används för att förbättra politik och praxis.</t>
    </r>
  </si>
  <si>
    <r>
      <rPr>
        <sz val="11"/>
        <color rgb="FF000000"/>
        <rFont val="Calibri"/>
        <family val="2"/>
      </rPr>
      <t>3.1 Lärdomar och tillvaratagna erfarenheter, från översyner efter händelsen eller övningar, delas med det internationella samfundet.</t>
    </r>
  </si>
  <si>
    <r>
      <rPr>
        <sz val="11"/>
        <color rgb="FF000000"/>
        <rFont val="Calibri"/>
        <family val="2"/>
      </rPr>
      <t>3.2 Personalen uppmuntras att skriva en sammanfattning av utvärderingsrapporten på engelska för vidare spridning till det internationella samfundet.</t>
    </r>
  </si>
  <si>
    <r>
      <rPr>
        <b/>
        <sz val="14"/>
        <color rgb="FFFFFFFF"/>
        <rFont val="Calibri"/>
        <family val="2"/>
      </rPr>
      <t>HEPSA                   korshänvisning</t>
    </r>
  </si>
  <si>
    <r>
      <rPr>
        <b/>
        <sz val="14"/>
        <color rgb="FFFFFFFF"/>
        <rFont val="Calibri"/>
        <family val="2"/>
      </rPr>
      <t xml:space="preserve">WHO: A Strategic Framework for Emergency Preparedness </t>
    </r>
  </si>
  <si>
    <r>
      <rPr>
        <b/>
        <sz val="14"/>
        <color rgb="FFFFFFFF"/>
        <rFont val="Calibri"/>
        <family val="2"/>
      </rPr>
      <t>Elements of preparedness at all levels</t>
    </r>
  </si>
  <si>
    <r>
      <rPr>
        <b/>
        <sz val="11"/>
        <color rgb="FFFFFFFF"/>
        <rFont val="Calibri"/>
        <family val="2"/>
      </rPr>
      <t>Referenskod</t>
    </r>
  </si>
  <si>
    <r>
      <rPr>
        <b/>
        <sz val="11"/>
        <color rgb="FFFFFFFF"/>
        <rFont val="Calibri"/>
        <family val="2"/>
      </rPr>
      <t>CENTRALA DELAR</t>
    </r>
  </si>
  <si>
    <r>
      <rPr>
        <b/>
        <sz val="11"/>
        <color rgb="FFFFFFFF"/>
        <rFont val="Calibri"/>
        <family val="2"/>
      </rPr>
      <t>SAMHÄLLE</t>
    </r>
  </si>
  <si>
    <r>
      <rPr>
        <b/>
        <sz val="11"/>
        <color rgb="FFFFFFFF"/>
        <rFont val="Calibri"/>
        <family val="2"/>
      </rPr>
      <t>NATIONELLT/SUBNATIONELLT/LOKALT</t>
    </r>
  </si>
  <si>
    <r>
      <rPr>
        <b/>
        <sz val="11"/>
        <color rgb="FFFFFFFF"/>
        <rFont val="Calibri"/>
        <family val="2"/>
      </rPr>
      <t>GLOBALT/REGIONALT</t>
    </r>
  </si>
  <si>
    <r>
      <rPr>
        <i/>
        <sz val="11"/>
        <rFont val="Calibri"/>
        <family val="2"/>
      </rPr>
      <t>Ledning</t>
    </r>
  </si>
  <si>
    <r>
      <rPr>
        <sz val="11"/>
        <color rgb="FF000000"/>
        <rFont val="Calibri"/>
        <family val="2"/>
      </rPr>
      <t>G.1</t>
    </r>
  </si>
  <si>
    <r>
      <rPr>
        <sz val="11"/>
        <color rgb="FF000000"/>
        <rFont val="Calibri"/>
        <family val="2"/>
      </rPr>
      <t>Politik och lagstiftning som integrerar olycksberedskap</t>
    </r>
  </si>
  <si>
    <r>
      <rPr>
        <sz val="11"/>
        <color rgb="FF000000"/>
        <rFont val="Calibri"/>
        <family val="2"/>
      </rPr>
      <t xml:space="preserve">• </t>
    </r>
    <r>
      <rPr>
        <sz val="11"/>
        <color rgb="FF000000"/>
        <rFont val="Calibri"/>
        <family val="2"/>
      </rPr>
      <t>Samhällets olycksberedskap erkänd i politik och lagstiftning</t>
    </r>
  </si>
  <si>
    <r>
      <rPr>
        <sz val="11"/>
        <color rgb="FF000000"/>
        <rFont val="Calibri"/>
        <family val="2"/>
      </rPr>
      <t xml:space="preserve">• </t>
    </r>
    <r>
      <rPr>
        <sz val="11"/>
        <color rgb="FF000000"/>
        <rFont val="Calibri"/>
        <family val="2"/>
      </rPr>
      <t>Integrering av olycksberedskap i nationella hälsostrategier och planer och finansiering</t>
    </r>
  </si>
  <si>
    <r>
      <rPr>
        <sz val="11"/>
        <color rgb="FF000000"/>
        <rFont val="Calibri"/>
        <family val="2"/>
      </rPr>
      <t xml:space="preserve">• </t>
    </r>
    <r>
      <rPr>
        <sz val="11"/>
        <color rgb="FF000000"/>
        <rFont val="Calibri"/>
        <family val="2"/>
      </rPr>
      <t>Utveckling och kontroll av överensstämmelse med internationella rättsliga ramar (t.ex. IHR (2005); Iata/Icao)</t>
    </r>
  </si>
  <si>
    <r>
      <rPr>
        <sz val="11"/>
        <color rgb="FF000000"/>
        <rFont val="Calibri"/>
        <family val="2"/>
      </rPr>
      <t xml:space="preserve"> </t>
    </r>
  </si>
  <si>
    <r>
      <rPr>
        <sz val="11"/>
        <color rgb="FF000000"/>
        <rFont val="Calibri"/>
        <family val="2"/>
      </rPr>
      <t xml:space="preserve">• </t>
    </r>
    <r>
      <rPr>
        <sz val="11"/>
        <color rgb="FF000000"/>
        <rFont val="Calibri"/>
        <family val="2"/>
      </rPr>
      <t>Mångsektoriell politik och lagstiftning för akut riskhantering är innefattar hälsa</t>
    </r>
  </si>
  <si>
    <r>
      <rPr>
        <sz val="11"/>
        <color rgb="FF000000"/>
        <rFont val="Calibri"/>
        <family val="2"/>
      </rPr>
      <t xml:space="preserve">• </t>
    </r>
    <r>
      <rPr>
        <sz val="11"/>
        <color rgb="FF000000"/>
        <rFont val="Calibri"/>
        <family val="2"/>
      </rPr>
      <t>Teknisk assistans vid genomförandet av beståndsdelar av olycksberedskap av globala och regionala mellanstatliga ramverk (t.ex. Sendai-ramverket, IHR, mål för hållbar utveckling, Parisavtalet om klimatförändringar)</t>
    </r>
  </si>
  <si>
    <r>
      <rPr>
        <sz val="11"/>
        <color rgb="FF000000"/>
        <rFont val="Calibri"/>
        <family val="2"/>
      </rPr>
      <t xml:space="preserve">• </t>
    </r>
    <r>
      <rPr>
        <sz val="11"/>
        <color rgb="FF000000"/>
        <rFont val="Calibri"/>
        <family val="2"/>
      </rPr>
      <t>Lagstiftning för hantering av nödsituationer (befogenheter i nödlägen)</t>
    </r>
  </si>
  <si>
    <r>
      <rPr>
        <sz val="11"/>
        <color rgb="FF000000"/>
        <rFont val="Calibri"/>
        <family val="2"/>
      </rPr>
      <t>G.2</t>
    </r>
  </si>
  <si>
    <r>
      <rPr>
        <sz val="11"/>
        <color rgb="FF000000"/>
        <rFont val="Calibri"/>
        <family val="2"/>
      </rPr>
      <t>Planer för olycksberedskap, insatser och återhämtning</t>
    </r>
  </si>
  <si>
    <r>
      <rPr>
        <sz val="11"/>
        <color rgb="FF000000"/>
        <rFont val="Calibri"/>
        <family val="2"/>
      </rPr>
      <t xml:space="preserve">• </t>
    </r>
    <r>
      <rPr>
        <sz val="11"/>
        <color rgb="FF000000"/>
        <rFont val="Calibri"/>
        <family val="2"/>
      </rPr>
      <t>Träning och övningar på gemenskapsnivå för test av planering för olycksberedskap, insatser och återhämtning</t>
    </r>
  </si>
  <si>
    <r>
      <rPr>
        <sz val="11"/>
        <color rgb="FF000000"/>
        <rFont val="Calibri"/>
        <family val="2"/>
      </rPr>
      <t xml:space="preserve">• </t>
    </r>
    <r>
      <rPr>
        <sz val="11"/>
        <color rgb="FF000000"/>
        <rFont val="Calibri"/>
        <family val="2"/>
      </rPr>
      <t>Intersektoriell planering för olycksberedskap, insatser och återhämtning är innefattar hälsa (t.ex. nationella organisationer för katastrofhantering, ”One Health”)</t>
    </r>
  </si>
  <si>
    <r>
      <rPr>
        <sz val="11"/>
        <color rgb="FF000000"/>
        <rFont val="Calibri"/>
        <family val="2"/>
      </rPr>
      <t xml:space="preserve">• </t>
    </r>
    <r>
      <rPr>
        <sz val="11"/>
        <color rgb="FF000000"/>
        <rFont val="Calibri"/>
        <family val="2"/>
      </rPr>
      <t>Regionala och globala hälsosamordningsmekanismer och planer för internationell olycksberedskap, insatser och återhämtning – bland annat för pandemier, konflikter och omfattande katastrofer (t.ex. akutsjukvårdsgrupper, globalt hälso- och sjukvårdskluster, GOARN)</t>
    </r>
  </si>
  <si>
    <r>
      <rPr>
        <sz val="11"/>
        <color rgb="FF000000"/>
        <rFont val="Calibri"/>
        <family val="2"/>
      </rPr>
      <t>• Nationella planer för hot mot folkhälsan för beredskap, insatser och återhämtning</t>
    </r>
  </si>
  <si>
    <r>
      <rPr>
        <sz val="11"/>
        <color rgb="FF000000"/>
        <rFont val="Calibri"/>
        <family val="2"/>
      </rPr>
      <t xml:space="preserve">• </t>
    </r>
    <r>
      <rPr>
        <sz val="11"/>
        <color rgb="FF000000"/>
        <rFont val="Calibri"/>
        <family val="2"/>
      </rPr>
      <t>Teknisk assistans och vägledning för planering av beredskap, insatser och återhämtning</t>
    </r>
  </si>
  <si>
    <r>
      <rPr>
        <sz val="11"/>
        <color rgb="FF000000"/>
        <rFont val="Calibri"/>
        <family val="2"/>
      </rPr>
      <t xml:space="preserve">• Mångsektoriellt förvaltningsprogram av övningar vid många olika faror </t>
    </r>
  </si>
  <si>
    <r>
      <rPr>
        <sz val="11"/>
        <color rgb="FF000000"/>
        <rFont val="Calibri"/>
        <family val="2"/>
      </rPr>
      <t>• Globala och regionala övningar</t>
    </r>
  </si>
  <si>
    <r>
      <rPr>
        <sz val="11"/>
        <color rgb="FF000000"/>
        <rFont val="Calibri"/>
        <family val="2"/>
      </rPr>
      <t>G.3</t>
    </r>
  </si>
  <si>
    <r>
      <rPr>
        <sz val="11"/>
        <color rgb="FF000000"/>
        <rFont val="Calibri"/>
        <family val="2"/>
      </rPr>
      <t>Samordningsmekanismer</t>
    </r>
  </si>
  <si>
    <r>
      <rPr>
        <sz val="11"/>
        <color rgb="FF000000"/>
        <rFont val="Calibri"/>
        <family val="2"/>
      </rPr>
      <t xml:space="preserve">• </t>
    </r>
    <r>
      <rPr>
        <sz val="11"/>
        <color rgb="FF000000"/>
        <rFont val="Calibri"/>
        <family val="2"/>
      </rPr>
      <t>Samhällsledare, -medlemmar och andra aktörer deltar i lokala, subnationella och nationella mångsektoriella och hälsosamordnande mekanismer</t>
    </r>
  </si>
  <si>
    <r>
      <rPr>
        <sz val="11"/>
        <color rgb="FF000000"/>
        <rFont val="Calibri"/>
        <family val="2"/>
      </rPr>
      <t xml:space="preserve">• </t>
    </r>
    <r>
      <rPr>
        <sz val="11"/>
        <color rgb="FF000000"/>
        <rFont val="Calibri"/>
        <family val="2"/>
      </rPr>
      <t>Hälsosamordnande mekanismer och planer innefattar relevanta sektorer, offentliga, privata och civila organisationer samt andra aktörer över och mellan alla nivåer</t>
    </r>
  </si>
  <si>
    <r>
      <rPr>
        <sz val="11"/>
        <color rgb="FF000000"/>
        <rFont val="Calibri"/>
        <family val="2"/>
      </rPr>
      <t xml:space="preserve">• </t>
    </r>
    <r>
      <rPr>
        <sz val="11"/>
        <color rgb="FF000000"/>
        <rFont val="Calibri"/>
        <family val="2"/>
      </rPr>
      <t>Hälsosamordning med mångsektoriella regionala och globala samordningsmekanismer (t.ex. FN:s permanenta samordningskommitté) och FN:s landsgrupper</t>
    </r>
  </si>
  <si>
    <r>
      <rPr>
        <sz val="11"/>
        <color rgb="FF000000"/>
        <rFont val="Calibri"/>
        <family val="2"/>
      </rPr>
      <t xml:space="preserve">• </t>
    </r>
    <r>
      <rPr>
        <sz val="11"/>
        <color rgb="FF000000"/>
        <rFont val="Calibri"/>
        <family val="2"/>
      </rPr>
      <t>Olycksberedskap av offentliga, privata och civilsamhällets organisationer inom hälsovård, djurhälsa, miljö, turism, transport, vatten, larmtjänster, migration och andra sektorer</t>
    </r>
  </si>
  <si>
    <r>
      <rPr>
        <sz val="11"/>
        <color rgb="FF000000"/>
        <rFont val="Calibri"/>
        <family val="2"/>
      </rPr>
      <t xml:space="preserve">• </t>
    </r>
    <r>
      <rPr>
        <sz val="11"/>
        <color rgb="FF000000"/>
        <rFont val="Calibri"/>
        <family val="2"/>
      </rPr>
      <t>Centrum för krisinsatser vid hot mot folkhälsan (PHEOC, Public Health Emergency Operations Centres) och system för hantering av händelser har upprättats och integrerats med mångsektoriella centrum för krisinsatser (EOC, Emergency Operations Centres) och samordningsmekanismer över alla nivåer</t>
    </r>
  </si>
  <si>
    <r>
      <rPr>
        <i/>
        <sz val="11"/>
        <rFont val="Calibri"/>
        <family val="2"/>
      </rPr>
      <t>Kapacitet och förmåga</t>
    </r>
  </si>
  <si>
    <r>
      <rPr>
        <sz val="11"/>
        <color rgb="FF000000"/>
        <rFont val="Calibri"/>
        <family val="2"/>
      </rPr>
      <t>C.1</t>
    </r>
  </si>
  <si>
    <r>
      <rPr>
        <sz val="11"/>
        <color rgb="FF000000"/>
        <rFont val="Calibri"/>
        <family val="2"/>
      </rPr>
      <t>Bedömningar av risker och förmåga för att fastställa prioriteringar för olycksberedskap</t>
    </r>
  </si>
  <si>
    <r>
      <rPr>
        <sz val="11"/>
        <color rgb="FF000000"/>
        <rFont val="Calibri"/>
        <family val="2"/>
      </rPr>
      <t xml:space="preserve">• </t>
    </r>
    <r>
      <rPr>
        <sz val="11"/>
        <color rgb="FF000000"/>
        <rFont val="Calibri"/>
        <family val="2"/>
      </rPr>
      <t>Riskbedömningar, kapacitetsbedömningar och prioriteringar på gemenskapsnivå</t>
    </r>
  </si>
  <si>
    <r>
      <rPr>
        <sz val="11"/>
        <color rgb="FF000000"/>
        <rFont val="Calibri"/>
        <family val="2"/>
      </rPr>
      <t xml:space="preserve">• </t>
    </r>
    <r>
      <rPr>
        <sz val="11"/>
        <color rgb="FF000000"/>
        <rFont val="Calibri"/>
        <family val="2"/>
      </rPr>
      <t>Mångsektoriella risk- och kapacitetsbedömningar vid många olika faror innefattar hälsa</t>
    </r>
  </si>
  <si>
    <r>
      <rPr>
        <sz val="11"/>
        <color rgb="FF000000"/>
        <rFont val="Calibri"/>
        <family val="2"/>
      </rPr>
      <t xml:space="preserve">• </t>
    </r>
    <r>
      <rPr>
        <sz val="11"/>
        <color rgb="FF000000"/>
        <rFont val="Calibri"/>
        <family val="2"/>
      </rPr>
      <t>Teknisk assistans och vägledning för länders riskbedömningar, kapacitetsbedömningar och prioriteringar</t>
    </r>
  </si>
  <si>
    <r>
      <rPr>
        <sz val="11"/>
        <color rgb="FF000000"/>
        <rFont val="Calibri"/>
        <family val="2"/>
      </rPr>
      <t>• Samhälleligt deltagande i lokala, subnationella och nationella riskbedömningar, kapacitetsbedömningar och prioriteringar</t>
    </r>
  </si>
  <si>
    <r>
      <rPr>
        <sz val="11"/>
        <color rgb="FF000000"/>
        <rFont val="Calibri"/>
        <family val="2"/>
      </rPr>
      <t>• Strategiska bedömningar av hot mot folkhälsan, kapacitetsbedömningar och prioriteringar innefattar aktörer från alla sektorer och nivåer</t>
    </r>
  </si>
  <si>
    <r>
      <rPr>
        <sz val="11"/>
        <color rgb="FF000000"/>
        <rFont val="Calibri"/>
        <family val="2"/>
      </rPr>
      <t>• Händelserelaterade riskbedömningar, prognoser och modeller</t>
    </r>
  </si>
  <si>
    <r>
      <rPr>
        <sz val="11"/>
        <color rgb="FF000000"/>
        <rFont val="Calibri"/>
        <family val="2"/>
      </rPr>
      <t>• Samordning av regionala och globala risk- och kapacitetsbedömningar med nationella och internationella samarbetsparter</t>
    </r>
  </si>
  <si>
    <r>
      <rPr>
        <sz val="11"/>
        <color rgb="FF000000"/>
        <rFont val="Calibri"/>
        <family val="2"/>
      </rPr>
      <t>C.2</t>
    </r>
  </si>
  <si>
    <r>
      <rPr>
        <sz val="11"/>
        <color rgb="FF000000"/>
        <rFont val="Calibri"/>
        <family val="2"/>
      </rPr>
      <t>System för övervakning, tidig varning och informationshantering</t>
    </r>
  </si>
  <si>
    <r>
      <rPr>
        <sz val="11"/>
        <color rgb="FF000000"/>
        <rFont val="Calibri"/>
        <family val="2"/>
      </rPr>
      <t xml:space="preserve">• </t>
    </r>
    <r>
      <rPr>
        <sz val="11"/>
        <color rgb="FF000000"/>
        <rFont val="Calibri"/>
        <family val="2"/>
      </rPr>
      <t>Övervakning baserad på samhällshändelser</t>
    </r>
  </si>
  <si>
    <r>
      <rPr>
        <sz val="11"/>
        <color rgb="FF000000"/>
        <rFont val="Calibri"/>
        <family val="2"/>
      </rPr>
      <t xml:space="preserve">• </t>
    </r>
    <r>
      <rPr>
        <sz val="11"/>
        <color rgb="FF000000"/>
        <rFont val="Calibri"/>
        <family val="2"/>
      </rPr>
      <t>Övervakningssystem för hälsovård och djurhälsa</t>
    </r>
  </si>
  <si>
    <r>
      <rPr>
        <sz val="11"/>
        <color rgb="FF000000"/>
        <rFont val="Calibri"/>
        <family val="2"/>
      </rPr>
      <t xml:space="preserve">• </t>
    </r>
    <r>
      <rPr>
        <sz val="11"/>
        <color rgb="FF000000"/>
        <rFont val="Calibri"/>
        <family val="2"/>
      </rPr>
      <t>Globala och regionala samordningsmekanismer för datadelning i nödfall, inräknat regionala centrum för kontroll av sjukdomar (CDC) för epidemiologisk omvärldsbevakning, datadelning, övervakning, tidig varning, beredskap och insatser</t>
    </r>
  </si>
  <si>
    <r>
      <rPr>
        <sz val="11"/>
        <color rgb="FF000000"/>
        <rFont val="Calibri"/>
        <family val="2"/>
      </rPr>
      <t>• System för tidig varning vid många olika faror når samhällena</t>
    </r>
  </si>
  <si>
    <r>
      <rPr>
        <sz val="11"/>
        <color rgb="FF000000"/>
        <rFont val="Calibri"/>
        <family val="2"/>
      </rPr>
      <t xml:space="preserve">• </t>
    </r>
    <r>
      <rPr>
        <sz val="11"/>
        <color rgb="FF000000"/>
        <rFont val="Calibri"/>
        <family val="2"/>
      </rPr>
      <t>Tillgången, kvaliteten, tillgängligheten och användningen av hälsodata förstärks för olycksberedskap, övervakning, rapportering och katastrofdatabaser vid många olika faror</t>
    </r>
  </si>
  <si>
    <r>
      <rPr>
        <sz val="11"/>
        <color rgb="FF000000"/>
        <rFont val="Calibri"/>
        <family val="2"/>
      </rPr>
      <t>• Systemen för tidig varning vid många olika faror innefattar sjukdomar hos människor och djur och innehåller hälsovarningar</t>
    </r>
  </si>
  <si>
    <r>
      <rPr>
        <sz val="11"/>
        <color rgb="FF000000"/>
        <rFont val="Calibri"/>
        <family val="2"/>
      </rPr>
      <t>• Samhällets evakueringscentrum för nödsituationer med fastställd snabb tillgång till tjänster och material</t>
    </r>
  </si>
  <si>
    <r>
      <rPr>
        <sz val="11"/>
        <color rgb="FF000000"/>
        <rFont val="Calibri"/>
        <family val="2"/>
      </rPr>
      <t>• Teknisk assistans och vägledning om övervakning, tidig varning, hälsodata och katastrofdatabaser</t>
    </r>
  </si>
  <si>
    <r>
      <rPr>
        <sz val="11"/>
        <color rgb="FF000000"/>
        <rFont val="Calibri"/>
        <family val="2"/>
      </rPr>
      <t>C.3</t>
    </r>
  </si>
  <si>
    <r>
      <rPr>
        <sz val="11"/>
        <color rgb="FF000000"/>
        <rFont val="Calibri"/>
        <family val="2"/>
      </rPr>
      <t>Tillgång till diagnostiktjänster för nödsituationer</t>
    </r>
  </si>
  <si>
    <r>
      <rPr>
        <sz val="11"/>
        <color rgb="FF000000"/>
        <rFont val="Calibri"/>
        <family val="2"/>
      </rPr>
      <t>• Tillgång till snabba diagnostiktjänster i nödsituationer på gemenskapsnivå</t>
    </r>
  </si>
  <si>
    <r>
      <rPr>
        <sz val="11"/>
        <color rgb="FF000000"/>
        <rFont val="Calibri"/>
        <family val="2"/>
      </rPr>
      <t>• Laboratoriekapacitet för diagnostiktjänster i nödsituationer</t>
    </r>
  </si>
  <si>
    <r>
      <rPr>
        <sz val="11"/>
        <color rgb="FF000000"/>
        <rFont val="Calibri"/>
        <family val="2"/>
      </rPr>
      <t>• Teknisk assistans och vägledning för utveckling av diagnostik- och laboratorietjänster i sektorerna hälsovård och djurhälsa för nödsituationer</t>
    </r>
  </si>
  <si>
    <r>
      <rPr>
        <sz val="11"/>
        <color rgb="FF000000"/>
        <rFont val="Calibri"/>
        <family val="2"/>
      </rPr>
      <t>• Rörlig kapacitet för utstationering av tjänster i nödsituationer (t.ex. laboratorier för hälsovård och djurhälsa, anordningar för miljöövervakning, utrustning för dekontaminering)</t>
    </r>
  </si>
  <si>
    <r>
      <rPr>
        <sz val="11"/>
        <color rgb="FF000000"/>
        <rFont val="Calibri"/>
        <family val="2"/>
      </rPr>
      <t>• Avtal och mekanismer för delning och tester av prov</t>
    </r>
  </si>
  <si>
    <r>
      <rPr>
        <sz val="11"/>
        <color rgb="FF000000"/>
        <rFont val="Calibri"/>
        <family val="2"/>
      </rPr>
      <t>• De regionala referenslaboratoriernas kapacitet för nödsituationer</t>
    </r>
  </si>
  <si>
    <r>
      <rPr>
        <sz val="11"/>
        <color rgb="FF000000"/>
        <rFont val="Calibri"/>
        <family val="2"/>
      </rPr>
      <t>C.4</t>
    </r>
  </si>
  <si>
    <r>
      <rPr>
        <sz val="11"/>
        <color rgb="FF000000"/>
        <rFont val="Calibri"/>
        <family val="2"/>
      </rPr>
      <t>Olycksberedskap och kontinuitet av grundläggande tjänster, larmtjänster och vårdinrättningar</t>
    </r>
  </si>
  <si>
    <r>
      <rPr>
        <sz val="11"/>
        <color rgb="FF000000"/>
        <rFont val="Calibri"/>
        <family val="2"/>
      </rPr>
      <t xml:space="preserve">• </t>
    </r>
    <r>
      <rPr>
        <sz val="11"/>
        <color rgb="FF000000"/>
        <rFont val="Calibri"/>
        <family val="2"/>
      </rPr>
      <t>Tillgång och tillträde till specialiserade larmtjänster som motverkar fysiska, finansiella och kulturella hinder</t>
    </r>
  </si>
  <si>
    <r>
      <rPr>
        <sz val="11"/>
        <color rgb="FF000000"/>
        <rFont val="Calibri"/>
        <family val="2"/>
      </rPr>
      <t xml:space="preserve">• </t>
    </r>
    <r>
      <rPr>
        <sz val="11"/>
        <color rgb="FF000000"/>
        <rFont val="Calibri"/>
        <family val="2"/>
      </rPr>
      <t>Hälso- och sjukvårdssystem för nödsituationer och specialiserade tjänster (t.ex. masskadehantering) inom hälsovårdssektorn veterinärmedicinsk hälsovårdssektor och andra sektorer</t>
    </r>
  </si>
  <si>
    <r>
      <rPr>
        <sz val="11"/>
        <color rgb="FF000000"/>
        <rFont val="Calibri"/>
        <family val="2"/>
      </rPr>
      <t xml:space="preserve">• </t>
    </r>
    <r>
      <rPr>
        <sz val="11"/>
        <color rgb="FF000000"/>
        <rFont val="Calibri"/>
        <family val="2"/>
      </rPr>
      <t>Teknisk assistans och vägledning om klinisk hantering och vårdtjänster av direkt relevans för olycksberedskap och kontinuitetsplanering</t>
    </r>
  </si>
  <si>
    <r>
      <rPr>
        <sz val="11"/>
        <color rgb="FF000000"/>
        <rFont val="Calibri"/>
        <family val="2"/>
      </rPr>
      <t>• Kontinuitetsplaner för tillgång till hälsovård och grundläggande tjänster i andra sektorer i nödsituationer</t>
    </r>
  </si>
  <si>
    <r>
      <rPr>
        <sz val="11"/>
        <color rgb="FF000000"/>
        <rFont val="Calibri"/>
        <family val="2"/>
      </rPr>
      <t>• Kontinuitetsplaner för vårdtjänster och grundläggande tjänster i andra sektorer i nödsituationer</t>
    </r>
  </si>
  <si>
    <r>
      <rPr>
        <sz val="11"/>
        <color rgb="FF000000"/>
        <rFont val="Calibri"/>
        <family val="2"/>
      </rPr>
      <t>• ”Safe Hospitals”-initiativet</t>
    </r>
  </si>
  <si>
    <r>
      <rPr>
        <sz val="11"/>
        <color rgb="FF000000"/>
        <rFont val="Calibri"/>
        <family val="2"/>
      </rPr>
      <t>• Olycksberedskap på vårdinrättningar</t>
    </r>
  </si>
  <si>
    <r>
      <rPr>
        <sz val="11"/>
        <color rgb="FF000000"/>
        <rFont val="Calibri"/>
        <family val="2"/>
      </rPr>
      <t>• Program för olycksberedskap på sjukhus och infrastruktur i säkra sjukhus</t>
    </r>
  </si>
  <si>
    <r>
      <rPr>
        <sz val="11"/>
        <color rgb="FF000000"/>
        <rFont val="Calibri"/>
        <family val="2"/>
      </rPr>
      <t>• Kliniska vägledningar och protokoll</t>
    </r>
  </si>
  <si>
    <r>
      <rPr>
        <sz val="11"/>
        <color rgb="FF000000"/>
        <rFont val="Calibri"/>
        <family val="2"/>
      </rPr>
      <t>C.5</t>
    </r>
  </si>
  <si>
    <r>
      <rPr>
        <sz val="11"/>
        <color rgb="FF000000"/>
        <rFont val="Calibri"/>
        <family val="2"/>
      </rPr>
      <t>Riskkommunikation med alla aktörer för olycksberedskap</t>
    </r>
  </si>
  <si>
    <r>
      <rPr>
        <sz val="11"/>
        <color rgb="FF000000"/>
        <rFont val="Calibri"/>
        <family val="2"/>
      </rPr>
      <t xml:space="preserve">• </t>
    </r>
    <r>
      <rPr>
        <sz val="11"/>
        <color rgb="FF000000"/>
        <rFont val="Calibri"/>
        <family val="2"/>
      </rPr>
      <t>Samhällets riskkommunikation för olycksberedskap</t>
    </r>
  </si>
  <si>
    <r>
      <rPr>
        <sz val="11"/>
        <color rgb="FF000000"/>
        <rFont val="Calibri"/>
        <family val="2"/>
      </rPr>
      <t xml:space="preserve">• </t>
    </r>
    <r>
      <rPr>
        <sz val="11"/>
        <color rgb="FF000000"/>
        <rFont val="Calibri"/>
        <family val="2"/>
      </rPr>
      <t>Samordnade mekanismer och strategier över sektorer för riskkommunikation och social mobilisering för nödsituationer</t>
    </r>
  </si>
  <si>
    <r>
      <rPr>
        <sz val="11"/>
        <color rgb="FF000000"/>
        <rFont val="Calibri"/>
        <family val="2"/>
      </rPr>
      <t xml:space="preserve">• </t>
    </r>
    <r>
      <rPr>
        <sz val="11"/>
        <color rgb="FF000000"/>
        <rFont val="Calibri"/>
        <family val="2"/>
      </rPr>
      <t>Samordnade kommunikationsstrategier mellan myndigheter för offentlig och officiell kommunikation</t>
    </r>
  </si>
  <si>
    <r>
      <rPr>
        <sz val="11"/>
        <color rgb="FF000000"/>
        <rFont val="Calibri"/>
        <family val="2"/>
      </rPr>
      <t xml:space="preserve">• </t>
    </r>
    <r>
      <rPr>
        <sz val="11"/>
        <color rgb="FF000000"/>
        <rFont val="Calibri"/>
        <family val="2"/>
      </rPr>
      <t>Samhällelig  medvetenhet om hälsoskyddande åtgärder för nödsituationer</t>
    </r>
  </si>
  <si>
    <r>
      <rPr>
        <sz val="11"/>
        <color rgb="FF000000"/>
        <rFont val="Calibri"/>
        <family val="2"/>
      </rPr>
      <t xml:space="preserve">• </t>
    </r>
    <r>
      <rPr>
        <sz val="11"/>
        <color rgb="FF000000"/>
        <rFont val="Calibri"/>
        <family val="2"/>
      </rPr>
      <t>Verksamhet till stöd för samhällets olycksberedskap</t>
    </r>
  </si>
  <si>
    <r>
      <rPr>
        <sz val="11"/>
        <color rgb="FF000000"/>
        <rFont val="Calibri"/>
        <family val="2"/>
      </rPr>
      <t xml:space="preserve">• </t>
    </r>
    <r>
      <rPr>
        <sz val="11"/>
        <color rgb="FF000000"/>
        <rFont val="Calibri"/>
        <family val="2"/>
      </rPr>
      <t>Teknisk assistans och vägledning om riskkommunikation, social mobilisering och samhällets kapacitetsutveckling</t>
    </r>
  </si>
  <si>
    <r>
      <rPr>
        <sz val="11"/>
        <color rgb="FF000000"/>
        <rFont val="Calibri"/>
        <family val="2"/>
      </rPr>
      <t xml:space="preserve">• </t>
    </r>
    <r>
      <rPr>
        <sz val="11"/>
        <color rgb="FF000000"/>
        <rFont val="Calibri"/>
        <family val="2"/>
      </rPr>
      <t>Sociala mobiliseringsstrategier för olycksberedskap</t>
    </r>
  </si>
  <si>
    <r>
      <rPr>
        <sz val="11"/>
        <color rgb="FF000000"/>
        <rFont val="Calibri"/>
        <family val="2"/>
      </rPr>
      <t>C.6</t>
    </r>
  </si>
  <si>
    <r>
      <rPr>
        <sz val="11"/>
        <color rgb="FF000000"/>
        <rFont val="Calibri"/>
        <family val="2"/>
      </rPr>
      <t>Forskning, utveckling och utvärdering för att informera och påskynda olycksberedskapen</t>
    </r>
  </si>
  <si>
    <r>
      <rPr>
        <sz val="11"/>
        <color rgb="FF000000"/>
        <rFont val="Calibri"/>
        <family val="2"/>
      </rPr>
      <t xml:space="preserve">• </t>
    </r>
    <r>
      <rPr>
        <sz val="11"/>
        <color rgb="FF000000"/>
        <rFont val="Calibri"/>
        <family val="2"/>
      </rPr>
      <t>Operativ forskning är inriktad på olycksberedskap i samhället</t>
    </r>
  </si>
  <si>
    <r>
      <rPr>
        <sz val="11"/>
        <color rgb="FF000000"/>
        <rFont val="Calibri"/>
        <family val="2"/>
      </rPr>
      <t xml:space="preserve">• </t>
    </r>
    <r>
      <rPr>
        <sz val="11"/>
        <color rgb="FF000000"/>
        <rFont val="Calibri"/>
        <family val="2"/>
      </rPr>
      <t>Samordning med nationella och internationella aktörer för utveckling av vacciner, diagnostik, behandling och andra åtgärder</t>
    </r>
  </si>
  <si>
    <r>
      <rPr>
        <sz val="11"/>
        <color rgb="FF000000"/>
        <rFont val="Calibri"/>
        <family val="2"/>
      </rPr>
      <t xml:space="preserve">• </t>
    </r>
    <r>
      <rPr>
        <sz val="11"/>
        <color rgb="FF000000"/>
        <rFont val="Calibri"/>
        <family val="2"/>
      </rPr>
      <t>Global samordning av snabbutveckling av vacciner, diagnostik, behandling och andra åtgärder (t.ex. WHO:s FoU-strategi)</t>
    </r>
  </si>
  <si>
    <r>
      <rPr>
        <sz val="11"/>
        <color rgb="FF000000"/>
        <rFont val="Calibri"/>
        <family val="2"/>
      </rPr>
      <t>• Utvärdering av olycksberedskap på gemenskapsnivå</t>
    </r>
  </si>
  <si>
    <r>
      <rPr>
        <sz val="11"/>
        <color rgb="FF000000"/>
        <rFont val="Calibri"/>
        <family val="2"/>
      </rPr>
      <t>• Belägg för utveckling av teknisk vägledning för olycksberedskap och nya sjukdomar</t>
    </r>
  </si>
  <si>
    <r>
      <rPr>
        <sz val="11"/>
        <color rgb="FF000000"/>
        <rFont val="Calibri"/>
        <family val="2"/>
      </rPr>
      <t xml:space="preserve">• </t>
    </r>
    <r>
      <rPr>
        <sz val="11"/>
        <color rgb="FF000000"/>
        <rFont val="Calibri"/>
        <family val="2"/>
      </rPr>
      <t>Belägg för utveckling av teknisk vägledning för olycksberedskap och nya hälsofrågor</t>
    </r>
  </si>
  <si>
    <r>
      <rPr>
        <sz val="11"/>
        <color rgb="FF000000"/>
        <rFont val="Calibri"/>
        <family val="2"/>
      </rPr>
      <t>• Nationell utvärdering av olycksberedskap</t>
    </r>
  </si>
  <si>
    <r>
      <rPr>
        <sz val="11"/>
        <color rgb="FF000000"/>
        <rFont val="Calibri"/>
        <family val="2"/>
      </rPr>
      <t>• Global och regional forskning, kostnads-nyttoanalyser och utvärdering av olycksberedskap</t>
    </r>
  </si>
  <si>
    <r>
      <rPr>
        <i/>
        <sz val="11"/>
        <rFont val="Calibri"/>
        <family val="2"/>
      </rPr>
      <t>Resurser – personal, ekonomi, logistik och försörjning</t>
    </r>
  </si>
  <si>
    <r>
      <rPr>
        <sz val="11"/>
        <color rgb="FF000000"/>
        <rFont val="Calibri"/>
        <family val="2"/>
      </rPr>
      <t>R.1</t>
    </r>
  </si>
  <si>
    <r>
      <rPr>
        <sz val="11"/>
        <color rgb="FF000000"/>
        <rFont val="Calibri"/>
        <family val="2"/>
      </rPr>
      <t>Ekonomiska resurser för olycksberedskap och reserver för oförutsedda utgifter för insatser i nödsituationer</t>
    </r>
  </si>
  <si>
    <r>
      <rPr>
        <sz val="11"/>
        <color rgb="FF000000"/>
        <rFont val="Calibri"/>
        <family val="2"/>
      </rPr>
      <t xml:space="preserve">• </t>
    </r>
    <r>
      <rPr>
        <sz val="11"/>
        <color rgb="FF000000"/>
        <rFont val="Calibri"/>
        <family val="2"/>
      </rPr>
      <t>Tillgång och tillträde till budgetar och andra resurser för olycksberedskap</t>
    </r>
  </si>
  <si>
    <r>
      <rPr>
        <sz val="11"/>
        <color rgb="FF000000"/>
        <rFont val="Calibri"/>
        <family val="2"/>
      </rPr>
      <t xml:space="preserve">• </t>
    </r>
    <r>
      <rPr>
        <sz val="11"/>
        <color rgb="FF000000"/>
        <rFont val="Calibri"/>
        <family val="2"/>
      </rPr>
      <t>Nationellt stöd avsatt till prioriterad olycksberedskap från nationell hälsofinansiering, ordinarie budget för hälsa och budgetar för nödsituationer</t>
    </r>
  </si>
  <si>
    <r>
      <rPr>
        <sz val="11"/>
        <color rgb="FF000000"/>
        <rFont val="Calibri"/>
        <family val="2"/>
      </rPr>
      <t xml:space="preserve">• </t>
    </r>
    <r>
      <rPr>
        <sz val="11"/>
        <color rgb="FF000000"/>
        <rFont val="Calibri"/>
        <family val="2"/>
      </rPr>
      <t>Internationellt stöd direkt anpassat till nationella beredskapsplaner och prioriteringar</t>
    </r>
  </si>
  <si>
    <r>
      <rPr>
        <sz val="11"/>
        <color rgb="FF000000"/>
        <rFont val="Calibri"/>
        <family val="2"/>
      </rPr>
      <t>• Tillgång och tillträde till reserver för oförutsedda utgifter i nödsituationer</t>
    </r>
  </si>
  <si>
    <r>
      <rPr>
        <sz val="11"/>
        <color rgb="FF000000"/>
        <rFont val="Calibri"/>
        <family val="2"/>
      </rPr>
      <t>• Upprätta och tillhandahålla mekanismer för reserver för oförutsedda utgifter vid insatser i nödsituationer</t>
    </r>
  </si>
  <si>
    <r>
      <rPr>
        <sz val="11"/>
        <color rgb="FF000000"/>
        <rFont val="Calibri"/>
        <family val="2"/>
      </rPr>
      <t xml:space="preserve">• </t>
    </r>
    <r>
      <rPr>
        <sz val="11"/>
        <color rgb="FF000000"/>
        <rFont val="Calibri"/>
        <family val="2"/>
      </rPr>
      <t>Mångsektoriella och organisatoriska reserver för oförutsedda utgifter i nödsituationer</t>
    </r>
  </si>
  <si>
    <r>
      <rPr>
        <sz val="11"/>
        <color rgb="FF000000"/>
        <rFont val="Calibri"/>
        <family val="2"/>
      </rPr>
      <t>R.2</t>
    </r>
  </si>
  <si>
    <r>
      <rPr>
        <sz val="11"/>
        <color rgb="FF000000"/>
        <rFont val="Calibri"/>
        <family val="2"/>
      </rPr>
      <t>Särskilt utsedd, utbildad och utrustad personal för nödsituationer</t>
    </r>
  </si>
  <si>
    <r>
      <rPr>
        <sz val="11"/>
        <color rgb="FF000000"/>
        <rFont val="Calibri"/>
        <family val="2"/>
      </rPr>
      <t xml:space="preserve">• </t>
    </r>
    <r>
      <rPr>
        <sz val="11"/>
        <color rgb="FF000000"/>
        <rFont val="Calibri"/>
        <family val="2"/>
      </rPr>
      <t>Utbildning av vårdpersonal i olycksberedskap inför alla faror</t>
    </r>
  </si>
  <si>
    <r>
      <rPr>
        <sz val="11"/>
        <color rgb="FF000000"/>
        <rFont val="Calibri"/>
        <family val="2"/>
      </rPr>
      <t xml:space="preserve">• </t>
    </r>
    <r>
      <rPr>
        <sz val="11"/>
        <color rgb="FF000000"/>
        <rFont val="Calibri"/>
        <family val="2"/>
      </rPr>
      <t>Mångsektoriella utbildningskurser vid många olika faror innefattar hälsa</t>
    </r>
  </si>
  <si>
    <r>
      <rPr>
        <sz val="11"/>
        <color rgb="FF000000"/>
        <rFont val="Calibri"/>
        <family val="2"/>
      </rPr>
      <t xml:space="preserve">• </t>
    </r>
    <r>
      <rPr>
        <sz val="11"/>
        <color rgb="FF000000"/>
        <rFont val="Calibri"/>
        <family val="2"/>
      </rPr>
      <t>Teknisk assistans och vägledning för beredskap av arbetsstyrkan för regionala och globala hot mot folkhälsan (inräknat expertgrupper och reserver av experter)</t>
    </r>
  </si>
  <si>
    <r>
      <rPr>
        <sz val="11"/>
        <color rgb="FF000000"/>
        <rFont val="Calibri"/>
        <family val="2"/>
      </rPr>
      <t xml:space="preserve">• </t>
    </r>
    <r>
      <rPr>
        <sz val="11"/>
        <color rgb="FF000000"/>
        <rFont val="Calibri"/>
        <family val="2"/>
      </rPr>
      <t>Flerpartsutbildning av frivilliga i samhället om hälsoaspekter av nödsituationer</t>
    </r>
  </si>
  <si>
    <r>
      <rPr>
        <sz val="11"/>
        <color rgb="FF000000"/>
        <rFont val="Calibri"/>
        <family val="2"/>
      </rPr>
      <t xml:space="preserve">• </t>
    </r>
    <r>
      <rPr>
        <sz val="11"/>
        <color rgb="FF000000"/>
        <rFont val="Calibri"/>
        <family val="2"/>
      </rPr>
      <t>Upprätta och upprätthålla specialiserade grupper (t.ex. akutsjukvårdsgrupper, snabbinsatsgrupper) och reserver av experter</t>
    </r>
  </si>
  <si>
    <r>
      <rPr>
        <sz val="11"/>
        <color rgb="FF000000"/>
        <rFont val="Calibri"/>
        <family val="2"/>
      </rPr>
      <t>• Utbildning inför uppdrag</t>
    </r>
  </si>
  <si>
    <r>
      <rPr>
        <sz val="11"/>
        <color rgb="FF000000"/>
        <rFont val="Calibri"/>
        <family val="2"/>
      </rPr>
      <t>• Utvecklingsplanerna för vårdpersonal omfattar krisrelaterade funktioner, tar upp brist på kvalificerad arbetskraft och innefattar offentliga, privata och civilsamhällets sektorer</t>
    </r>
  </si>
  <si>
    <r>
      <rPr>
        <sz val="11"/>
        <color rgb="FF000000"/>
        <rFont val="Calibri"/>
        <family val="2"/>
      </rPr>
      <t>• Avtal mellan länder avseende snabbinsatsförmåga</t>
    </r>
  </si>
  <si>
    <r>
      <rPr>
        <sz val="11"/>
        <color rgb="FF000000"/>
        <rFont val="Calibri"/>
        <family val="2"/>
      </rPr>
      <t>R.3</t>
    </r>
  </si>
  <si>
    <r>
      <rPr>
        <sz val="11"/>
        <color rgb="FF000000"/>
        <rFont val="Calibri"/>
        <family val="2"/>
      </rPr>
      <t>Logistiska mekanismer och väsentliga material för hälsan</t>
    </r>
  </si>
  <si>
    <r>
      <rPr>
        <sz val="11"/>
        <color rgb="FF000000"/>
        <rFont val="Calibri"/>
        <family val="2"/>
      </rPr>
      <t xml:space="preserve">• </t>
    </r>
    <r>
      <rPr>
        <sz val="11"/>
        <color rgb="FF000000"/>
        <rFont val="Calibri"/>
        <family val="2"/>
      </rPr>
      <t>Tillträde och tillgång till beredskapslager och utrustning på gemenskapsnivå</t>
    </r>
  </si>
  <si>
    <r>
      <rPr>
        <sz val="11"/>
        <color rgb="FF000000"/>
        <rFont val="Calibri"/>
        <family val="2"/>
      </rPr>
      <t xml:space="preserve">• </t>
    </r>
    <r>
      <rPr>
        <sz val="11"/>
        <color rgb="FF000000"/>
        <rFont val="Calibri"/>
        <family val="2"/>
      </rPr>
      <t>System och avtal för lagerhållning och bevarande av vacciner (inbegripet kylkedjan), motgifter och antidoter, provtagning, diagnostik, personlig skyddsutrustning och andra väsentliga material</t>
    </r>
  </si>
  <si>
    <r>
      <rPr>
        <sz val="11"/>
        <color rgb="FF000000"/>
        <rFont val="Calibri"/>
        <family val="2"/>
      </rPr>
      <t xml:space="preserve">• </t>
    </r>
    <r>
      <rPr>
        <sz val="11"/>
        <color rgb="FF000000"/>
        <rFont val="Calibri"/>
        <family val="2"/>
      </rPr>
      <t>Avtal för global prioritering och distribution av viktiga material i nödsituationer</t>
    </r>
  </si>
  <si>
    <r>
      <rPr>
        <sz val="11"/>
        <color rgb="FF000000"/>
        <rFont val="Calibri"/>
        <family val="2"/>
      </rPr>
      <t xml:space="preserve">• </t>
    </r>
    <r>
      <rPr>
        <sz val="11"/>
        <color rgb="FF000000"/>
        <rFont val="Calibri"/>
        <family val="2"/>
      </rPr>
      <t>Olycksberedskap inom logistiksystem till stöd för hälsan i nödsituationer</t>
    </r>
  </si>
  <si>
    <r>
      <rPr>
        <sz val="11"/>
        <color rgb="FF000000"/>
        <rFont val="Calibri"/>
        <family val="2"/>
      </rPr>
      <t xml:space="preserve">• </t>
    </r>
    <r>
      <rPr>
        <sz val="11"/>
        <color rgb="FF000000"/>
        <rFont val="Calibri"/>
        <family val="2"/>
      </rPr>
      <t>Global och regional lagerhållning,  förhandsutplacering och beredskap inom logistiksystem för distribution av väsentliga material för nödsituationer</t>
    </r>
  </si>
  <si>
    <t>Objectives</t>
  </si>
  <si>
    <t>Key performance indicators</t>
  </si>
  <si>
    <t>Performace measures</t>
  </si>
  <si>
    <t>N</t>
  </si>
  <si>
    <t>EA</t>
  </si>
  <si>
    <t>Emergency management legal framework is updated and follows international agreements</t>
  </si>
  <si>
    <t>EA-1</t>
  </si>
  <si>
    <t>Legal framework for multisectoral emergency management is updated and follows international agreements</t>
  </si>
  <si>
    <t>EA1.1</t>
  </si>
  <si>
    <t>Legal framework follows an all-hazards approach (i.e. biological, chemical and environmental)</t>
  </si>
  <si>
    <t>EA1.2</t>
  </si>
  <si>
    <t>It considers all phases of preparedness: risk reduction/prevention, response, recovery and evaluation</t>
  </si>
  <si>
    <t>EA1.3</t>
  </si>
  <si>
    <t>It defines procedures for declaring and terminating a state of emergency at both national and subnational levels</t>
  </si>
  <si>
    <t>EA1.4</t>
  </si>
  <si>
    <t>It is consistent with legally binding international agreements and conventions (e.g. International Health Regulations and Hyogo Framework for Action)</t>
  </si>
  <si>
    <t>EB</t>
  </si>
  <si>
    <t>Emergency management organizational structures are established and their operational links are functioning</t>
  </si>
  <si>
    <t>EB-1</t>
  </si>
  <si>
    <t>National multisectoral committee (or equivalent) for emergency management coordination includes the health-sector</t>
  </si>
  <si>
    <t>EB1.1</t>
  </si>
  <si>
    <t>National multisectoral committee for emergency management coordination is or can be established in case of an emergency</t>
  </si>
  <si>
    <t>EB1.2</t>
  </si>
  <si>
    <t>It includes high-level representatives of the health-sector</t>
  </si>
  <si>
    <t>EB1.3</t>
  </si>
  <si>
    <t>Roles, responsibilities and authority of the members of the committee and its secretariat are defined</t>
  </si>
  <si>
    <t>EB1.4</t>
  </si>
  <si>
    <t>It monitors and reviews performance of the national emergency management strategy</t>
  </si>
  <si>
    <t>EB-2</t>
  </si>
  <si>
    <t>National inter-sectoral collaboration mechanisms are functioning</t>
  </si>
  <si>
    <t>EB2.1</t>
  </si>
  <si>
    <t>National inter-sectoral collaboration mechanisms include signed agreements and SOPs (or equivalent)</t>
  </si>
  <si>
    <t>EB2.2</t>
  </si>
  <si>
    <t>Coordination mechanisms promote the documentation and follow-up of decisions made at the planning meetings</t>
  </si>
  <si>
    <t>EC</t>
  </si>
  <si>
    <t>Emergency management plan is updated and health-sector programmes are implemented</t>
  </si>
  <si>
    <t>EC-1</t>
  </si>
  <si>
    <t>National multisectoral emergency preparedness plan is updated</t>
  </si>
  <si>
    <t>EC1.1</t>
  </si>
  <si>
    <t>National multisectoral emergency preparedness plan is updated according to legal requirements</t>
  </si>
  <si>
    <t>EC1.2</t>
  </si>
  <si>
    <t>It specifies location of Command and Control Structure from which emergency will be managed</t>
  </si>
  <si>
    <t>EC1.3</t>
  </si>
  <si>
    <t>It defines activation, coordination and deactivation/stand-down procedures, including debriefing and the process of recovery and returning to normal</t>
  </si>
  <si>
    <t>EC1.4</t>
  </si>
  <si>
    <t>It is published after each revision</t>
  </si>
  <si>
    <t>EC-2</t>
  </si>
  <si>
    <t>National emergency preparedness health-sector programmes are implemented</t>
  </si>
  <si>
    <t>EC2.1</t>
  </si>
  <si>
    <t>Health-sector emergency management programmes include the development and dissemination of guidelines</t>
  </si>
  <si>
    <t>EC2.2</t>
  </si>
  <si>
    <t>They include the development, organization and delivery of training programmes</t>
  </si>
  <si>
    <t>EC2.3</t>
  </si>
  <si>
    <t>They foresee the development and evaluation of exercises and drills</t>
  </si>
  <si>
    <t>EC2.4</t>
  </si>
  <si>
    <t>They provide for the coordination and monitoring of, and the regular reporting on, programme implementation</t>
  </si>
  <si>
    <t>ED</t>
  </si>
  <si>
    <t>Emergency management organizations and agencies have adequate funding</t>
  </si>
  <si>
    <t>ED-1</t>
  </si>
  <si>
    <t>Multisectoral mechanisms for financing national emergency management activities are functioning</t>
  </si>
  <si>
    <t>ED1.1</t>
  </si>
  <si>
    <t>Funds are available for the multisectoral preparedness for, and management of, emergencies at the national level</t>
  </si>
  <si>
    <t>ED1.2</t>
  </si>
  <si>
    <t>Funds are designated for a health-sector emergency preparedness programme</t>
  </si>
  <si>
    <t>ED1.3</t>
  </si>
  <si>
    <t>There are mechanisms for accessing contingency funds for health-sector emergency response and recovery operations</t>
  </si>
  <si>
    <t>ED1.4</t>
  </si>
  <si>
    <t>Health-sector financing mechanisms include how regular or surge workforce will be paid for the increased working (overtime) that will take place during emergencies</t>
  </si>
  <si>
    <t>EE</t>
  </si>
  <si>
    <t>Health-sector business continuity management plan is updated and programmes are implemented</t>
  </si>
  <si>
    <t>EE-1</t>
  </si>
  <si>
    <t>Health-sector business continuity management plan is updated and programmes are implemented</t>
  </si>
  <si>
    <t>EE1.1</t>
  </si>
  <si>
    <t>Health-sector business impact analysis, that includes identification of critical business functions/processes/services and resources, has been conducted</t>
  </si>
  <si>
    <t>EE1.2</t>
  </si>
  <si>
    <t>Staff vital to maintain critical functions are identified</t>
  </si>
  <si>
    <t>EE1.3</t>
  </si>
  <si>
    <t>The need to stockpile strategic reserves of supplies, material and equipment has been addressed</t>
  </si>
  <si>
    <t>EE1.4</t>
  </si>
  <si>
    <t>Operational critical resources of health-care facilities (e.g. safe food, water, electricity, heating, etc.) have been identified</t>
  </si>
  <si>
    <t>EE1.5</t>
  </si>
  <si>
    <t>Health-sector crisis management plan, that provides clear command structures, delegations of authority/orders of succession and escalation criteria, is developed</t>
  </si>
  <si>
    <t>EE1.6</t>
  </si>
  <si>
    <t>Business continuity programmes include assigning and training alternative staff for critical posts</t>
  </si>
  <si>
    <t>EE1.7</t>
  </si>
  <si>
    <t xml:space="preserve">They include considering and testing ways of reducing societal disruption (e.g. telecommuting, working from home, reducing the number of physical meetings and travel) </t>
  </si>
  <si>
    <t>EE1.8</t>
  </si>
  <si>
    <t>They address the need for social services support for essential workers</t>
  </si>
  <si>
    <t>EE1.9</t>
  </si>
  <si>
    <t>They address the need for psychosocial support services to help workers remain effective</t>
  </si>
  <si>
    <t>EE1.10</t>
  </si>
  <si>
    <t>They include training, exercising, evaluating, updating and validating business continuity plan</t>
  </si>
  <si>
    <t>Objectives</t>
  </si>
  <si>
    <t>Key performance indicators</t>
  </si>
  <si>
    <t>Performace measures</t>
  </si>
  <si>
    <t>N</t>
  </si>
  <si>
    <t>G1A</t>
  </si>
  <si>
    <t>Develop a comprehensive national public health-risk assessment</t>
  </si>
  <si>
    <t>G1A-1</t>
  </si>
  <si>
    <t>National public health-information system for risk and resources assessments is operative</t>
  </si>
  <si>
    <t>G1A1.1</t>
  </si>
  <si>
    <t>National public health-information system provides data of relevant hazards of all origins (i.e. biological, chemical and environmental)</t>
  </si>
  <si>
    <t>G1A1.2</t>
  </si>
  <si>
    <t>Responsibilities and authority related to the system have been defined</t>
  </si>
  <si>
    <t>G1A1.3</t>
  </si>
  <si>
    <t>Protocols and procedures for the collection, analysis and dissemination of data for conducting risk and resources assessment are developed</t>
  </si>
  <si>
    <t>G1A1.4</t>
  </si>
  <si>
    <t>Evaluations and improvements of the system are performed regularly</t>
  </si>
  <si>
    <t>G1A1.5</t>
  </si>
  <si>
    <t>National public health-risk assessment  is updated regularly</t>
  </si>
  <si>
    <t>G1A1.6</t>
  </si>
  <si>
    <t>It includes vulnerability assessment (of communities, infrastructure and services)</t>
  </si>
  <si>
    <t>G1A-2</t>
  </si>
  <si>
    <t>National surveillance and epidemic-intelligence system is operative</t>
  </si>
  <si>
    <t>G1A2.1</t>
  </si>
  <si>
    <t>There is a list of priority diseases, conditions and case definitions for surveillance</t>
  </si>
  <si>
    <t>G1A2.2</t>
  </si>
  <si>
    <t>There is a specific unit(s) designated for surveillance of public health risks</t>
  </si>
  <si>
    <t>G1A2.3</t>
  </si>
  <si>
    <t>SOPs defining roles, responsibilities and procedures related to the collection, analysis and dissemination of surveillance data are developed</t>
  </si>
  <si>
    <t>G1A2.4</t>
  </si>
  <si>
    <t>Surveillance system provides for data-sharing in other-than-human areas: agricultural, veterinary, environmental, etc.</t>
  </si>
  <si>
    <t>G1A2.5</t>
  </si>
  <si>
    <t>Information sources include screening of media and other alternative sources, and ‘rumour checking’ to assess or verify emergencies</t>
  </si>
  <si>
    <t>G1A2.6</t>
  </si>
  <si>
    <t>Baseline estimates, trends and thresholds for alert and action are defined for the community/primary response level for priority diseases/events</t>
  </si>
  <si>
    <t>G1A2.7</t>
  </si>
  <si>
    <t>There is timely reporting from reporting units</t>
  </si>
  <si>
    <t>G1A2.8</t>
  </si>
  <si>
    <t>Deviations or values exceeding thresholds are detected and used for action at the community/primary public health response level</t>
  </si>
  <si>
    <t>G1A2.9</t>
  </si>
  <si>
    <t>Regular feedback of surveillance results are disseminated to all levels and other relevant stakeholders (e.g. Epi bulletins, surveillance reports, etc.)</t>
  </si>
  <si>
    <t>G1A2.10</t>
  </si>
  <si>
    <t>Evaluations of the early warning function of the surveillance and epidemic-intelligence system have been carried out</t>
  </si>
  <si>
    <t>G1A-3</t>
  </si>
  <si>
    <t>National and international information-sharing mechanisms are functioning</t>
  </si>
  <si>
    <t>G1A3.1</t>
  </si>
  <si>
    <t>National information-sharing mechanisms with other relevant sectors and all level health-sector organizations are functioning</t>
  </si>
  <si>
    <t>G1A3.2</t>
  </si>
  <si>
    <t>International information-sharing system for reporting according to IHR and European mandatory requirements are operative</t>
  </si>
  <si>
    <t>G1A3.3</t>
  </si>
  <si>
    <t>All of events that meet the criteria for IHR notification have been notified by the NFP to WHO within 24 hours of conducting risk assessments over the last 12 months</t>
  </si>
  <si>
    <t>G1A3.4</t>
  </si>
  <si>
    <t>All of events that meet the criteria for notification under Decision No 1082/2013/EU have been notified by the NFP to HSC and ECDC, EFSA or corresponding EU agency within 24 hours of conducting risk assessments over the last 12 months</t>
  </si>
  <si>
    <t>G1A3.5</t>
  </si>
  <si>
    <t>NFP has responded to all verification requests from WHO within 24 hours in the last 12 months</t>
  </si>
  <si>
    <t>G1A3.6</t>
  </si>
  <si>
    <t>NFP has responded to all verification requests from HSC, ECDC, EFSA or other EU agency within 24 hours in the past 12 months</t>
  </si>
  <si>
    <t>G1B</t>
  </si>
  <si>
    <t>Improve communication of health-risk information</t>
  </si>
  <si>
    <t>G1B-1</t>
  </si>
  <si>
    <t>Strategies for risk communication with the public and the media are developed</t>
  </si>
  <si>
    <t>G1B1.1</t>
  </si>
  <si>
    <t>National emergency preparedness plan includes a public information management strategy</t>
  </si>
  <si>
    <t>G1B1.2</t>
  </si>
  <si>
    <t>Risk communication partners and stakeholders are identified (e.g. science organizations, community leaders, NGOs, etc.)</t>
  </si>
  <si>
    <t>G1B1.3</t>
  </si>
  <si>
    <t>Risk communication plan is developed (includes inventory of communication partners, focal points, stakeholders and their capacities)</t>
  </si>
  <si>
    <t>G1B1.4</t>
  </si>
  <si>
    <t>Policies, SOPs or guidelines are developed to support the risk communication plan</t>
  </si>
  <si>
    <t>G1B1.5</t>
  </si>
  <si>
    <t>Relationships with the media are established before the emergency (contacts with key media staff are regular)</t>
  </si>
  <si>
    <t>G1B1.6</t>
  </si>
  <si>
    <t>Generic pre-prepared media statements templates, frequently asked questions and answers (related to key messages) and advertising material are available</t>
  </si>
  <si>
    <t>G1B1.7</t>
  </si>
  <si>
    <t>Risk communication plan has been implemented or tested through actual emergency or simulation exercise and updated</t>
  </si>
  <si>
    <t>G1B1.8</t>
  </si>
  <si>
    <t>Evaluation of the risk communication has been conducted after emergencies and exercises, for timeliness, transparency and appropriateness of communications</t>
  </si>
  <si>
    <t>G1B-2</t>
  </si>
  <si>
    <t>Strategies for risk communication with staff involved in risk management are developed</t>
  </si>
  <si>
    <t>G1B2.1</t>
  </si>
  <si>
    <t xml:space="preserve">National emergency preparedness plan includes a strategy for communication with staff involved in risk management </t>
  </si>
  <si>
    <t>G1B2.2</t>
  </si>
  <si>
    <t>Risk communication partners and stakeholders are identified (e.g. professional associations, labor unions, etc.)</t>
  </si>
  <si>
    <t>G1B2.3</t>
  </si>
  <si>
    <t>Information on specific risks and personal protective measures for staff involved in risk reduction/prevention is regularly updated and disseminated</t>
  </si>
  <si>
    <t>G1B2.4</t>
  </si>
  <si>
    <t>A plan for reviewing, revising and monitoring impact of risk communication strategy with staff is developed</t>
  </si>
  <si>
    <t>G1C</t>
  </si>
  <si>
    <t>Reduce and prevent the health risks from all-hazards</t>
  </si>
  <si>
    <t>G1C-1</t>
  </si>
  <si>
    <t>Implementation of risk reduction and prevention programmes is inclusive and coordinated</t>
  </si>
  <si>
    <t>G1C1.1</t>
  </si>
  <si>
    <t>Risk reduction and preventive activities are joined up across all relevant emergency management organizations and agencies (i.e. public health services, civil protection services, law enforcement services, etc.)</t>
  </si>
  <si>
    <t>G1C1.2</t>
  </si>
  <si>
    <t>Inter-agency mechanisms are maintained to update other countries and international organizations and agencies on progress, resolve issues and address collective needs</t>
  </si>
  <si>
    <t>G1C-2</t>
  </si>
  <si>
    <t>National and subnational health-sector programmes on risk reduction and prevention are implemented</t>
  </si>
  <si>
    <t>G1C2.1</t>
  </si>
  <si>
    <t xml:space="preserve">National and subnational health-sector risk reduction and prevention programmes are implemented for the most relevant hazards detected </t>
  </si>
  <si>
    <t>G1C2.2</t>
  </si>
  <si>
    <t>The impact and effectiveness of these programmes (e.g. vaccination), including adverse effects, is assessed regularly</t>
  </si>
  <si>
    <t>G1C-3</t>
  </si>
  <si>
    <t>Infection Prevention and Control programme is operative at national and hospital levels</t>
  </si>
  <si>
    <t>G1C3.1</t>
  </si>
  <si>
    <t>Responsibility has been assigned for surveillance of health-care-associated infections within the country</t>
  </si>
  <si>
    <t>G1C3.2</t>
  </si>
  <si>
    <t>Responsibility has been assigned for surveillance of anti-microbial resistance within the country</t>
  </si>
  <si>
    <t>G1C3.3</t>
  </si>
  <si>
    <t>National Infection Prevention and Control policy or operational plan is available and implemented</t>
  </si>
  <si>
    <t>G1C3.4</t>
  </si>
  <si>
    <t>SOPs, guidelines and protocols for IPC are available to hospitals</t>
  </si>
  <si>
    <t>G1C3.5</t>
  </si>
  <si>
    <t>All tertiary hospitals have designated area(s) and defined procedures for the care of patients requiring specific isolation precautions according to guidelines</t>
  </si>
  <si>
    <t>G1C3.6</t>
  </si>
  <si>
    <t>There are qualified IPC professionals in place in all tertiary hospitals</t>
  </si>
  <si>
    <t>G1C3.7</t>
  </si>
  <si>
    <t xml:space="preserve">Defined norms or guidelines for protecting health-care workers from health-care associated infections are developed and implemented </t>
  </si>
  <si>
    <t>G1C3.8</t>
  </si>
  <si>
    <t xml:space="preserve">There is surveillance within high risk groups to promptly detect and investigate clusters of infectious disease patients, as well as unexplained illnesses in health workers </t>
  </si>
  <si>
    <t>G1C3.9</t>
  </si>
  <si>
    <t>A monitoring system for antimicrobial resistance is functioning</t>
  </si>
  <si>
    <t>G1C3.10</t>
  </si>
  <si>
    <t xml:space="preserve">Data on the magnitude and trends of antimicrobial resistance is available </t>
  </si>
  <si>
    <t>Objectives</t>
  </si>
  <si>
    <t>Key performance indicators</t>
  </si>
  <si>
    <t>Performace measures</t>
  </si>
  <si>
    <t>N</t>
  </si>
  <si>
    <t>G2A</t>
  </si>
  <si>
    <t>Promote capability development in emergency management</t>
  </si>
  <si>
    <t>G2A-1</t>
  </si>
  <si>
    <t>Emergency management human resource and capability development strategy is developed</t>
  </si>
  <si>
    <t>G2A1.1</t>
  </si>
  <si>
    <t>National emergency preparedness plan includes a human resource and capability development strategy based on defined competencies</t>
  </si>
  <si>
    <t>G2A1.2</t>
  </si>
  <si>
    <t>Specific budget is allocated</t>
  </si>
  <si>
    <t>G2A1.3</t>
  </si>
  <si>
    <t>A needs assessment has been conducted to identify gaps in human resources and training</t>
  </si>
  <si>
    <t>G2A1.4</t>
  </si>
  <si>
    <t>A plan or strategy is developed to access field epidemiology training in-country, regionally or internationally</t>
  </si>
  <si>
    <t>G2A-2</t>
  </si>
  <si>
    <t>Exercising is effective in improving emergency management capability</t>
  </si>
  <si>
    <t>G2A2.1</t>
  </si>
  <si>
    <t>The country has conducted a national emergency preparedness exercise/drill in the last year</t>
  </si>
  <si>
    <t>G2A2.2</t>
  </si>
  <si>
    <t>Critical SOPs are tested during exercising</t>
  </si>
  <si>
    <t>G2A2.3</t>
  </si>
  <si>
    <t>A formal process for identifying opportunities for improvement arising from exercises/drills/events is developed</t>
  </si>
  <si>
    <t>G2A2.4</t>
  </si>
  <si>
    <t>There are formal reports to internal and external stakeholders on the implementation of corrective actions</t>
  </si>
  <si>
    <t>G2B</t>
  </si>
  <si>
    <t>Enhance ability to coordinate and manage emergencies</t>
  </si>
  <si>
    <t>G2B-1</t>
  </si>
  <si>
    <t>National emergency management command and control structure (or equivalent) operates effectively</t>
  </si>
  <si>
    <t>G2B1.1</t>
  </si>
  <si>
    <t>CCS function leads (Event, Operations, Financial, Logistics, Public Information Managers, etc.) and staff are identified</t>
  </si>
  <si>
    <t>G2B1.2</t>
  </si>
  <si>
    <t>CCS has a functional, effective 24/7/365 duty team that is tested regularly</t>
  </si>
  <si>
    <t>G2B1.3</t>
  </si>
  <si>
    <t>CCS has an agreed protocol for activation/deactivation time</t>
  </si>
  <si>
    <t>G2B1.4</t>
  </si>
  <si>
    <t>A link/contact structure exist to support CCS regarding national management of emergencies at other levels and sectors (e.g. Police, Transport, Travel, Education, Food Supply) by dealing with triage operations, event and/or outbreak investigations, trade bans, travel advisories and movement restrictions</t>
  </si>
  <si>
    <t>G2B1.5</t>
  </si>
  <si>
    <t>Coordination between CCS and international organizations and agencies is assured: emergency manager and IHR, HSC and ECDC NFPs are identified</t>
  </si>
  <si>
    <t>G2B1.6</t>
  </si>
  <si>
    <t>Effective communication systems and processes exist between CCS, EU Agencies-Emergency Operation Centres and EC-Health Emergency Operation Facility</t>
  </si>
  <si>
    <t>G2B1.7</t>
  </si>
  <si>
    <t>Emergency response management procedures (including mechanism to activate response plan) have been implemented for a real or simulated PHE response in the year</t>
  </si>
  <si>
    <t>G2B1.8</t>
  </si>
  <si>
    <t>They have been evaluated and updated after a real or simulated emergency response</t>
  </si>
  <si>
    <t>G2C</t>
  </si>
  <si>
    <t>Improve information management during emergencies</t>
  </si>
  <si>
    <t>G2C-1</t>
  </si>
  <si>
    <t>Rapid health-needs assessment could be developed during emergencies</t>
  </si>
  <si>
    <t>G2C1.1</t>
  </si>
  <si>
    <t>Formal mechanisms are established for carrying out rapid health-needs assessments through investigation and rapid response teams</t>
  </si>
  <si>
    <t>G2C1.2</t>
  </si>
  <si>
    <t>A national directory or list of experts in health and other sectors to support a response to emergencies is updated</t>
  </si>
  <si>
    <t>G2C1.3</t>
  </si>
  <si>
    <t>There are operational links with WHO, HSC, ECDC and the Scientific Committees in the fields of consumer safety, public health and the environment</t>
  </si>
  <si>
    <t>G2D</t>
  </si>
  <si>
    <t>Improve communication during emergencies</t>
  </si>
  <si>
    <t>G2D-1</t>
  </si>
  <si>
    <t>Strategies for crisis communication with the public and the media are developed</t>
  </si>
  <si>
    <t>G2D1.1</t>
  </si>
  <si>
    <t>Coordination mechanisms are established for involving relevant stakeholders in the formulation of crisis information for the public and the media to ensure consistency</t>
  </si>
  <si>
    <t>G2D1.2</t>
  </si>
  <si>
    <t>Procedures to respond to potential media requests during an emergency are developed (e.g. daily press conferences, website updates)</t>
  </si>
  <si>
    <t>G2D1.3</t>
  </si>
  <si>
    <t>A 24/7 hotline with trained staff could be established in case of an emergency</t>
  </si>
  <si>
    <t>G2D1.4</t>
  </si>
  <si>
    <t>Media and public communication team could be able to maintain 24-hour operation (2–3 work shifts per day) for at least several days</t>
  </si>
  <si>
    <t>G2D-2</t>
  </si>
  <si>
    <t>Strategies for crisis communication with staff involved in emergency operations are developed</t>
  </si>
  <si>
    <t>G2D2.1</t>
  </si>
  <si>
    <t>Coordination mechanisms are established to ensure consistency of the information supplied by relevant stakeholders to responders</t>
  </si>
  <si>
    <t>G2D2.2</t>
  </si>
  <si>
    <t>Procedures for the communication to responders of crisis information are established</t>
  </si>
  <si>
    <t>G2D2.3</t>
  </si>
  <si>
    <t>Information on generic risks and personal protective equipment for responders involved in emergency operations has been prepared and is regularly updated and disseminated</t>
  </si>
  <si>
    <t>G2E</t>
  </si>
  <si>
    <t>Ensure rapid response and delivery of services during emergencies</t>
  </si>
  <si>
    <t>G2E-1</t>
  </si>
  <si>
    <t>Rapid Response Teams are available</t>
  </si>
  <si>
    <t>G2E1.1</t>
  </si>
  <si>
    <t>SOPs and/or guidelines are available for the deployment of RRT members</t>
  </si>
  <si>
    <t>G2E1.2</t>
  </si>
  <si>
    <t>Multidisciplinary RRT can be deployed within 48 hrs from the first report of an urgent event (response to some hazards may require a more timely response)</t>
  </si>
  <si>
    <t>G2E1.3</t>
  </si>
  <si>
    <t>Surge staff, to maintain response 24 hours a day/7 days a week, can be assured during emergencies</t>
  </si>
  <si>
    <t>G2E1.4</t>
  </si>
  <si>
    <t>Evaluations of response, including timeliness and quality of response, are systematically carried out</t>
  </si>
  <si>
    <t>G2E-2</t>
  </si>
  <si>
    <t>Planning includes prehospital medical operations response</t>
  </si>
  <si>
    <t>G2E2.1</t>
  </si>
  <si>
    <t>Roles of Emergency Medical Services and primary healthcare staff during emergencies are defined</t>
  </si>
  <si>
    <t>G2E2.2</t>
  </si>
  <si>
    <t>A standardized triage system and patient safety measures (e.g. matching the patient with wrist bands, triage cards, etc.) are established</t>
  </si>
  <si>
    <t>G2E2.3</t>
  </si>
  <si>
    <t>Procedures and guidelines for prehospital handling of patients with diseases with epidemic potential and victims of CBRN incidents are developed</t>
  </si>
  <si>
    <t>G2E2.4</t>
  </si>
  <si>
    <t>Prehospital medical operations staff are trained in emergency management and use of personal protective measures</t>
  </si>
  <si>
    <t>G2E-3</t>
  </si>
  <si>
    <t>Planning includes hospital response and recovery</t>
  </si>
  <si>
    <t>G2E3.1</t>
  </si>
  <si>
    <t>Plan for emergency response and recovery is a requirement for hospital accreditation</t>
  </si>
  <si>
    <t>G2E3.2</t>
  </si>
  <si>
    <t>Plans are in accordance with national policy and have been reviewed, exercised, revised and updated in the last year</t>
  </si>
  <si>
    <t>G2E3.3</t>
  </si>
  <si>
    <t>Procedures and guidelines for hospital handling of patients with diseases with epidemic potential and victims of CBRN incidents are developed</t>
  </si>
  <si>
    <t>G2E3.4</t>
  </si>
  <si>
    <t>Hospital staff are trained in emergency management and use of personal protective equipment</t>
  </si>
  <si>
    <t>G2E-4</t>
  </si>
  <si>
    <t>Continuous delivery of essential health and hospital services is ensured during emergencies</t>
  </si>
  <si>
    <t>G2E4.1</t>
  </si>
  <si>
    <t>Healthcare facilities have developed SOPs for ensuring the continuous delivery of essential services (e.g. maternity and newborn care, trauma wards, patients in dialysis, etc.) in a timely and 24 hour manner, including over a prolonged period</t>
  </si>
  <si>
    <t>G2E4.2</t>
  </si>
  <si>
    <t>Capacity for setting up special immunization or other preventive programme to meet specific needs is available</t>
  </si>
  <si>
    <t>G2E4.3</t>
  </si>
  <si>
    <t>Mobile teams that operate outside the existing health facilities could be deployed in case of an emergency</t>
  </si>
  <si>
    <t>G2E-5</t>
  </si>
  <si>
    <t>Planning includes a surge capacity programme</t>
  </si>
  <si>
    <t>G2E5.1</t>
  </si>
  <si>
    <t>Mechanisms for the rapid mobilization of additional resources (staff, equipment and materials) are established</t>
  </si>
  <si>
    <t>G2E5.2</t>
  </si>
  <si>
    <t>Emergency psychosocial support teams are constituted and are operational at a national, regional and/or local level</t>
  </si>
  <si>
    <t>G2E5.3</t>
  </si>
  <si>
    <t>Adequacy of surge capacity to respond to emergencies has been tested through an exercise or actual event</t>
  </si>
  <si>
    <t>G2E-6</t>
  </si>
  <si>
    <t>Planning includes capacity for mass-casualty, mass-fatality and missing persons management</t>
  </si>
  <si>
    <t>G2E6.1</t>
  </si>
  <si>
    <t>Prehospital emergency-response capacity for dispatch, on-site management, transportation and evacuation are adaptable to mass-casualty incidents and other similar crises</t>
  </si>
  <si>
    <t>G2E6.2</t>
  </si>
  <si>
    <t>Hospital emergency-preparedness programme for mass-casualty management is implemented, and resources and staff are available</t>
  </si>
  <si>
    <t>G2E6.3</t>
  </si>
  <si>
    <t>Guidelines for management on large numbers of fatalities are developed and take account of religious and other cultural funeral practices</t>
  </si>
  <si>
    <t>G2E6.4</t>
  </si>
  <si>
    <t>Guidelines includes post-mortem care and informing pathology departments and clinical laboratories on submitting specimens in case of deaths caused by epidemic potential diseases</t>
  </si>
  <si>
    <t>G2F</t>
  </si>
  <si>
    <t>Ensure the availability of resources and technical supporting services during emergencies</t>
  </si>
  <si>
    <t>G2F-1</t>
  </si>
  <si>
    <t>Planning includes management of stockpiles</t>
  </si>
  <si>
    <t>G2F1.1</t>
  </si>
  <si>
    <t>Stockpiles (critical stock levels) are accessible for responding to priority biological, chemical, radiological events and other emergencies</t>
  </si>
  <si>
    <t>G2F1.2</t>
  </si>
  <si>
    <t>The country participates in EU common procedures for the joint procurement of medical and pharmaceutical equipment, products and supplies (particularly pandemic vaccines)</t>
  </si>
  <si>
    <t>G2F-2</t>
  </si>
  <si>
    <t>Medical equipment and pharmaceutical and laboratory services and supplies are available</t>
  </si>
  <si>
    <t>G2F2.1</t>
  </si>
  <si>
    <t>Essential medical equipment and pharmaceutical and laboratory supplies for emergency operations, determined on the basis of risk assessments, are available in sufficient quantities</t>
  </si>
  <si>
    <t>G2F2.2</t>
  </si>
  <si>
    <t xml:space="preserve">Mechanisms for the continuity of pharmaceutical and laboratory services during an emergency are developed </t>
  </si>
  <si>
    <t>G2F2.3</t>
  </si>
  <si>
    <t>A system is in place, including cold chain, for the distribution of medical equipment and pharmaceutical and laboratory supplies in the event of an emergency</t>
  </si>
  <si>
    <t>G2F2.4</t>
  </si>
  <si>
    <t>Procedures for the exceptional procurement of medical equipment and and pharmaceutical and laboratory supplies that are not on the list of basic ones are developed</t>
  </si>
  <si>
    <t>G2F-3</t>
  </si>
  <si>
    <t>Laboratory services to test for priority health risks are operative</t>
  </si>
  <si>
    <t>G2F3.1</t>
  </si>
  <si>
    <t>National laboratory quality standards/guidelines are available</t>
  </si>
  <si>
    <t>G2F3.2</t>
  </si>
  <si>
    <t>The country has access to international networks to meet diagnostic and confirmatory laboratory requirements, and support outbreak investigations, for emergencies</t>
  </si>
  <si>
    <t>G2F3.3</t>
  </si>
  <si>
    <t>An up to date inventory of public and private laboratories with relevant diagnostic capacity is available</t>
  </si>
  <si>
    <t>G2F3.4</t>
  </si>
  <si>
    <t>National reference laboratories are accredited to international (ISO 9001, ISO 17025, ISO 15189, WHO polio, measles, etc.) or to national standards adapted from international standards</t>
  </si>
  <si>
    <t>G2F3.5</t>
  </si>
  <si>
    <t>Regulations, policies or strategies for laboratory biosafety are in place (including protection of workers and management of hazardous substances)</t>
  </si>
  <si>
    <t>G2F3.6</t>
  </si>
  <si>
    <t>A process is in place to guide and update biosafety regulations, procedures and practice, including for decontamination and management of infectious waste</t>
  </si>
  <si>
    <t>G2F-4</t>
  </si>
  <si>
    <t>Temporary health facilities and home-care services are available</t>
  </si>
  <si>
    <t>G2F4.1</t>
  </si>
  <si>
    <t>Guidelines and procedures for the establishment of temporary health facilities and for home-care services are developed</t>
  </si>
  <si>
    <t>G2F4.2</t>
  </si>
  <si>
    <t xml:space="preserve">Adequate resources for establishing temporary basic health facilities and home-care services are available </t>
  </si>
  <si>
    <t>Objectives</t>
  </si>
  <si>
    <t>Key performance indicators</t>
  </si>
  <si>
    <t>Performace measures</t>
  </si>
  <si>
    <t>N</t>
  </si>
  <si>
    <t>G3A</t>
  </si>
  <si>
    <t>Enhance the ability to manage recovery and to evaluate response</t>
  </si>
  <si>
    <t>G3A-1</t>
  </si>
  <si>
    <t>Procedures for the transition from response to normal functioning and to recovery activities are pre-defined</t>
  </si>
  <si>
    <t>A1.1</t>
  </si>
  <si>
    <t>SOPs for deactivation, demobilization and return to normal activities and to transfer coordination and accountability for recovery-related activities are developed</t>
  </si>
  <si>
    <t>A1.2</t>
  </si>
  <si>
    <t>There are documented arrangements for communicating the transition from response to normal functioning and to recovery to staff, relevant stakeholders and the public, including pre-formed key messages</t>
  </si>
  <si>
    <t>A1.3</t>
  </si>
  <si>
    <t>Processes and procedures for establishing a multisectoral Recovery Task Force (or equivalent) are developed</t>
  </si>
  <si>
    <t>G3A-2</t>
  </si>
  <si>
    <t>Impact assessments are conducted after emergencies</t>
  </si>
  <si>
    <t>A2.1</t>
  </si>
  <si>
    <t>There is a process for conducting post-event impact assessments (defining individual and community losses and needs, support and resource requirements, etc.)</t>
  </si>
  <si>
    <t>A2.2</t>
  </si>
  <si>
    <t>Effective post-event surveillance, including monitoring of adverse events of countermeasures applied, is planned in order to prevent damages to health from secondary causes</t>
  </si>
  <si>
    <t>A2.3</t>
  </si>
  <si>
    <t>There is a process for assessing and coordinating post-event status of essential health and hospital services and utilities</t>
  </si>
  <si>
    <t>A2.4</t>
  </si>
  <si>
    <t>There is a process for estimating emergency economic impact (losses)</t>
  </si>
  <si>
    <t>G3A-3</t>
  </si>
  <si>
    <t>Processes for learning from emergencies are implemented</t>
  </si>
  <si>
    <t>A3.1</t>
  </si>
  <si>
    <t>After action reports and evaluations are conducted following emergencies (of the response to and recovery from the event, and of the effectiveness of the plans)</t>
  </si>
  <si>
    <t>A3.2</t>
  </si>
  <si>
    <t>Corrective actions, including professional development needs, are identified and implemented following emergencies</t>
  </si>
  <si>
    <t>G3B</t>
  </si>
  <si>
    <t>Improve development and implementation of emergency-management research</t>
  </si>
  <si>
    <t>G3B-1</t>
  </si>
  <si>
    <t>Emergency-management research is funded and applied</t>
  </si>
  <si>
    <t>B1.1</t>
  </si>
  <si>
    <t>Specific budget is allocated for emergency management research</t>
  </si>
  <si>
    <t>B1.2</t>
  </si>
  <si>
    <t>Emergency management research is undertaken where gaps in knowledge exist</t>
  </si>
  <si>
    <t>B1.3</t>
  </si>
  <si>
    <t>The country actively distributes new emergency management knowledge to relevant stakeholders</t>
  </si>
  <si>
    <t>B1.4</t>
  </si>
  <si>
    <t>The country has an 'evidence-based' approach to emergency management (i.e. update preparedness plans and programmes according to new national or international evidence)</t>
  </si>
  <si>
    <t>*Answers</t>
  </si>
  <si>
    <t>Score</t>
  </si>
  <si>
    <t>Scale</t>
  </si>
  <si>
    <t>Achievement scale</t>
  </si>
  <si>
    <t>Arrangements scale</t>
  </si>
  <si>
    <t>Enablers &amp;</t>
  </si>
  <si>
    <t>Objectives</t>
  </si>
  <si>
    <t>Indicators</t>
  </si>
  <si>
    <t>Measures</t>
  </si>
  <si>
    <t>NO (0%)</t>
  </si>
  <si>
    <t>Never</t>
  </si>
  <si>
    <t>Not achieved, no progress, no sign of forward action</t>
  </si>
  <si>
    <t>No arrangements in place</t>
  </si>
  <si>
    <t>Goals</t>
  </si>
  <si>
    <t>Sometimes</t>
  </si>
  <si>
    <t>Some progress, but without systematic policy and/or organizational commitment</t>
  </si>
  <si>
    <t>Some work completed but requires further work to develop, test, verify and/or embed in the organization</t>
  </si>
  <si>
    <t>Often</t>
  </si>
  <si>
    <t>Organizational commitment attained or considerable progress made, but achievements are not yet comprehensive of needs or requirements</t>
  </si>
  <si>
    <t>Informal and/or untested arrangements in place, but with a high degree of confidence they will be effective, OR, formal and/or tested arrangements but with further work identified as needed</t>
  </si>
  <si>
    <t>YES (100%)</t>
  </si>
  <si>
    <t>Always</t>
  </si>
  <si>
    <t>Comprehensive achievement with sustained commitment and capacities at all levels</t>
  </si>
  <si>
    <t>Formalized arrangements, tested, effective, reliable, and embedded within the organization</t>
  </si>
  <si>
    <t>Pre-event: RISK MANAGEMENT (GOAL 1)</t>
  </si>
  <si>
    <t>Event: EMERGENCY MANAGEMENT (GOAL 2)</t>
  </si>
  <si>
    <r>
      <t>Post-event</t>
    </r>
    <r>
      <rPr>
        <i/>
        <sz val="11"/>
        <color rgb="FF000000"/>
        <rFont val="Calibri"/>
        <family val="2"/>
      </rPr>
      <t>:</t>
    </r>
    <r>
      <rPr>
        <sz val="11"/>
        <color rgb="FF000000"/>
        <rFont val="Calibri"/>
        <family val="2"/>
      </rPr>
      <t xml:space="preserve"> RECOVERY MANAGEMENT (GOAL 3)</t>
    </r>
  </si>
  <si>
    <t>**Scoring</t>
  </si>
  <si>
    <t>SCORE</t>
  </si>
  <si>
    <t>The 'raw' score, in percentage, for this objective/goal, considering NA/NK</t>
  </si>
  <si>
    <t>Weight Ratio</t>
  </si>
  <si>
    <t>The weighting given to this objective/goal - before scoring has taken place</t>
  </si>
  <si>
    <t>Weight</t>
  </si>
  <si>
    <t>The weighting given to this objective/goal - after scoring, and taking any N/A answers/sections into account</t>
  </si>
  <si>
    <t>Weight Score</t>
  </si>
  <si>
    <t>The weighted score (that will contribute to any higher level scoring) - score x weight</t>
  </si>
  <si>
    <t>Key</t>
  </si>
  <si>
    <t>90-100%</t>
  </si>
  <si>
    <t>Mature</t>
  </si>
  <si>
    <t>80-100%</t>
  </si>
  <si>
    <t>60-80%</t>
  </si>
  <si>
    <t>Advancing</t>
  </si>
  <si>
    <t>40-60%</t>
  </si>
  <si>
    <t>Developing</t>
  </si>
  <si>
    <t>20-40%</t>
  </si>
  <si>
    <t>0-20%</t>
  </si>
  <si>
    <t>Unsatisfactory</t>
  </si>
  <si>
    <t>Responsible authority/ies:</t>
  </si>
  <si>
    <t>Respondent/s:</t>
  </si>
  <si>
    <t>WHO (2016). Joint External Evaluation Tool: International Health Regulations (2005). Geneva: World Health Organization.</t>
  </si>
  <si>
    <t>WHO (2012). Key changes to pandemic plans by Member States of the WHO European Region based on lessons learnt from the 2009 pandemic. Copenhagen: World Health Organization.</t>
  </si>
  <si>
    <t>CDC. (2011). Public health preparedness capabilities: National standards for state and local planning. Atlanta, GA: Centers for Disease Control and Prevention.</t>
  </si>
  <si>
    <t>ECDC (2016). Zika virus disease epidemic: Preparedness planning guide for diseases transmitted by Aedes aegypti and Aedes albopictus. Stockholm: European Centre for Disease Prevention and Control.</t>
  </si>
  <si>
    <t>ECDC (2016). Handbook on using the ECDC preparedness checklist tool to strengthen preparedness against communicable disease outbreaks at migrant reception/detention centres. Stockholm: European Centre for Disease Prevention and Control.</t>
  </si>
  <si>
    <t>ECDC (2016). Assessing communicable disease control and prevention in EU enlargement countries. Stockholm: European Centre for Disease Prevention and Control.</t>
  </si>
  <si>
    <t>WHO (2010). Joint European Pandemic Preparedness Self-Assessment Indicators. Copenhagen: World Health Organization Regional Office for Europe.</t>
  </si>
  <si>
    <t>WHO (2015). Ebola virus disease: consolidated preparedness checklist.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</si>
  <si>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</si>
  <si>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</si>
  <si>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WHO (2010). Recommendations for Good Practice in Pandemic Preparedness - identified through evaluation of the response to pandemic (H1N1) 2009. Copenhagen: World Health Organization.</t>
  </si>
  <si>
    <t>WHO (2010). Recommendations for Good Practice in Pandemic Preparedness - identified through evaluation of the response to pandemic (H1N1) 2009. Copenhagen: World Health Organization.</t>
  </si>
  <si>
    <t>CDC. (2011). Public health preparedness capabilities: National standards for state and local planning. Atlanta, GA: Centers for Disease Control and Prevention.</t>
  </si>
  <si>
    <t>WHO (2016). Joint External Evaluation Tool: International Health Regulations (2005). Geneva: World Health Organization.</t>
  </si>
  <si>
    <t>WHO (2016). Joint External Evaluation Tool: International Health Regulations (2005). Geneva: World Health Organization.</t>
  </si>
  <si>
    <t>ECDC (2016). Handbook on using the ECDC preparedness checklist tool to strengthen preparedness against communicable disease outbreaks at migrant reception/detention centres. Stockholm: European Centre for Disease Prevention and Control.</t>
  </si>
  <si>
    <t>ECDC (2015). Ebola emergency preparedness in EU Member States. Conclusions from peer-review visits to Belgium, Portugal and Romania. Stockholm: European Centre for Disease Prevention and Control.</t>
  </si>
  <si>
    <t>Department of Health (2011). UK Influenza Pandemic Preparedness Strategy 2011. London: Department of Health, Social Services and Public Safety.</t>
  </si>
  <si>
    <t>WHO (2015). Development, monitoring and evaluation of functional core capacity for implementing the International Health Regulations (2005): Concept note. World Health Organization.</t>
  </si>
  <si>
    <t>ECDC (2015). Ebola emergency preparedness in EU Member States. Conclusions from peer-review visits to Belgium, Portugal and Romania. Stockholm: European Centre for Disease Prevention and Control.</t>
  </si>
  <si>
    <t>WHO (2016). Joint External Evaluation Tool: International Health Regulations (2005). Geneva: World Health Organization.</t>
  </si>
  <si>
    <t>CDC. (2011). Public health preparedness capabilities: National standards for state and local planning. Atlanta, GA: Centers for Disease Control and Prevention.</t>
  </si>
  <si>
    <t>WHO (2010). Joint European Pandemic Preparedness Self-Assessment Indicators. Copenhagen: World Health Organization Regional Office for Europe.</t>
  </si>
  <si>
    <t>WHO (2015). Ebola virus disease: consolidated preparedness checklist. Geneva: World Health Organization.</t>
  </si>
  <si>
    <t>Department of Health (2011). UK Influenza Pandemic Preparedness Strategy 2011. London: Department of Health, Social Services and Public Safety.</t>
  </si>
  <si>
    <t>Department of Health (2011). UK Influenza Pandemic Preparedness Strategy 2011. London: Department of Health, Social Services and Public Safety.</t>
  </si>
  <si>
    <t>WHO (2013). IHR Core Capacity Monitoring Framework: Checklist and Indicators for Monitoring Progress in the Development of IHR Core Capacities in States Parties. World Health Orgainzation.</t>
  </si>
  <si>
    <t>ECDC (2016). Zika virus disease epidemic: Preparedness planning guide for diseases transmitted by Aedes aegypti and Aedes albopictus. Stockholm: European Centre for Disease Prevention and Control.</t>
  </si>
  <si>
    <t>ECDC (2016). Zika virus disease epidemic: Preparedness planning guide for diseases transmitted by Aedes aegypti and Aedes albopictus. Stockholm: European Centre for Disease Prevention and Control.</t>
  </si>
  <si>
    <t>Ministero della Salute (2006). National Plan for preparedness and response to an influenza pandemic. Italy: Ministero della Salute.</t>
  </si>
  <si>
    <t>Department of Health (2011). UK Influenza Pandemic Preparedness Strategy 2011. London: Department of Health, Social Services and Public Safety.</t>
  </si>
  <si>
    <t>Responsible authority/ies:</t>
  </si>
  <si>
    <t>Respondent/s:</t>
  </si>
  <si>
    <t>WHO. (2013). IHR core capacity monitoring framework: Checklist and indicators for monitoring progress in the development of IHR core capacities in states parties. Geneva: World Health Organization.</t>
  </si>
  <si>
    <t>WHO (2016). Joint External Evaluation Tool: International Health Regulations (2005). Geneva: World Health Organization.</t>
  </si>
  <si>
    <t>WHO (2015). Development, monitoring and evaluation of functional core capacity for implementing the International Health Regulations (2005): Concept note. World Health Organization.</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</si>
  <si>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</si>
  <si>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</si>
  <si>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Department of Health. (2011). UK Influenza Pandemic Preparedness Strategy 2011. London: Department of Health, Social Services and Public Safety.</t>
  </si>
  <si>
    <t>ECDC. (2014). Handbook on simulation exercises in EU public health settings - How to develop simulation exercises within the framework of public health response to communicable diseases. Stockholm: European Centre for Disease Prevention and Control.</t>
  </si>
  <si>
    <t>ECDC. (2014). Handbook on simulation exercises in EU public health settings - How to develop simulation exercises within the framework of public health response to communicable diseases. Stockholm: European Centre for Disease Prevention and Control.</t>
  </si>
  <si>
    <t>ECDC. (2014). Handbook on simulation exercises in EU public health settings - How to develop simulation exercises within the framework of public health response to communicable diseases. Stockholm: European Centre for Disease Prevention and Control.</t>
  </si>
  <si>
    <t>ECDC. (2014). Handbook on simulation exercises in EU public health settings - How to develop simulation exercises within the framework of public health response to communicable diseases. Stockholm: European Centre for Disease Prevention and Control.</t>
  </si>
  <si>
    <t>WHO. (2015). Concept note: Development, monitoring and evaluation of functional core capacity for implementing the International Health Regulations (2005). Geneva: World Health Organization.</t>
  </si>
  <si>
    <t>ECDC. (2014). Handbook on simulation exercises in EU public health settings - How to develop simulation exercises within the framework of public health response to communicable diseases. Stockholm: European Centre for Disease Prevention and Control.</t>
  </si>
  <si>
    <t>Responsible authority/ies:</t>
  </si>
  <si>
    <t>Respondent/s:</t>
  </si>
  <si>
    <t xml:space="preserve">WHO. (2013). IHR core capacity monitoring framework: Checklist and indicators for monitoring progress in the development of IHR core capacities in states parties. Geneva: World Health Organization.
WHO. (2016). IHR core capacity monitoring framework: questionnaire for monitoring progress in the implementation of IHR core capacities in states parties. Geneva: World Health Organization.
</t>
  </si>
  <si>
    <t xml:space="preserve">WHO. (2013). IHR core capacity monitoring framework: Checklist and indicators for monitoring progress in the development of IHR core capacities in states parties. Geneva: World Health Organization.                            WHO. (2015). Ebola virus disease: consolidated preparedness checklist. Geneva: World Health Organization.
</t>
  </si>
  <si>
    <t>ECDC. (2016). Technical document: Zika virus disease: Preparedness planning guide for diseases transmitted by Ae. aegypti and Ae. albopictus. Stockholm: European Centre for Disease Prevention and Control.          WHO. (2015). Ebola virus disease: consolidated preparedness checklist. Geneva: World Health Organization.</t>
  </si>
  <si>
    <t>WHO. (2016). Joint External Evaluation Tool: International Health Regulations (2005). Geneva: World Health Organization.</t>
  </si>
  <si>
    <t>WHO. (2013). IHR core capacity monitoring framework: Checklist and indicators for monitoring progress in the development of IHR core capacities in states parties. Geneva: World Health Organization.</t>
  </si>
  <si>
    <t>ECDC. (2016). Technical document: Zika virus disease: Preparedness planning guide for diseases transmitted by Ae. aegypti and Ae. albopictus. Stockholm: European Centre for Disease Prevention and Control.</t>
  </si>
  <si>
    <t>Ministero della Salute. (2006). National Plan for preparedness and response to an influenza pandemic. Italy: Ministero della Salute.</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</si>
  <si>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</si>
  <si>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</si>
  <si>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</si>
  <si>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</si>
  <si>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(2015). Technical report: Preparedness planning for respiratory viruses in EU Member States. Three case studies on MERS preparedness in the EU. Stockholm: European Centre for Disease Prevention and Control.</t>
  </si>
  <si>
    <t>ECDC. (2016). Technical report: Assessing communicable disease control and prevention in EU enlargement countries - Disease surveillance, preparedness and response, health governance and public health capacity development.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</si>
  <si>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</si>
  <si>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</si>
  <si>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WHO. (2016). Joint External Evaluation Tool: International Health Regulations (2005). Geneva: World Health Organization.</t>
  </si>
  <si>
    <t>WHO. (2010). Joint European Pandemic Preparedness Self-Assessment Indicators. Stockholm: World Health Organization.</t>
  </si>
  <si>
    <t>Responsible authority/ies:</t>
  </si>
  <si>
    <t>Respondent/s:</t>
  </si>
  <si>
    <t>ECDC. (2016). Technical document: Zika virus disease: Preparedness planning guide for diseases transmitted by Ae. aegypti and Ae. albopictus. Stockholm: European Centre for Disease Prevention and Control.</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</si>
  <si>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</si>
  <si>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</si>
  <si>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</si>
  <si>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</si>
  <si>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</si>
  <si>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</si>
  <si>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Department of Health. (2011). UK Influenza Pandemic Preparedness Strategy 2011. London: Department of Health, Social Services and Public Safety.</t>
  </si>
  <si>
    <t>Department of Health. (2011). UK Influenza Pandemic Preparedness Strategy 2011. London: Department of Health, Social Services and Public Safety.</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</si>
  <si>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</si>
  <si>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</si>
  <si>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</si>
  <si>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</si>
  <si>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</si>
  <si>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</si>
  <si>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</si>
  <si>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Responsible authority/ies:</t>
  </si>
  <si>
    <t>Respondent/s:</t>
  </si>
  <si>
    <t>Department of Health. (2011). UK Influenza Pandemic Preparedness Strategy 2011. London: Department of Health, Social Services and Public Safety.</t>
  </si>
  <si>
    <t>WHO (2013). IHR Core Capacity Monitoring Framework: Checklist and Indicators for Monitoring Progress in the Development of IHR Core Capacities in States Parties. World Health Orgainzation.</t>
  </si>
  <si>
    <t>ECDC (2016). Zika virus disease epidemic: Preparedness planning guide for diseases transmitted by Aedes aegypti and Aedes albopictus. Stockholm: European Centre for Disease Prevention and Control.</t>
  </si>
  <si>
    <t>WHO (2016). Joint External Evaluation Tool: International Health Regulations (2005). Geneva: World Health Organization.</t>
  </si>
  <si>
    <t>WHO (2013). IHR Core Capacity Monitoring Framework: Checklist and Indicators for Monitoring Progress in the Development of IHR Core Capacities in States Parties. World Health Orgainzation.</t>
  </si>
  <si>
    <t>WHO. (2016). Joint External Evaluation Tool: International Health Regulations (2005). Geneva: World Health Organization.</t>
  </si>
  <si>
    <t>WHO. (2016). Joint External Evaluation Tool: International Health Regulations (2005). Geneva: World Health Organization.                                                           Department of Health. (2011). UK Influenza Pandemic Preparedness Strategy 2011. London: Department of Health, Social Services and Public Safety.</t>
  </si>
  <si>
    <t>WHO. (2010). Recommendations for Good Practice in Pandemic Preparedness - identified through evaluation of the response to pandemic (H1N1) 2009. Copenhagen: World Health Organization.</t>
  </si>
  <si>
    <t>WHO. (2010). Recommendations for Good Practice in Pandemic Preparedness - identified through evaluation of the response to pandemic (H1N1) 2009. Copenhagen: World Health Organization.</t>
  </si>
  <si>
    <t>CDC. (2011). Centers for Disease Control and Prevention, &amp;Public health preparedness capabilities: National standards for state and local planning. Atlanta, GA: Centers for Disease Control and Prevention.</t>
  </si>
  <si>
    <t>WHO. (2014). Ebola strategy: Ebola and Marburg virus disease epidemics: preparedness, alert, control, and evaluation. Geneva: World Health Organization.                                                                                                                                                WHO. (2015). Concept note: Development, monitoring and evaluation of functional core capacity for implementing the International Health Regulations (2005). Geneva: World Health Organization.                                                                                     WHO. (2013). Pandemic influenza risk management WHO interim guidance. Geneva: World Health Organization.</t>
  </si>
  <si>
    <t>ECDC. (2015). Technical report: Ebola emergency preparedness in EU Member States – Conclusions from peer-review visits to Belgium, Portugal and Romania. Stockholm: European Centre for Disease Prevention and Control.</t>
  </si>
  <si>
    <t>Department of Health. (2011). UK Influenza Pandemic Preparedness Strategy 2011. London: Department of Health, Social Services and Public Safety.</t>
  </si>
  <si>
    <t>WHO. (2010). Recommendations for Good Practice in Pandemic Preparedness - identified through evaluation of the response to pandemic (H1N1) 2009. Copenhagen: World Health Organization.</t>
  </si>
  <si>
    <t>WHO. (2016). IHR core capacity monitoring framework: questionnaire for monitoring progress in the implementation of IHR core capacities in states parties. Geneva: World Health Organization.</t>
  </si>
  <si>
    <t>CDC. (2011). Centers for Disease Control and Prevention, &amp;Public health preparedness capabilities: National standards for state and local planning. Atlanta, GA: Centers for Disease Control and Prevention.                                                     SGDSN. (2011). National influenza pandemic prevention and response plan. Paris: Secrétariat Général de la Défence et de la Sécurité Nationale.</t>
  </si>
  <si>
    <t>WHO. (2016). Joint External Evaluation Tool: International Health Regulations (2005).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</si>
  <si>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</si>
  <si>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</si>
  <si>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ECDC. (2016). Technical document: Zika virus disease: Preparedness planning guide for diseases transmitted by Ae. aegypti and Ae. albopictus. Stockholm: European Centre for Disease Prevention and Control.</t>
  </si>
  <si>
    <t>WHO. (2012). Rapid risk assessment of acute public health events. Geneva: WHO.</t>
  </si>
  <si>
    <t>SGDSN. (2011). National influenza pandemic prevention and response plan. Paris: Secrétariat Général de la Défence et de la Sécurité Nationale.</t>
  </si>
  <si>
    <t>SGDSN. (2011). National influenza pandemic prevention and response plan. Paris: Secrétariat Général de la Défence et de la Sécurité Nationale.</t>
  </si>
  <si>
    <t>Department of Health. (2011). UK Influenza Pandemic Preparedness Strategy 2011. London: Department of Health, Social Services and Public Safety.</t>
  </si>
  <si>
    <t>WHO. (2010). Joint European Pandemic Preparedness Self-Assessment Indicators. Stockholm: World Health Organization.</t>
  </si>
  <si>
    <t>ECDC. (2015). Technical report: Preparedness planning for respiratory viruses in EU Member States. Three case studies on MERS preparedness in the EU. Stockholm: European Centre for Disease Prevention and Control.</t>
  </si>
  <si>
    <t>WHO. (2015). Ebola virus disease: consolidated preparedness checklist. Geneva: World Health Organization.</t>
  </si>
  <si>
    <t>WHO. (2012). International Health Regulations coordination department activity report 2011. World Health Organization.</t>
  </si>
  <si>
    <t>Department of Health. (2011). UK Influenza Pandemic Preparedness Strategy 2011. London: Department of Health, Social Services and Public Safety.</t>
  </si>
  <si>
    <t>ECDC. (2015). Technical report: Preparedness planning for respiratory viruses in EU Member States. Three case studies on MERS preparedness in the EU. Stockholm: European Centre for Disease Prevention and Control.</t>
  </si>
  <si>
    <t>WHO. (2013). Pandemic influenza risk management WHO interim guidance. Geneva: World Health Organization.</t>
  </si>
  <si>
    <t>WHO. (2015). Ebola virus disease: consolidated preparedness checklist. Geneva: World Health Organization.</t>
  </si>
  <si>
    <t>Ministero della Salute (2006). National Plan for preparedness and response to an influenza pandemic. Italy: Ministero della Salute.</t>
  </si>
  <si>
    <t>ECDC. (2015). Technical report: Preparedness planning for respiratory viruses in EU Member States. Three case studies on MERS preparedness in the EU. Stockholm: European Centre for Disease Prevention and Control.</t>
  </si>
  <si>
    <t>ECDC. (2016). Technical document: Zika virus disease: Preparedness planning guide for diseases transmitted by Ae. aegypti and Ae. albopictus. Stockholm: European Centre for Disease Prevention and Control.</t>
  </si>
  <si>
    <t>WHO. (2013). Pandemic influenza risk management WHO interim guidance.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</si>
  <si>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</si>
  <si>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</si>
  <si>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</si>
  <si>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Department of Health (2011). UK Influenza Pandemic Preparedness Strategy 2011. London: Department of Health, Social Services and Public Safety.</t>
  </si>
  <si>
    <t>ECDC (2016). Zika virus disease epidemic: Preparedness planning guide for diseases transmitted by Aedes aegypti and Aedes albopictus. Stockholm: European Centre for Disease Prevention and Control.</t>
  </si>
  <si>
    <t>Department of Health (2011). UK Influenza Pandemic Preparedness Strategy 2011. London: Department of Health, Social Services and Public Safety.</t>
  </si>
  <si>
    <t>ECDC (2016). Zika virus disease epidemic: Preparedness planning guide for diseases transmitted by Aedes aegypti and Aedes albopictus. Stockholm: European Centre for Disease Prevention and Control.</t>
  </si>
  <si>
    <t>Department of Health (2011). UK Influenza Pandemic Preparedness Strategy 2011. London: Department of Health, Social Services and Public Safety.</t>
  </si>
  <si>
    <t>Ministero della Salute (2006). National Plan for preparedness and response to an influenza pandemic. Italy: Ministero della Salute.</t>
  </si>
  <si>
    <t>WHO (2013). IHR Core Capacity Monitoring Framework: Checklist and Indicators for Monitoring Progress in the Development of IHR Core Capacities in States Parties. World Health Orgainzation.</t>
  </si>
  <si>
    <t>Responsible authority/ies:</t>
  </si>
  <si>
    <t>Respondent/s:</t>
  </si>
  <si>
    <t>ECDC. (2016). Technical document: Zika virus disease: Preparedness planning guide for diseases transmitted by Ae. aegypti and Ae. albopictus. Stockholm: European Centre for Disease Prevention and Control.</t>
  </si>
  <si>
    <t>WHO (2015). Development, monitoring and evaluation of functional core capacity for implementing the International Health Regulations (2005): Concept note. World Health Organization.</t>
  </si>
  <si>
    <t>ECDC. (2016). Technical document: Zika virus disease: Preparedness planning guide for diseases transmitted by Ae. aegypti and Ae. albopictus. Stockholm: European Centre for Disease Prevention and Control.</t>
  </si>
  <si>
    <t>WHO. (2015). Concept note: Development, monitoring and evaluation of functional core capacity for implementing the International Health Regulations (2005). Geneva: World Health Organization.</t>
  </si>
  <si>
    <t>WHO. (2015). Concept note: Development, monitoring and evaluation of functional core capacity for implementing the International Health Regulations (2005). Geneva: World Health Organization.</t>
  </si>
  <si>
    <t>WHO. (2015). Concept note: Development, monitoring and evaluation of functional core capacity for implementing the International Health Regulations (2005). Geneva: World Health Organization.</t>
  </si>
  <si>
    <t>ECDC. (2015). Technical report: Preparedness planning for respiratory viruses in EU Member States. Three case studies on MERS preparedness in the EU. Stockholm: European Centre for Disease Prevention and Control.</t>
  </si>
  <si>
    <t>Responsible authority/ies:</t>
  </si>
  <si>
    <t>Respondent/s:</t>
  </si>
  <si>
    <t>ECDC. (2015). Technical report: Preparedness planning for respiratory viruses in EU Member States. Three case studies on MERS preparedness in the EU. Stockholm: European Centre for Disease Prevention and Control.         European Commission. (2011). Strategy for Generic Preparedness Planning. Technical guidance on generic preparedness planning for public health emergencies. Brussels: European Commission Health and Consumers Directorate-General.</t>
  </si>
  <si>
    <t>ECDC. (2015). Technical report: Preparedness planning for respiratory viruses in EU Member States. Three case studies on MERS preparedness in the EU. Stockholm: European Centre for Disease Prevention and Control.</t>
  </si>
  <si>
    <t>ECDC. (2015). Technical report: Preparedness planning for respiratory viruses in EU Member States. Three case studies on MERS preparedness in the EU. Stockholm: European Centre for Disease Prevention and Control.</t>
  </si>
  <si>
    <t>WHO. (2013). Pandemic influenza risk management WHO interim guidance. Geneva: World Health Organization.                                                                                         WHO. (2016). Joint External Evaluation Tool: International Health Regulations (2005). Geneva: World Health Organization.</t>
  </si>
  <si>
    <t>Välj önskad procentandel genom att skriva in ”1” i motsvarande kolumn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</si>
</sst>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99" x14ac:knownFonts="1">
    <font>
      <sz val="11"/>
      <color indexed="8"/>
      <name val="Calibri"/>
      <family val="2"/>
      <scheme val="minor"/>
    </font>
    <font>
      <sz val="11"/>
      <color indexed="8"/>
      <name val="Calibri"/>
      <family val="2"/>
    </font>
    <font>
      <sz val="10"/>
      <name val="Calibri"/>
      <family val="2"/>
    </font>
    <font>
      <i/>
      <sz val="10"/>
      <name val="Arial"/>
      <family val="2"/>
    </font>
    <font>
      <sz val="14"/>
      <color indexed="9"/>
      <name val="Calibri"/>
      <family val="2"/>
    </font>
    <font>
      <sz val="10"/>
      <name val="Arial Narrow"/>
      <family val="2"/>
    </font>
    <font>
      <b/>
      <sz val="24"/>
      <color indexed="9"/>
      <name val="Tahoma"/>
      <family val="2"/>
    </font>
    <font>
      <b/>
      <sz val="20"/>
      <color indexed="9"/>
      <name val="Tahoma"/>
      <family val="2"/>
    </font>
    <font>
      <sz val="10"/>
      <color indexed="10"/>
      <name val="Calibri"/>
      <family val="2"/>
    </font>
    <font>
      <b/>
      <sz val="10"/>
      <color indexed="9"/>
      <name val="Calibri"/>
      <family val="2"/>
    </font>
    <font>
      <sz val="10"/>
      <color indexed="8"/>
      <name val="Verdana"/>
      <family val="2"/>
    </font>
    <font>
      <sz val="10"/>
      <color indexed="9"/>
      <name val="Calibri"/>
      <family val="2"/>
    </font>
    <font>
      <sz val="11"/>
      <color indexed="9"/>
      <name val="Calibri"/>
      <family val="2"/>
      <scheme val="minor"/>
    </font>
    <font>
      <b/>
      <sz val="11"/>
      <color indexed="9"/>
      <name val="Calibri"/>
      <family val="2"/>
      <scheme val="minor"/>
    </font>
    <font>
      <sz val="11"/>
      <color rgb="FF006100"/>
      <name val="Calibri"/>
      <family val="2"/>
      <scheme val="minor"/>
    </font>
    <font>
      <b/>
      <sz val="11"/>
      <color indexed="8"/>
      <name val="Calibri"/>
      <family val="2"/>
      <scheme val="minor"/>
    </font>
    <font>
      <sz val="11"/>
      <color indexed="10"/>
      <name val="Calibri"/>
      <family val="2"/>
      <scheme val="minor"/>
    </font>
    <font>
      <sz val="10"/>
      <name val="Calibri"/>
      <family val="2"/>
      <scheme val="minor"/>
    </font>
    <font>
      <b/>
      <sz val="10"/>
      <name val="Calibri"/>
      <family val="2"/>
      <scheme val="minor"/>
    </font>
    <font>
      <sz val="11"/>
      <name val="Calibri"/>
      <family val="2"/>
      <scheme val="minor"/>
    </font>
    <font>
      <b/>
      <sz val="10"/>
      <color indexed="8"/>
      <name val="Calibri"/>
      <family val="2"/>
      <scheme val="minor"/>
    </font>
    <font>
      <sz val="10"/>
      <color rgb="FF002060"/>
      <name val="Calibri"/>
      <family val="2"/>
      <scheme val="minor"/>
    </font>
    <font>
      <sz val="11"/>
      <color rgb="FF002060"/>
      <name val="Calibri"/>
      <family val="2"/>
      <scheme val="minor"/>
    </font>
    <font>
      <sz val="8"/>
      <color indexed="8"/>
      <name val="Calibri"/>
      <family val="2"/>
      <scheme val="minor"/>
    </font>
    <font>
      <sz val="10"/>
      <color indexed="8"/>
      <name val="Calibri"/>
      <family val="2"/>
      <scheme val="minor"/>
    </font>
    <font>
      <b/>
      <sz val="8"/>
      <name val="Calibri"/>
      <family val="2"/>
      <scheme val="minor"/>
    </font>
    <font>
      <sz val="8"/>
      <name val="Calibri"/>
      <family val="2"/>
      <scheme val="minor"/>
    </font>
    <font>
      <b/>
      <sz val="18"/>
      <color indexed="9"/>
      <name val="Calibri"/>
      <family val="2"/>
      <scheme val="minor"/>
    </font>
    <font>
      <b/>
      <i/>
      <sz val="10"/>
      <color indexed="9"/>
      <name val="Calibri"/>
      <family val="2"/>
      <scheme val="minor"/>
    </font>
    <font>
      <i/>
      <sz val="10"/>
      <color indexed="9"/>
      <name val="Calibri"/>
      <family val="2"/>
      <scheme val="minor"/>
    </font>
    <font>
      <i/>
      <sz val="10"/>
      <name val="Calibri"/>
      <family val="2"/>
      <scheme val="minor"/>
    </font>
    <font>
      <b/>
      <sz val="10"/>
      <color indexed="10"/>
      <name val="Calibri"/>
      <family val="2"/>
      <scheme val="minor"/>
    </font>
    <font>
      <b/>
      <u/>
      <sz val="10"/>
      <name val="Calibri"/>
      <family val="2"/>
      <scheme val="minor"/>
    </font>
    <font>
      <b/>
      <sz val="10"/>
      <color indexed="9"/>
      <name val="Calibri"/>
      <family val="2"/>
      <scheme val="minor"/>
    </font>
    <font>
      <i/>
      <sz val="10"/>
      <color indexed="8"/>
      <name val="Calibri"/>
      <family val="2"/>
      <scheme val="minor"/>
    </font>
    <font>
      <b/>
      <sz val="10"/>
      <color rgb="FF002060"/>
      <name val="Calibri"/>
      <family val="2"/>
      <scheme val="minor"/>
    </font>
    <font>
      <b/>
      <sz val="9"/>
      <color rgb="FF002060"/>
      <name val="Calibri"/>
      <family val="2"/>
      <scheme val="minor"/>
    </font>
    <font>
      <b/>
      <sz val="11"/>
      <name val="Calibri"/>
      <family val="2"/>
      <scheme val="minor"/>
    </font>
    <font>
      <b/>
      <sz val="12"/>
      <color rgb="FF002060"/>
      <name val="Calibri"/>
      <family val="2"/>
      <scheme val="minor"/>
    </font>
    <font>
      <b/>
      <sz val="12"/>
      <name val="Calibri"/>
      <family val="2"/>
      <scheme val="minor"/>
    </font>
    <font>
      <sz val="8"/>
      <color indexed="23"/>
      <name val="Calibri"/>
      <family val="2"/>
      <scheme val="minor"/>
    </font>
    <font>
      <sz val="10"/>
      <color theme="0" tint="-0.24988555558946501"/>
      <name val="Calibri"/>
      <family val="2"/>
    </font>
    <font>
      <sz val="10"/>
      <color indexed="10"/>
      <name val="Calibri"/>
      <family val="2"/>
      <scheme val="minor"/>
    </font>
    <font>
      <b/>
      <sz val="16"/>
      <color indexed="8"/>
      <name val="Calibri"/>
      <family val="2"/>
      <scheme val="minor"/>
    </font>
    <font>
      <b/>
      <sz val="14"/>
      <name val="Calibri"/>
      <family val="2"/>
      <scheme val="minor"/>
    </font>
    <font>
      <b/>
      <sz val="18"/>
      <name val="Calibri"/>
      <family val="2"/>
      <scheme val="minor"/>
    </font>
    <font>
      <b/>
      <sz val="22"/>
      <color theme="6" tint="-0.49989318521683401"/>
      <name val="Calibri"/>
      <family val="2"/>
      <scheme val="minor"/>
    </font>
    <font>
      <b/>
      <sz val="22"/>
      <color theme="6" tint="-0.49989318521683401"/>
      <name val="Calibri"/>
      <family val="2"/>
    </font>
    <font>
      <b/>
      <sz val="22"/>
      <color theme="6" tint="-0.49989318521683401"/>
      <name val="Verdana"/>
      <family val="2"/>
    </font>
    <font>
      <b/>
      <sz val="16"/>
      <color indexed="9"/>
      <name val="Calibri"/>
      <family val="2"/>
      <scheme val="minor"/>
    </font>
    <font>
      <sz val="10"/>
      <color indexed="9"/>
      <name val="Calibri"/>
      <family val="2"/>
      <scheme val="minor"/>
    </font>
    <font>
      <sz val="11"/>
      <color theme="1" tint="0.49989318521683401"/>
      <name val="Calibri"/>
      <family val="2"/>
      <scheme val="minor"/>
    </font>
    <font>
      <sz val="11"/>
      <color indexed="23"/>
      <name val="Calibri"/>
      <family val="2"/>
      <scheme val="minor"/>
    </font>
    <font>
      <sz val="10"/>
      <color indexed="23"/>
      <name val="Calibri"/>
      <family val="2"/>
      <scheme val="minor"/>
    </font>
    <font>
      <sz val="11"/>
      <color theme="6" tint="-0.49989318521683401"/>
      <name val="Calibri"/>
      <family val="2"/>
    </font>
    <font>
      <i/>
      <sz val="11"/>
      <name val="Calibri"/>
      <family val="2"/>
      <scheme val="minor"/>
    </font>
    <font>
      <sz val="11"/>
      <color theme="1" tint="0.34998626667073579"/>
      <name val="Calibri"/>
      <family val="2"/>
      <scheme val="minor"/>
    </font>
    <font>
      <sz val="11"/>
      <color theme="1" tint="0.34998626667073579"/>
      <name val="Calibri"/>
      <family val="2"/>
    </font>
    <font>
      <sz val="11"/>
      <color theme="6" tint="-0.49989318521683401"/>
      <name val="Calibri"/>
      <family val="2"/>
      <scheme val="minor"/>
    </font>
    <font>
      <sz val="10"/>
      <color theme="1" tint="0.34998626667073579"/>
      <name val="Verdana"/>
      <family val="2"/>
    </font>
    <font>
      <sz val="11"/>
      <color theme="1" tint="0.34998626667073579"/>
      <name val="Verdana"/>
      <family val="2"/>
    </font>
    <font>
      <b/>
      <sz val="14"/>
      <color indexed="9"/>
      <name val="Calibri"/>
      <family val="2"/>
      <scheme val="minor"/>
    </font>
    <font>
      <sz val="12"/>
      <name val="Calibri"/>
      <family val="2"/>
      <scheme val="minor"/>
    </font>
    <font>
      <b/>
      <sz val="12"/>
      <color indexed="9"/>
      <name val="Calibri"/>
      <family val="2"/>
      <scheme val="minor"/>
    </font>
    <font>
      <sz val="12"/>
      <color indexed="9"/>
      <name val="Calibri"/>
      <family val="2"/>
      <scheme val="minor"/>
    </font>
    <font>
      <sz val="16"/>
      <color indexed="9"/>
      <name val="Calibri"/>
      <family val="2"/>
      <scheme val="minor"/>
    </font>
    <font>
      <b/>
      <sz val="14"/>
      <color rgb="FF65B32E"/>
      <name val="Tahoma"/>
      <family val="2"/>
    </font>
    <font>
      <b/>
      <sz val="18"/>
      <color rgb="FF002060"/>
      <name val="Calibri"/>
      <family val="2"/>
      <scheme val="minor"/>
    </font>
    <font>
      <b/>
      <sz val="11"/>
      <color rgb="FF002060"/>
      <name val="Calibri"/>
      <family val="2"/>
      <scheme val="minor"/>
    </font>
    <font>
      <sz val="12"/>
      <color indexed="8"/>
      <name val="Calibri"/>
      <family val="2"/>
      <scheme val="minor"/>
    </font>
    <font>
      <sz val="14"/>
      <color indexed="9"/>
      <name val="Calibri"/>
      <family val="2"/>
      <scheme val="minor"/>
    </font>
    <font>
      <b/>
      <sz val="11"/>
      <color rgb="FF000000"/>
      <name val="Calibri"/>
      <family val="2"/>
    </font>
    <font>
      <sz val="10"/>
      <color rgb="FFFF0000"/>
      <name val="Calibri"/>
      <family val="2"/>
      <scheme val="minor"/>
    </font>
    <font>
      <sz val="11"/>
      <color rgb="FFFF0000"/>
      <name val="Calibri"/>
      <family val="2"/>
      <scheme val="minor"/>
    </font>
    <font>
      <sz val="10"/>
      <color rgb="FFFF0000"/>
      <name val="Calibri"/>
      <family val="2"/>
    </font>
    <font>
      <sz val="11"/>
      <color indexed="8"/>
      <name val="Calibri"/>
      <family val="2"/>
      <scheme val="minor"/>
    </font>
    <font>
      <b/>
      <sz val="20"/>
      <color rgb="FFFFFFFF"/>
      <name val="Tahoma"/>
      <family val="2"/>
    </font>
    <font>
      <sz val="11"/>
      <color rgb="FF000000"/>
      <name val="Calibri"/>
      <family val="2"/>
    </font>
    <font>
      <b/>
      <sz val="14"/>
      <color rgb="FFFFFFFF"/>
      <name val="Calibri"/>
      <family val="2"/>
    </font>
    <font>
      <sz val="9"/>
      <color rgb="FFFFFFFF"/>
      <name val="Calibri"/>
      <family val="2"/>
    </font>
    <font>
      <b/>
      <sz val="12"/>
      <name val="Calibri"/>
      <family val="2"/>
    </font>
    <font>
      <sz val="12"/>
      <name val="Calibri"/>
      <family val="2"/>
    </font>
    <font>
      <b/>
      <sz val="12"/>
      <color rgb="FFFFFFFF"/>
      <name val="Calibri"/>
      <family val="2"/>
    </font>
    <font>
      <sz val="12"/>
      <color rgb="FFFFFFFF"/>
      <name val="Calibri"/>
      <family val="2"/>
    </font>
    <font>
      <b/>
      <sz val="18"/>
      <name val="Calibri"/>
      <family val="2"/>
    </font>
    <font>
      <b/>
      <sz val="16"/>
      <color rgb="FFFFFFFF"/>
      <name val="Calibri"/>
      <family val="2"/>
    </font>
    <font>
      <b/>
      <sz val="11"/>
      <color rgb="FFFFFFFF"/>
      <name val="Calibri"/>
      <family val="2"/>
    </font>
    <font>
      <b/>
      <sz val="14"/>
      <name val="Calibri"/>
      <family val="2"/>
    </font>
    <font>
      <sz val="11"/>
      <color rgb="FF9BBB59" tint="-0.49989318521683401"/>
      <name val="Calibri"/>
      <family val="2"/>
    </font>
    <font>
      <b/>
      <sz val="18"/>
      <color rgb="FFFFFFFF"/>
      <name val="Calibri"/>
      <family val="2"/>
    </font>
    <font>
      <b/>
      <sz val="10"/>
      <color rgb="FFFFFFFF"/>
      <name val="Calibri"/>
      <family val="2"/>
    </font>
    <font>
      <b/>
      <sz val="11"/>
      <name val="Calibri"/>
      <family val="2"/>
    </font>
    <font>
      <sz val="11"/>
      <name val="Calibri"/>
      <family val="2"/>
    </font>
    <font>
      <sz val="12"/>
      <color rgb="FF000000"/>
      <name val="Calibri"/>
      <family val="2"/>
    </font>
    <font>
      <b/>
      <sz val="16"/>
      <color rgb="FF000000"/>
      <name val="Calibri"/>
      <family val="2"/>
    </font>
    <font>
      <sz val="11"/>
      <color theme="1" tint="0.49989318521683401"/>
      <name val="Calibri"/>
      <family val="2"/>
    </font>
    <font>
      <i/>
      <sz val="11"/>
      <name val="Calibri"/>
      <family val="2"/>
    </font>
    <font>
      <i/>
      <sz val="11"/>
      <color rgb="FF000000"/>
      <name val="Calibri"/>
      <family val="2"/>
    </font>
    <font>
      <sz val="10"/>
      <color theme="1"/>
      <name val="Arial Narrow"/>
      <family val="2"/>
    </font>
  </fonts>
  <fills count="37">
    <fill>
      <patternFill patternType="none"/>
    </fill>
    <fill>
      <patternFill patternType="gray125"/>
    </fill>
    <fill>
      <patternFill patternType="solid">
        <fgColor rgb="FFC6EFCE"/>
        <bgColor indexed="64"/>
      </patternFill>
    </fill>
    <fill>
      <patternFill patternType="solid">
        <fgColor theme="6" tint="-0.24988555558946501"/>
        <bgColor indexed="64"/>
      </patternFill>
    </fill>
    <fill>
      <patternFill patternType="solid">
        <fgColor theme="6" tint="0.39997558519241921"/>
        <bgColor indexed="64"/>
      </patternFill>
    </fill>
    <fill>
      <patternFill patternType="solid">
        <fgColor theme="6" tint="0.79989013336588644"/>
        <bgColor indexed="64"/>
      </patternFill>
    </fill>
    <fill>
      <patternFill patternType="solid">
        <fgColor indexed="65"/>
        <bgColor indexed="64"/>
      </patternFill>
    </fill>
    <fill>
      <patternFill patternType="solid">
        <fgColor rgb="FF65B32E"/>
        <bgColor indexed="64"/>
      </patternFill>
    </fill>
    <fill>
      <patternFill patternType="solid">
        <fgColor indexed="9"/>
        <bgColor indexed="64"/>
      </patternFill>
    </fill>
    <fill>
      <patternFill patternType="solid">
        <fgColor theme="8" tint="0.79989013336588644"/>
        <bgColor indexed="64"/>
      </patternFill>
    </fill>
    <fill>
      <patternFill patternType="solid">
        <fgColor indexed="13"/>
        <bgColor indexed="64"/>
      </patternFill>
    </fill>
    <fill>
      <patternFill patternType="solid">
        <fgColor theme="0" tint="-0.24988555558946501"/>
        <bgColor indexed="64"/>
      </patternFill>
    </fill>
    <fill>
      <patternFill patternType="solid">
        <fgColor indexed="11"/>
        <bgColor indexed="64"/>
      </patternFill>
    </fill>
    <fill>
      <patternFill patternType="solid">
        <fgColor rgb="FF99FF33"/>
        <bgColor indexed="64"/>
      </patternFill>
    </fill>
    <fill>
      <patternFill patternType="solid">
        <fgColor indexed="51"/>
        <bgColor indexed="64"/>
      </patternFill>
    </fill>
    <fill>
      <patternFill patternType="solid">
        <fgColor indexed="53"/>
        <bgColor indexed="64"/>
      </patternFill>
    </fill>
    <fill>
      <patternFill patternType="solid">
        <fgColor indexed="10"/>
        <bgColor indexed="64"/>
      </patternFill>
    </fill>
    <fill>
      <patternFill patternType="solid">
        <fgColor indexed="22"/>
        <bgColor indexed="64"/>
      </patternFill>
    </fill>
    <fill>
      <patternFill patternType="solid">
        <fgColor theme="4" tint="-0.24988555558946501"/>
        <bgColor indexed="64"/>
      </patternFill>
    </fill>
    <fill>
      <patternFill patternType="solid">
        <fgColor theme="3"/>
        <bgColor indexed="64"/>
      </patternFill>
    </fill>
    <fill>
      <patternFill patternType="solid">
        <fgColor rgb="FF66FF33"/>
        <bgColor indexed="64"/>
      </patternFill>
    </fill>
    <fill>
      <patternFill patternType="solid">
        <fgColor theme="9"/>
        <bgColor indexed="64"/>
      </patternFill>
    </fill>
    <fill>
      <patternFill patternType="solid">
        <fgColor theme="8" tint="0.59990234076967686"/>
        <bgColor indexed="64"/>
      </patternFill>
    </fill>
    <fill>
      <patternFill patternType="solid">
        <fgColor theme="4" tint="0.79989013336588644"/>
        <bgColor indexed="64"/>
      </patternFill>
    </fill>
    <fill>
      <patternFill patternType="solid">
        <fgColor indexed="43"/>
        <bgColor indexed="64"/>
      </patternFill>
    </fill>
    <fill>
      <patternFill patternType="solid">
        <fgColor rgb="FFFFC000"/>
        <bgColor indexed="64"/>
      </patternFill>
    </fill>
    <fill>
      <patternFill patternType="solid">
        <fgColor theme="0" tint="-4.9897762993255407E-2"/>
        <bgColor indexed="64"/>
      </patternFill>
    </fill>
    <fill>
      <patternFill patternType="solid">
        <fgColor theme="4" tint="0.59990234076967686"/>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3" tint="0.59990234076967686"/>
        <bgColor indexed="64"/>
      </patternFill>
    </fill>
    <fill>
      <patternFill patternType="solid">
        <fgColor theme="3" tint="0.79989013336588644"/>
        <bgColor indexed="64"/>
      </patternFill>
    </fill>
    <fill>
      <patternFill patternType="solid">
        <fgColor theme="6" tint="0.59990234076967686"/>
        <bgColor indexed="64"/>
      </patternFill>
    </fill>
    <fill>
      <patternFill patternType="solid">
        <fgColor rgb="FFDEDEDE"/>
        <bgColor indexed="64"/>
      </patternFill>
    </fill>
    <fill>
      <patternFill patternType="solid">
        <fgColor rgb="FF0099CC"/>
        <bgColor indexed="64"/>
      </patternFill>
    </fill>
    <fill>
      <patternFill patternType="solid">
        <fgColor theme="2"/>
        <bgColor indexed="64"/>
      </patternFill>
    </fill>
    <fill>
      <patternFill patternType="solid">
        <fgColor theme="6" tint="-0.49989318521683401"/>
        <bgColor indexed="64"/>
      </patternFill>
    </fill>
  </fills>
  <borders count="67">
    <border>
      <left/>
      <right/>
      <top/>
      <bottom/>
      <diagonal/>
    </border>
    <border>
      <left/>
      <right style="thin">
        <color indexed="9"/>
      </right>
      <top style="thin">
        <color indexed="9"/>
      </top>
      <bottom/>
      <diagonal/>
    </border>
    <border>
      <left/>
      <right style="thin">
        <color indexed="9"/>
      </right>
      <top/>
      <bottom/>
      <diagonal/>
    </border>
    <border>
      <left style="medium">
        <color theme="0" tint="-0.24988555558946501"/>
      </left>
      <right style="medium">
        <color theme="0" tint="-0.24988555558946501"/>
      </right>
      <top style="medium">
        <color theme="0" tint="-0.24988555558946501"/>
      </top>
      <bottom/>
      <diagonal/>
    </border>
    <border>
      <left style="medium">
        <color theme="0" tint="-0.24988555558946501"/>
      </left>
      <right style="medium">
        <color theme="0" tint="-0.24988555558946501"/>
      </right>
      <top style="medium">
        <color theme="0" tint="-0.24988555558946501"/>
      </top>
      <bottom style="medium">
        <color theme="0" tint="-0.24988555558946501"/>
      </bottom>
      <diagonal/>
    </border>
    <border>
      <left style="medium">
        <color theme="0" tint="-0.24988555558946501"/>
      </left>
      <right style="medium">
        <color theme="0" tint="-0.24988555558946501"/>
      </right>
      <top/>
      <bottom/>
      <diagonal/>
    </border>
    <border>
      <left/>
      <right style="medium">
        <color theme="0" tint="-0.3498947111423078"/>
      </right>
      <top/>
      <bottom/>
      <diagonal/>
    </border>
    <border>
      <left/>
      <right style="medium">
        <color theme="0" tint="-0.3498947111423078"/>
      </right>
      <top/>
      <bottom style="medium">
        <color theme="0" tint="-0.3498947111423078"/>
      </bottom>
      <diagonal/>
    </border>
    <border>
      <left/>
      <right style="medium">
        <color theme="0" tint="-0.3498947111423078"/>
      </right>
      <top style="medium">
        <color theme="0" tint="-0.3498947111423078"/>
      </top>
      <bottom style="medium">
        <color theme="0" tint="-0.3498947111423078"/>
      </bottom>
      <diagonal/>
    </border>
    <border>
      <left/>
      <right style="medium">
        <color theme="0" tint="-0.24988555558946501"/>
      </right>
      <top style="medium">
        <color theme="0" tint="-0.24988555558946501"/>
      </top>
      <bottom style="medium">
        <color theme="0" tint="-0.3498947111423078"/>
      </bottom>
      <diagonal/>
    </border>
    <border>
      <left style="medium">
        <color theme="0" tint="-0.24988555558946501"/>
      </left>
      <right/>
      <top style="medium">
        <color theme="0" tint="-0.3498947111423078"/>
      </top>
      <bottom/>
      <diagonal/>
    </border>
    <border>
      <left/>
      <right style="medium">
        <color theme="0" tint="-0.24988555558946501"/>
      </right>
      <top style="medium">
        <color theme="0" tint="-0.3498947111423078"/>
      </top>
      <bottom/>
      <diagonal/>
    </border>
    <border>
      <left style="medium">
        <color theme="0" tint="-0.24988555558946501"/>
      </left>
      <right/>
      <top/>
      <bottom style="medium">
        <color theme="0" tint="-0.24988555558946501"/>
      </bottom>
      <diagonal/>
    </border>
    <border>
      <left/>
      <right style="medium">
        <color theme="0" tint="-0.24988555558946501"/>
      </right>
      <top/>
      <bottom style="medium">
        <color theme="0" tint="-0.24988555558946501"/>
      </bottom>
      <diagonal/>
    </border>
    <border>
      <left/>
      <right/>
      <top/>
      <bottom style="medium">
        <color theme="0" tint="-0.3498947111423078"/>
      </bottom>
      <diagonal/>
    </border>
    <border>
      <left/>
      <right/>
      <top style="medium">
        <color theme="0" tint="-0.3498947111423078"/>
      </top>
      <bottom/>
      <diagonal/>
    </border>
    <border>
      <left/>
      <right/>
      <top/>
      <bottom style="medium">
        <color theme="0" tint="-0.24988555558946501"/>
      </bottom>
      <diagonal/>
    </border>
    <border>
      <left style="thin">
        <color theme="0" tint="-0.1498764000366222"/>
      </left>
      <right style="thin">
        <color theme="0" tint="-0.1498764000366222"/>
      </right>
      <top/>
      <bottom style="thin">
        <color theme="0" tint="-0.1498764000366222"/>
      </bottom>
      <diagonal/>
    </border>
    <border>
      <left style="thin">
        <color theme="0" tint="-0.1498764000366222"/>
      </left>
      <right/>
      <top/>
      <bottom style="thin">
        <color theme="0" tint="-0.1498764000366222"/>
      </bottom>
      <diagonal/>
    </border>
    <border>
      <left/>
      <right style="thin">
        <color theme="0" tint="-0.1498764000366222"/>
      </right>
      <top/>
      <bottom style="thin">
        <color theme="0" tint="-0.1498764000366222"/>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theme="0" tint="-0.1498764000366222"/>
      </right>
      <top/>
      <bottom/>
      <diagonal/>
    </border>
    <border>
      <left/>
      <right/>
      <top/>
      <bottom style="medium">
        <color auto="1"/>
      </bottom>
      <diagonal/>
    </border>
    <border>
      <left/>
      <right/>
      <top style="medium">
        <color auto="1"/>
      </top>
      <bottom style="thin">
        <color theme="0" tint="-0.14990691854609822"/>
      </bottom>
      <diagonal/>
    </border>
    <border>
      <left/>
      <right/>
      <top style="thin">
        <color theme="0" tint="-0.14990691854609822"/>
      </top>
      <bottom style="thin">
        <color theme="0" tint="-0.14990691854609822"/>
      </bottom>
      <diagonal/>
    </border>
    <border>
      <left/>
      <right/>
      <top/>
      <bottom style="thin">
        <color theme="0" tint="-0.14990691854609822"/>
      </bottom>
      <diagonal/>
    </border>
    <border>
      <left/>
      <right/>
      <top/>
      <bottom style="thin">
        <color auto="1"/>
      </bottom>
      <diagonal/>
    </border>
    <border>
      <left/>
      <right/>
      <top style="thin">
        <color auto="1"/>
      </top>
      <bottom style="thin">
        <color auto="1"/>
      </bottom>
      <diagonal/>
    </border>
    <border>
      <left/>
      <right/>
      <top style="thin">
        <color theme="0" tint="-0.14990691854609822"/>
      </top>
      <bottom style="thin">
        <color auto="1"/>
      </bottom>
      <diagonal/>
    </border>
    <border>
      <left/>
      <right/>
      <top style="medium">
        <color rgb="FF006699"/>
      </top>
      <bottom/>
      <diagonal/>
    </border>
    <border>
      <left/>
      <right/>
      <top/>
      <bottom style="medium">
        <color rgb="FF006699"/>
      </bottom>
      <diagonal/>
    </border>
    <border>
      <left/>
      <right/>
      <top style="medium">
        <color theme="0" tint="-0.3498947111423078"/>
      </top>
      <bottom style="medium">
        <color theme="0" tint="-0.3498947111423078"/>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thin">
        <color auto="1"/>
      </bottom>
      <diagonal/>
    </border>
    <border>
      <left style="thin">
        <color indexed="9"/>
      </left>
      <right/>
      <top/>
      <bottom/>
      <diagonal/>
    </border>
    <border>
      <left style="thin">
        <color indexed="9"/>
      </left>
      <right style="thin">
        <color indexed="9"/>
      </right>
      <top/>
      <bottom style="thin">
        <color indexed="9"/>
      </bottom>
      <diagonal/>
    </border>
    <border>
      <left/>
      <right/>
      <top style="thin">
        <color indexed="9"/>
      </top>
      <bottom/>
      <diagonal/>
    </border>
    <border>
      <left style="thin">
        <color indexed="9"/>
      </left>
      <right/>
      <top style="thin">
        <color indexed="9"/>
      </top>
      <bottom/>
      <diagonal/>
    </border>
    <border>
      <left style="thin">
        <color indexed="9"/>
      </left>
      <right/>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top/>
      <bottom style="thin">
        <color indexed="9"/>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theme="0" tint="-0.3498947111423078"/>
      </left>
      <right/>
      <top style="medium">
        <color theme="0" tint="-0.3498947111423078"/>
      </top>
      <bottom style="medium">
        <color theme="0" tint="-0.3498947111423078"/>
      </bottom>
      <diagonal/>
    </border>
    <border>
      <left style="medium">
        <color theme="0" tint="-0.24988555558946501"/>
      </left>
      <right/>
      <top style="medium">
        <color theme="0" tint="-0.24988555558946501"/>
      </top>
      <bottom style="medium">
        <color theme="0" tint="-0.3498947111423078"/>
      </bottom>
      <diagonal/>
    </border>
    <border>
      <left/>
      <right/>
      <top style="medium">
        <color theme="0" tint="-0.24988555558946501"/>
      </top>
      <bottom style="medium">
        <color theme="0" tint="-0.3498947111423078"/>
      </bottom>
      <diagonal/>
    </border>
    <border>
      <left style="medium">
        <color auto="1"/>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top/>
      <bottom style="medium">
        <color auto="1"/>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right/>
      <top style="thin">
        <color auto="1"/>
      </top>
      <bottom style="thin">
        <color theme="0" tint="-0.14990691854609822"/>
      </bottom>
      <diagonal/>
    </border>
    <border>
      <left/>
      <right/>
      <top style="thin">
        <color theme="0" tint="-0.14990691854609822"/>
      </top>
      <bottom/>
      <diagonal/>
    </border>
    <border>
      <left/>
      <right/>
      <top style="thin">
        <color theme="0" tint="-0.14990691854609822"/>
      </top>
      <bottom style="medium">
        <color auto="1"/>
      </bottom>
      <diagonal/>
    </border>
    <border>
      <left/>
      <right/>
      <top style="medium">
        <color rgb="FF006699"/>
      </top>
      <bottom style="medium">
        <color rgb="FF006699"/>
      </bottom>
      <diagonal/>
    </border>
  </borders>
  <cellStyleXfs count="3">
    <xf numFmtId="0" fontId="0" fillId="0" borderId="0"/>
    <xf numFmtId="9" fontId="75" fillId="0" borderId="0" applyFill="0" applyBorder="0" applyAlignment="0" applyProtection="0"/>
    <xf numFmtId="0" fontId="14" fillId="2" borderId="0" applyNumberFormat="0" applyBorder="0" applyAlignment="0" applyProtection="0"/>
  </cellStyleXfs>
  <cellXfs count="454">
    <xf numFmtId="0" fontId="0" fillId="0" borderId="0" xfId="0" applyFont="1" applyAlignment="1"/>
    <xf numFmtId="0" fontId="63" fillId="3" borderId="1" xfId="0" applyFont="1" applyFill="1" applyBorder="1" applyAlignment="1">
      <alignment horizontal="center" vertical="center" textRotation="90" wrapText="1"/>
    </xf>
    <xf numFmtId="0" fontId="39" fillId="4" borderId="2" xfId="0" applyFont="1" applyFill="1" applyBorder="1" applyAlignment="1">
      <alignment horizontal="center" vertical="center" textRotation="90" wrapText="1"/>
    </xf>
    <xf numFmtId="0" fontId="39" fillId="4" borderId="1" xfId="0" applyFont="1" applyFill="1" applyBorder="1" applyAlignment="1">
      <alignment horizontal="center" vertical="center" textRotation="90" wrapText="1"/>
    </xf>
    <xf numFmtId="0" fontId="39" fillId="5" borderId="2" xfId="0" applyFont="1" applyFill="1" applyBorder="1" applyAlignment="1">
      <alignment horizontal="center" vertical="center" textRotation="90" wrapText="1"/>
    </xf>
    <xf numFmtId="0" fontId="22" fillId="6" borderId="0" xfId="0" applyFont="1" applyFill="1" applyBorder="1" applyAlignment="1">
      <alignment horizontal="left" vertical="center" wrapText="1"/>
    </xf>
    <xf numFmtId="0" fontId="0" fillId="6" borderId="0" xfId="0" applyFont="1" applyFill="1" applyBorder="1" applyAlignment="1">
      <alignment horizontal="left" vertical="center" wrapText="1"/>
    </xf>
    <xf numFmtId="0" fontId="66" fillId="6" borderId="0" xfId="0" applyFont="1" applyFill="1" applyBorder="1" applyAlignment="1">
      <alignment horizontal="left" vertical="center"/>
    </xf>
    <xf numFmtId="0" fontId="67" fillId="6" borderId="0" xfId="0" applyFont="1" applyFill="1" applyBorder="1" applyAlignment="1">
      <alignment horizontal="center" vertical="center"/>
    </xf>
    <xf numFmtId="0" fontId="0" fillId="6" borderId="0" xfId="0" applyFont="1" applyFill="1" applyBorder="1" applyAlignment="1">
      <alignment horizontal="center" vertical="center"/>
    </xf>
    <xf numFmtId="0" fontId="6" fillId="8" borderId="0" xfId="0" applyFont="1" applyFill="1" applyBorder="1" applyAlignment="1">
      <alignment horizontal="left" vertical="center"/>
    </xf>
    <xf numFmtId="0" fontId="0" fillId="6" borderId="0" xfId="0" applyFont="1" applyFill="1" applyBorder="1" applyAlignment="1">
      <alignment horizontal="justify" vertical="center" wrapText="1"/>
    </xf>
    <xf numFmtId="0" fontId="1" fillId="6" borderId="0" xfId="0" applyFont="1" applyFill="1" applyBorder="1" applyAlignment="1">
      <alignment horizontal="justify" vertical="center" wrapText="1"/>
    </xf>
    <xf numFmtId="0" fontId="40" fillId="6" borderId="0" xfId="0" applyFont="1" applyFill="1" applyBorder="1" applyAlignment="1">
      <alignment horizontal="justify" vertical="center" wrapText="1"/>
    </xf>
    <xf numFmtId="0" fontId="17" fillId="0" borderId="0" xfId="0" applyFont="1" applyAlignment="1">
      <alignment vertical="center"/>
    </xf>
    <xf numFmtId="0" fontId="17" fillId="0" borderId="0" xfId="0" applyFont="1" applyFill="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Fill="1" applyAlignment="1">
      <alignment vertical="center"/>
    </xf>
    <xf numFmtId="0" fontId="17" fillId="0" borderId="0" xfId="0" applyFont="1" applyFill="1" applyBorder="1" applyAlignment="1">
      <alignment horizontal="left" vertical="center" wrapText="1"/>
    </xf>
    <xf numFmtId="0" fontId="17" fillId="9" borderId="0" xfId="0" applyFont="1" applyFill="1" applyAlignment="1">
      <alignment vertical="center"/>
    </xf>
    <xf numFmtId="0" fontId="17" fillId="0" borderId="0" xfId="0" applyFont="1" applyFill="1" applyBorder="1" applyAlignment="1">
      <alignment horizontal="left" vertical="center"/>
    </xf>
    <xf numFmtId="0" fontId="17" fillId="9" borderId="0" xfId="0" applyFont="1" applyFill="1" applyAlignment="1">
      <alignment horizontal="left" vertical="center"/>
    </xf>
    <xf numFmtId="0" fontId="17" fillId="0" borderId="0" xfId="0" applyFont="1" applyAlignment="1">
      <alignment horizontal="left" vertical="center"/>
    </xf>
    <xf numFmtId="0" fontId="17" fillId="10" borderId="0" xfId="0" applyFont="1" applyFill="1" applyAlignment="1">
      <alignment vertical="center"/>
    </xf>
    <xf numFmtId="0" fontId="19" fillId="0" borderId="0" xfId="0" applyFont="1" applyFill="1" applyBorder="1" applyAlignment="1">
      <alignment horizontal="left" vertical="center"/>
    </xf>
    <xf numFmtId="0" fontId="18" fillId="0" borderId="0" xfId="0" applyFont="1" applyFill="1" applyBorder="1" applyAlignment="1">
      <alignment horizontal="left" vertical="center"/>
    </xf>
    <xf numFmtId="0" fontId="17" fillId="0" borderId="0" xfId="0" applyFont="1" applyFill="1" applyAlignment="1">
      <alignment horizontal="left" vertical="center"/>
    </xf>
    <xf numFmtId="0" fontId="17" fillId="0" borderId="0" xfId="0" applyFont="1" applyAlignment="1">
      <alignment vertical="center" wrapText="1"/>
    </xf>
    <xf numFmtId="0" fontId="18" fillId="0" borderId="0" xfId="0" applyFont="1" applyFill="1" applyAlignment="1">
      <alignment vertical="center"/>
    </xf>
    <xf numFmtId="0" fontId="17" fillId="0" borderId="0" xfId="0" applyFont="1" applyFill="1" applyAlignment="1">
      <alignment vertical="center" wrapText="1"/>
    </xf>
    <xf numFmtId="0" fontId="19" fillId="0" borderId="0" xfId="0" applyFont="1" applyFill="1" applyAlignment="1">
      <alignment vertical="center"/>
    </xf>
    <xf numFmtId="0" fontId="21" fillId="6" borderId="0" xfId="0" applyFont="1" applyFill="1" applyBorder="1" applyAlignment="1">
      <alignment vertical="center"/>
    </xf>
    <xf numFmtId="0" fontId="17" fillId="10" borderId="0" xfId="0" applyFont="1" applyFill="1" applyAlignment="1">
      <alignment horizontal="left" vertical="center"/>
    </xf>
    <xf numFmtId="0" fontId="21" fillId="6" borderId="0" xfId="0" applyFont="1" applyFill="1" applyBorder="1" applyAlignment="1"/>
    <xf numFmtId="0" fontId="0" fillId="6" borderId="0" xfId="0" applyFont="1" applyFill="1" applyBorder="1" applyAlignment="1">
      <alignment horizontal="left" vertical="center"/>
    </xf>
    <xf numFmtId="0" fontId="22" fillId="6" borderId="0" xfId="0" applyFont="1" applyFill="1" applyBorder="1" applyAlignment="1">
      <alignment vertical="center" wrapText="1"/>
    </xf>
    <xf numFmtId="0" fontId="21" fillId="6" borderId="0" xfId="0" applyFont="1" applyFill="1" applyBorder="1" applyAlignment="1">
      <alignment vertical="center" wrapText="1"/>
    </xf>
    <xf numFmtId="0" fontId="21" fillId="6" borderId="0" xfId="0" applyFont="1" applyFill="1" applyBorder="1" applyAlignment="1">
      <alignment horizontal="center"/>
    </xf>
    <xf numFmtId="0" fontId="20" fillId="0" borderId="0" xfId="0" applyFont="1" applyFill="1" applyBorder="1" applyAlignment="1">
      <alignment vertical="center"/>
    </xf>
    <xf numFmtId="0" fontId="17" fillId="0" borderId="0" xfId="0" applyFont="1" applyFill="1" applyBorder="1" applyAlignment="1">
      <alignment vertical="center"/>
    </xf>
    <xf numFmtId="0" fontId="19" fillId="0" borderId="0" xfId="0" applyFont="1" applyBorder="1" applyAlignment="1">
      <alignment vertical="center"/>
    </xf>
    <xf numFmtId="0" fontId="23" fillId="6" borderId="0" xfId="0" applyFont="1" applyFill="1" applyBorder="1" applyAlignment="1">
      <alignment horizontal="left" vertical="center"/>
    </xf>
    <xf numFmtId="0" fontId="24" fillId="6" borderId="0" xfId="0" applyFont="1" applyFill="1" applyBorder="1" applyAlignment="1" applyProtection="1">
      <alignment horizontal="center" vertical="center"/>
    </xf>
    <xf numFmtId="0" fontId="24" fillId="8" borderId="0" xfId="0" applyFont="1" applyFill="1" applyBorder="1" applyAlignment="1" applyProtection="1">
      <alignment vertical="center"/>
    </xf>
    <xf numFmtId="9" fontId="18" fillId="6" borderId="0" xfId="2" applyNumberFormat="1" applyFont="1" applyFill="1" applyBorder="1" applyAlignment="1" applyProtection="1">
      <alignment horizontal="center" vertical="center" textRotation="90" wrapText="1"/>
    </xf>
    <xf numFmtId="0" fontId="18" fillId="6" borderId="0" xfId="2" applyFont="1" applyFill="1" applyBorder="1" applyAlignment="1" applyProtection="1">
      <alignment horizontal="center" vertical="center" textRotation="90" wrapText="1"/>
    </xf>
    <xf numFmtId="164" fontId="18" fillId="6" borderId="0" xfId="2" applyNumberFormat="1" applyFont="1" applyFill="1" applyBorder="1" applyAlignment="1" applyProtection="1">
      <alignment horizontal="center" vertical="center" textRotation="90" wrapText="1"/>
    </xf>
    <xf numFmtId="2" fontId="2" fillId="6" borderId="0" xfId="0" applyNumberFormat="1" applyFont="1" applyFill="1" applyBorder="1" applyAlignment="1" applyProtection="1">
      <alignment horizontal="center" vertical="center" wrapText="1"/>
    </xf>
    <xf numFmtId="0" fontId="24" fillId="8" borderId="0" xfId="0" applyFont="1" applyFill="1" applyBorder="1" applyAlignment="1" applyProtection="1">
      <alignment horizontal="center" vertical="center"/>
    </xf>
    <xf numFmtId="0" fontId="15" fillId="6" borderId="0" xfId="0" applyFont="1" applyFill="1" applyBorder="1" applyAlignment="1" applyProtection="1">
      <alignment horizontal="left" vertical="center"/>
    </xf>
    <xf numFmtId="1" fontId="25" fillId="11" borderId="0" xfId="0" applyNumberFormat="1" applyFont="1" applyFill="1" applyBorder="1" applyAlignment="1" applyProtection="1">
      <alignment horizontal="center" vertical="center" wrapText="1"/>
    </xf>
    <xf numFmtId="0" fontId="26" fillId="6" borderId="0" xfId="0" applyFont="1" applyFill="1" applyBorder="1" applyAlignment="1" applyProtection="1">
      <alignment vertical="center"/>
    </xf>
    <xf numFmtId="164" fontId="25" fillId="11" borderId="0" xfId="0" applyNumberFormat="1" applyFont="1" applyFill="1" applyBorder="1" applyAlignment="1" applyProtection="1">
      <alignment horizontal="center" vertical="center" wrapText="1"/>
    </xf>
    <xf numFmtId="0" fontId="15" fillId="6" borderId="0" xfId="0" applyFont="1" applyFill="1" applyBorder="1" applyAlignment="1" applyProtection="1">
      <alignment horizontal="left" vertical="center"/>
    </xf>
    <xf numFmtId="0" fontId="23" fillId="6" borderId="0" xfId="0" applyFont="1" applyFill="1" applyBorder="1" applyAlignment="1" applyProtection="1">
      <alignment vertical="center"/>
    </xf>
    <xf numFmtId="0" fontId="25" fillId="12" borderId="3" xfId="0" applyFont="1" applyFill="1" applyBorder="1" applyAlignment="1" applyProtection="1">
      <alignment horizontal="center" vertical="center"/>
    </xf>
    <xf numFmtId="0" fontId="26" fillId="6" borderId="0" xfId="0" applyFont="1" applyFill="1" applyBorder="1" applyAlignment="1" applyProtection="1">
      <alignment horizontal="left" vertical="center"/>
    </xf>
    <xf numFmtId="0" fontId="25" fillId="13" borderId="4" xfId="0" applyFont="1" applyFill="1" applyBorder="1" applyAlignment="1" applyProtection="1">
      <alignment horizontal="center" vertical="center"/>
    </xf>
    <xf numFmtId="0" fontId="25" fillId="10" borderId="5" xfId="0" applyFont="1" applyFill="1" applyBorder="1" applyAlignment="1" applyProtection="1">
      <alignment horizontal="center" vertical="center"/>
    </xf>
    <xf numFmtId="0" fontId="25" fillId="14" borderId="4" xfId="0" applyFont="1" applyFill="1" applyBorder="1" applyAlignment="1" applyProtection="1">
      <alignment horizontal="center" vertical="center"/>
    </xf>
    <xf numFmtId="0" fontId="25" fillId="15" borderId="5" xfId="0" applyFont="1" applyFill="1" applyBorder="1" applyAlignment="1" applyProtection="1">
      <alignment horizontal="center" vertical="center"/>
    </xf>
    <xf numFmtId="0" fontId="25" fillId="16" borderId="4" xfId="0" applyFont="1" applyFill="1" applyBorder="1" applyAlignment="1" applyProtection="1">
      <alignment horizontal="center" vertical="center"/>
    </xf>
    <xf numFmtId="0" fontId="24" fillId="6" borderId="0" xfId="0" applyFont="1" applyFill="1" applyBorder="1" applyAlignment="1" applyProtection="1">
      <alignment vertical="center"/>
    </xf>
    <xf numFmtId="0" fontId="24" fillId="8" borderId="0" xfId="0" applyFont="1" applyFill="1" applyBorder="1" applyAlignment="1" applyProtection="1">
      <alignment vertical="center"/>
    </xf>
    <xf numFmtId="0" fontId="27" fillId="8" borderId="0" xfId="0" applyFont="1" applyFill="1" applyBorder="1" applyAlignment="1" applyProtection="1">
      <alignment vertical="center"/>
    </xf>
    <xf numFmtId="0" fontId="17" fillId="6" borderId="0" xfId="0" applyFont="1" applyFill="1" applyBorder="1" applyAlignment="1" applyProtection="1">
      <alignment horizontal="center" vertical="center"/>
    </xf>
    <xf numFmtId="0" fontId="17" fillId="6" borderId="0" xfId="0" applyFont="1" applyFill="1" applyBorder="1" applyAlignment="1" applyProtection="1">
      <alignment vertical="center"/>
    </xf>
    <xf numFmtId="165" fontId="17" fillId="6" borderId="0" xfId="0" applyNumberFormat="1" applyFont="1" applyFill="1" applyBorder="1" applyAlignment="1" applyProtection="1">
      <alignment horizontal="center" vertical="center"/>
    </xf>
    <xf numFmtId="164" fontId="17" fillId="6" borderId="0" xfId="0" applyNumberFormat="1" applyFont="1" applyFill="1" applyBorder="1" applyAlignment="1" applyProtection="1">
      <alignment horizontal="center" vertical="center"/>
    </xf>
    <xf numFmtId="0" fontId="28" fillId="6" borderId="0" xfId="0" applyFont="1" applyFill="1" applyBorder="1" applyAlignment="1" applyProtection="1">
      <alignment horizontal="center" vertical="center"/>
    </xf>
    <xf numFmtId="0" fontId="29" fillId="6" borderId="0" xfId="0" applyFont="1" applyFill="1" applyBorder="1" applyAlignment="1" applyProtection="1">
      <alignment vertical="center"/>
    </xf>
    <xf numFmtId="165" fontId="30" fillId="6" borderId="0" xfId="0" applyNumberFormat="1" applyFont="1" applyFill="1" applyBorder="1" applyAlignment="1" applyProtection="1">
      <alignment horizontal="center" vertical="center"/>
    </xf>
    <xf numFmtId="165" fontId="29" fillId="6" borderId="0" xfId="0" applyNumberFormat="1" applyFont="1" applyFill="1" applyBorder="1" applyAlignment="1" applyProtection="1">
      <alignment horizontal="center" vertical="center"/>
    </xf>
    <xf numFmtId="164" fontId="29" fillId="6" borderId="0" xfId="0" applyNumberFormat="1" applyFont="1" applyFill="1" applyBorder="1" applyAlignment="1" applyProtection="1">
      <alignment horizontal="center" vertical="center"/>
    </xf>
    <xf numFmtId="1" fontId="31" fillId="8" borderId="0" xfId="0" applyNumberFormat="1" applyFont="1" applyFill="1" applyBorder="1" applyAlignment="1" applyProtection="1">
      <alignment horizontal="center" vertical="center" wrapText="1"/>
    </xf>
    <xf numFmtId="0" fontId="32" fillId="6" borderId="0" xfId="0" applyFont="1" applyFill="1" applyBorder="1" applyAlignment="1" applyProtection="1">
      <alignment horizontal="center" vertical="center"/>
    </xf>
    <xf numFmtId="0" fontId="27" fillId="8" borderId="0" xfId="0" applyFont="1" applyFill="1" applyBorder="1" applyAlignment="1" applyProtection="1">
      <alignment horizontal="center" vertical="center"/>
    </xf>
    <xf numFmtId="0" fontId="27" fillId="8" borderId="0" xfId="0" applyFont="1" applyFill="1" applyBorder="1" applyAlignment="1" applyProtection="1">
      <alignment vertical="center"/>
    </xf>
    <xf numFmtId="165" fontId="17" fillId="17" borderId="6" xfId="0" applyNumberFormat="1" applyFont="1" applyFill="1" applyBorder="1" applyAlignment="1" applyProtection="1">
      <alignment horizontal="center" vertical="center" wrapText="1"/>
    </xf>
    <xf numFmtId="165" fontId="17" fillId="17" borderId="7" xfId="0" applyNumberFormat="1" applyFont="1" applyFill="1" applyBorder="1" applyAlignment="1" applyProtection="1">
      <alignment horizontal="center" vertical="center" wrapText="1"/>
    </xf>
    <xf numFmtId="1" fontId="33" fillId="18" borderId="8" xfId="0" applyNumberFormat="1" applyFont="1" applyFill="1" applyBorder="1" applyAlignment="1" applyProtection="1">
      <alignment horizontal="center" vertical="center" wrapText="1"/>
    </xf>
    <xf numFmtId="165" fontId="2" fillId="17" borderId="6" xfId="0" applyNumberFormat="1" applyFont="1" applyFill="1" applyBorder="1" applyAlignment="1" applyProtection="1">
      <alignment horizontal="center" vertical="center" wrapText="1"/>
    </xf>
    <xf numFmtId="165" fontId="2" fillId="17" borderId="7" xfId="0" applyNumberFormat="1" applyFont="1" applyFill="1" applyBorder="1" applyAlignment="1" applyProtection="1">
      <alignment horizontal="center" vertical="center" wrapText="1"/>
    </xf>
    <xf numFmtId="0" fontId="30" fillId="6" borderId="0" xfId="0" applyFont="1" applyFill="1" applyBorder="1" applyAlignment="1">
      <alignment vertical="center"/>
    </xf>
    <xf numFmtId="0" fontId="34" fillId="6" borderId="0" xfId="0" applyFont="1" applyFill="1" applyBorder="1" applyAlignment="1">
      <alignment vertical="center"/>
    </xf>
    <xf numFmtId="0" fontId="34" fillId="6" borderId="0" xfId="0" applyFont="1" applyFill="1" applyBorder="1" applyAlignment="1" applyProtection="1">
      <alignment vertical="center"/>
      <protection locked="0"/>
    </xf>
    <xf numFmtId="164" fontId="3" fillId="6" borderId="0" xfId="0" applyNumberFormat="1" applyFont="1" applyFill="1" applyBorder="1" applyAlignment="1" applyProtection="1">
      <alignment horizontal="center" vertical="center"/>
      <protection locked="0"/>
    </xf>
    <xf numFmtId="164" fontId="3" fillId="6" borderId="0" xfId="0" applyNumberFormat="1" applyFont="1" applyFill="1" applyBorder="1" applyAlignment="1" applyProtection="1">
      <alignment vertical="center"/>
      <protection locked="0"/>
    </xf>
    <xf numFmtId="0" fontId="3" fillId="6" borderId="0" xfId="0" applyFont="1" applyFill="1" applyBorder="1" applyAlignment="1" applyProtection="1">
      <alignment vertical="center"/>
      <protection locked="0"/>
    </xf>
    <xf numFmtId="0" fontId="20" fillId="8" borderId="0" xfId="0" applyFont="1" applyFill="1" applyAlignment="1"/>
    <xf numFmtId="0" fontId="0" fillId="8" borderId="0" xfId="0" applyFont="1" applyFill="1" applyAlignment="1"/>
    <xf numFmtId="0" fontId="35" fillId="6" borderId="0" xfId="0" applyFont="1" applyFill="1" applyBorder="1" applyAlignment="1">
      <alignment horizontal="center" vertical="center"/>
    </xf>
    <xf numFmtId="0" fontId="35" fillId="6" borderId="0" xfId="0" applyFont="1" applyFill="1" applyBorder="1" applyAlignment="1">
      <alignment vertical="center"/>
    </xf>
    <xf numFmtId="9" fontId="35" fillId="6" borderId="0" xfId="0" applyNumberFormat="1" applyFont="1" applyFill="1" applyBorder="1" applyAlignment="1">
      <alignment horizontal="center" vertical="center"/>
    </xf>
    <xf numFmtId="0" fontId="33" fillId="19" borderId="0" xfId="0" applyFont="1" applyFill="1" applyBorder="1" applyAlignment="1">
      <alignment horizontal="center" vertical="center"/>
    </xf>
    <xf numFmtId="0" fontId="33" fillId="19" borderId="0" xfId="0" applyFont="1" applyFill="1" applyBorder="1" applyAlignment="1">
      <alignment horizontal="left" vertical="center"/>
    </xf>
    <xf numFmtId="0" fontId="36" fillId="16" borderId="0" xfId="0" applyFont="1" applyFill="1" applyBorder="1" applyAlignment="1">
      <alignment horizontal="center" vertical="center"/>
    </xf>
    <xf numFmtId="9" fontId="36" fillId="10" borderId="0" xfId="0" applyNumberFormat="1" applyFont="1" applyFill="1" applyBorder="1" applyAlignment="1">
      <alignment horizontal="center" vertical="center"/>
    </xf>
    <xf numFmtId="0" fontId="36" fillId="20" borderId="0" xfId="0" applyFont="1" applyFill="1" applyBorder="1" applyAlignment="1">
      <alignment horizontal="center" vertical="center"/>
    </xf>
    <xf numFmtId="1" fontId="11" fillId="8" borderId="0" xfId="0" applyNumberFormat="1" applyFont="1" applyFill="1" applyBorder="1" applyAlignment="1" applyProtection="1">
      <alignment horizontal="center" vertical="center"/>
      <protection hidden="1"/>
    </xf>
    <xf numFmtId="9" fontId="36" fillId="21" borderId="0" xfId="0" applyNumberFormat="1" applyFont="1" applyFill="1" applyBorder="1" applyAlignment="1">
      <alignment horizontal="center" vertical="center"/>
    </xf>
    <xf numFmtId="0" fontId="13" fillId="19" borderId="0" xfId="0" applyFont="1" applyFill="1" applyBorder="1" applyAlignment="1">
      <alignment horizontal="center" vertical="center"/>
    </xf>
    <xf numFmtId="0" fontId="37" fillId="22" borderId="0" xfId="0" applyFont="1" applyFill="1" applyBorder="1" applyAlignment="1">
      <alignment horizontal="center" vertical="center"/>
    </xf>
    <xf numFmtId="0" fontId="0" fillId="8" borderId="0" xfId="0" applyFont="1" applyFill="1" applyAlignment="1">
      <alignment horizontal="center"/>
    </xf>
    <xf numFmtId="49" fontId="38" fillId="8" borderId="0" xfId="0" applyNumberFormat="1" applyFont="1" applyFill="1" applyBorder="1" applyAlignment="1">
      <alignment horizontal="center" vertical="center"/>
    </xf>
    <xf numFmtId="0" fontId="38" fillId="8" borderId="0" xfId="0" applyFont="1" applyFill="1" applyBorder="1" applyAlignment="1">
      <alignment horizontal="center" vertical="center"/>
    </xf>
    <xf numFmtId="1" fontId="33" fillId="18" borderId="9" xfId="0" applyNumberFormat="1" applyFont="1" applyFill="1" applyBorder="1" applyAlignment="1" applyProtection="1">
      <alignment horizontal="center" vertical="center" wrapText="1"/>
    </xf>
    <xf numFmtId="0" fontId="37" fillId="23" borderId="10" xfId="0" applyFont="1" applyFill="1" applyBorder="1" applyAlignment="1" applyProtection="1">
      <alignment horizontal="center" vertical="center"/>
    </xf>
    <xf numFmtId="165" fontId="17" fillId="17" borderId="11" xfId="0" applyNumberFormat="1" applyFont="1" applyFill="1" applyBorder="1" applyAlignment="1" applyProtection="1">
      <alignment horizontal="center" vertical="center" wrapText="1"/>
    </xf>
    <xf numFmtId="0" fontId="37" fillId="23" borderId="12" xfId="0" applyFont="1" applyFill="1" applyBorder="1" applyAlignment="1" applyProtection="1">
      <alignment horizontal="center" vertical="center"/>
    </xf>
    <xf numFmtId="165" fontId="17" fillId="17" borderId="13" xfId="0" applyNumberFormat="1" applyFont="1" applyFill="1" applyBorder="1" applyAlignment="1" applyProtection="1">
      <alignment horizontal="center" vertical="center" wrapText="1"/>
    </xf>
    <xf numFmtId="0" fontId="24" fillId="0" borderId="0" xfId="0" applyFont="1" applyFill="1" applyAlignment="1">
      <alignment vertical="center"/>
    </xf>
    <xf numFmtId="0" fontId="24" fillId="0" borderId="0" xfId="0" applyFont="1" applyFill="1" applyBorder="1" applyAlignment="1">
      <alignment horizontal="left" vertical="center"/>
    </xf>
    <xf numFmtId="0" fontId="24" fillId="9" borderId="0" xfId="0" applyFont="1" applyFill="1" applyAlignment="1">
      <alignment horizontal="left" vertical="center"/>
    </xf>
    <xf numFmtId="0" fontId="24" fillId="9" borderId="0" xfId="0" applyFont="1" applyFill="1" applyAlignment="1">
      <alignment vertical="center"/>
    </xf>
    <xf numFmtId="0" fontId="0" fillId="0" borderId="0" xfId="0" applyFont="1" applyAlignment="1"/>
    <xf numFmtId="0" fontId="19" fillId="6" borderId="0" xfId="0" applyFont="1" applyFill="1" applyBorder="1" applyAlignment="1" applyProtection="1">
      <alignment horizontal="left" vertical="center"/>
    </xf>
    <xf numFmtId="0" fontId="19" fillId="6" borderId="14" xfId="0" applyFont="1" applyFill="1" applyBorder="1" applyAlignment="1" applyProtection="1">
      <alignment horizontal="left" vertical="center"/>
    </xf>
    <xf numFmtId="0" fontId="19" fillId="6" borderId="15" xfId="0" applyFont="1" applyFill="1" applyBorder="1" applyAlignment="1" applyProtection="1">
      <alignment horizontal="left" vertical="center"/>
    </xf>
    <xf numFmtId="0" fontId="19" fillId="6" borderId="16" xfId="0" applyFont="1" applyFill="1" applyBorder="1" applyAlignment="1" applyProtection="1">
      <alignment horizontal="left" vertical="center"/>
    </xf>
    <xf numFmtId="0" fontId="16" fillId="0" borderId="0" xfId="0" applyFont="1" applyAlignment="1">
      <alignment vertical="center"/>
    </xf>
    <xf numFmtId="0" fontId="20" fillId="0" borderId="0" xfId="0" applyFont="1" applyFill="1" applyAlignment="1">
      <alignment horizontal="center" vertical="center"/>
    </xf>
    <xf numFmtId="0" fontId="19" fillId="0" borderId="0" xfId="0" applyFont="1" applyAlignment="1">
      <alignment horizontal="center" vertical="center"/>
    </xf>
    <xf numFmtId="0" fontId="39" fillId="8" borderId="0" xfId="0" applyFont="1" applyFill="1" applyBorder="1" applyAlignment="1">
      <alignment horizontal="left" vertical="center" wrapText="1"/>
    </xf>
    <xf numFmtId="0" fontId="39" fillId="8" borderId="0" xfId="0" applyFont="1" applyFill="1" applyBorder="1" applyAlignment="1">
      <alignment horizontal="center" vertical="center"/>
    </xf>
    <xf numFmtId="0" fontId="39" fillId="8" borderId="0" xfId="0" applyFont="1" applyFill="1" applyBorder="1" applyAlignment="1">
      <alignment vertical="center" wrapText="1"/>
    </xf>
    <xf numFmtId="0" fontId="40" fillId="6" borderId="0" xfId="0" applyFont="1" applyFill="1" applyBorder="1" applyAlignment="1">
      <alignment vertical="center"/>
    </xf>
    <xf numFmtId="0" fontId="10" fillId="8" borderId="0" xfId="0" applyFont="1" applyFill="1" applyBorder="1" applyAlignment="1">
      <alignment vertical="center" wrapText="1"/>
    </xf>
    <xf numFmtId="9" fontId="17" fillId="6" borderId="0" xfId="2" applyNumberFormat="1" applyFont="1" applyFill="1" applyBorder="1" applyAlignment="1" applyProtection="1">
      <alignment horizontal="center" vertical="center" textRotation="90" wrapText="1"/>
    </xf>
    <xf numFmtId="0" fontId="17" fillId="6" borderId="0" xfId="2" applyFont="1" applyFill="1" applyBorder="1" applyAlignment="1" applyProtection="1">
      <alignment horizontal="center" vertical="center" textRotation="90" wrapText="1"/>
    </xf>
    <xf numFmtId="0" fontId="15" fillId="0" borderId="0" xfId="0" applyFont="1" applyAlignment="1"/>
    <xf numFmtId="0" fontId="0" fillId="8" borderId="0" xfId="0" applyFont="1" applyFill="1" applyAlignment="1">
      <alignment wrapText="1"/>
    </xf>
    <xf numFmtId="0" fontId="10" fillId="8" borderId="0" xfId="0" applyFont="1" applyFill="1" applyBorder="1" applyAlignment="1">
      <alignment wrapText="1"/>
    </xf>
    <xf numFmtId="0" fontId="10" fillId="8" borderId="0" xfId="0" applyFont="1" applyFill="1" applyAlignment="1">
      <alignment wrapText="1"/>
    </xf>
    <xf numFmtId="0" fontId="24" fillId="24" borderId="17" xfId="0" applyFont="1" applyFill="1" applyBorder="1" applyAlignment="1" applyProtection="1">
      <alignment horizontal="center" vertical="center" wrapText="1"/>
      <protection locked="0"/>
    </xf>
    <xf numFmtId="0" fontId="24" fillId="24" borderId="18" xfId="0" applyFont="1" applyFill="1" applyBorder="1" applyAlignment="1" applyProtection="1">
      <alignment horizontal="center" vertical="center" wrapText="1"/>
      <protection locked="0"/>
    </xf>
    <xf numFmtId="0" fontId="24" fillId="14" borderId="19" xfId="0" applyFont="1" applyFill="1" applyBorder="1" applyAlignment="1" applyProtection="1">
      <alignment horizontal="center" vertical="center" wrapText="1"/>
    </xf>
    <xf numFmtId="1" fontId="17" fillId="11" borderId="0" xfId="0" applyNumberFormat="1" applyFont="1" applyFill="1" applyBorder="1" applyAlignment="1" applyProtection="1">
      <alignment horizontal="center" vertical="center" wrapText="1"/>
    </xf>
    <xf numFmtId="0" fontId="0" fillId="8" borderId="0" xfId="0" applyFont="1" applyFill="1" applyAlignment="1"/>
    <xf numFmtId="10" fontId="17" fillId="11" borderId="0" xfId="0" applyNumberFormat="1" applyFont="1" applyFill="1" applyBorder="1" applyAlignment="1" applyProtection="1">
      <alignment horizontal="center" vertical="center" wrapText="1"/>
    </xf>
    <xf numFmtId="0" fontId="24" fillId="0" borderId="0" xfId="0" applyFont="1" applyAlignment="1"/>
    <xf numFmtId="165" fontId="17" fillId="25" borderId="0" xfId="0" applyNumberFormat="1" applyFont="1" applyFill="1" applyBorder="1" applyAlignment="1" applyProtection="1">
      <alignment horizontal="center" vertical="center" wrapText="1"/>
    </xf>
    <xf numFmtId="0" fontId="41" fillId="8" borderId="0" xfId="0" applyFont="1" applyFill="1" applyBorder="1" applyAlignment="1" applyProtection="1">
      <alignment horizontal="center" vertical="center"/>
    </xf>
    <xf numFmtId="0" fontId="0" fillId="0" borderId="0" xfId="0" applyFont="1" applyAlignment="1"/>
    <xf numFmtId="0" fontId="0" fillId="0" borderId="0" xfId="0" applyFont="1" applyAlignment="1">
      <alignment wrapText="1"/>
    </xf>
    <xf numFmtId="0" fontId="41" fillId="8" borderId="0" xfId="0" applyFont="1" applyFill="1" applyBorder="1" applyAlignment="1" applyProtection="1">
      <alignment horizontal="center" vertical="center"/>
    </xf>
    <xf numFmtId="0" fontId="0" fillId="0" borderId="0" xfId="0" applyFont="1" applyAlignment="1"/>
    <xf numFmtId="0" fontId="0" fillId="0" borderId="0" xfId="0" applyFont="1" applyAlignment="1">
      <alignment horizontal="center" vertical="center"/>
    </xf>
    <xf numFmtId="0" fontId="0" fillId="0" borderId="0" xfId="0" applyFont="1" applyAlignment="1">
      <alignment wrapText="1"/>
    </xf>
    <xf numFmtId="0" fontId="0" fillId="0" borderId="0" xfId="0" applyFont="1" applyAlignment="1"/>
    <xf numFmtId="0" fontId="42" fillId="8" borderId="0" xfId="0" applyFont="1" applyFill="1" applyBorder="1" applyAlignment="1" applyProtection="1">
      <alignment horizontal="left" vertical="center"/>
    </xf>
    <xf numFmtId="2" fontId="0" fillId="0" borderId="0" xfId="0" applyNumberFormat="1" applyFont="1" applyAlignment="1">
      <alignment horizontal="center" vertical="center"/>
    </xf>
    <xf numFmtId="0" fontId="0" fillId="4" borderId="0" xfId="0" applyFont="1" applyFill="1" applyAlignment="1">
      <alignment horizontal="left" vertical="top" wrapText="1"/>
    </xf>
    <xf numFmtId="0" fontId="0" fillId="4" borderId="0" xfId="0" applyFont="1" applyFill="1" applyBorder="1" applyAlignment="1">
      <alignment horizontal="left" vertical="top" wrapText="1"/>
    </xf>
    <xf numFmtId="0" fontId="0" fillId="5" borderId="20" xfId="0" applyFont="1" applyFill="1" applyBorder="1" applyAlignment="1">
      <alignment horizontal="left" vertical="top" wrapText="1"/>
    </xf>
    <xf numFmtId="0" fontId="0" fillId="5" borderId="21" xfId="0" applyFont="1" applyFill="1" applyBorder="1" applyAlignment="1">
      <alignment horizontal="left" vertical="top" wrapText="1"/>
    </xf>
    <xf numFmtId="0" fontId="0" fillId="5" borderId="22" xfId="0" applyFont="1" applyFill="1" applyBorder="1" applyAlignment="1">
      <alignment horizontal="left" vertical="top" wrapText="1"/>
    </xf>
    <xf numFmtId="0" fontId="0" fillId="5" borderId="23" xfId="0" applyFont="1" applyFill="1" applyBorder="1" applyAlignment="1">
      <alignment horizontal="left" vertical="top" wrapText="1"/>
    </xf>
    <xf numFmtId="0" fontId="0" fillId="5" borderId="23" xfId="0" applyFont="1" applyFill="1" applyBorder="1" applyAlignment="1">
      <alignment horizontal="left" vertical="top" wrapText="1"/>
    </xf>
    <xf numFmtId="10" fontId="17" fillId="11" borderId="0" xfId="1" applyNumberFormat="1" applyFont="1" applyFill="1" applyBorder="1" applyAlignment="1" applyProtection="1">
      <alignment horizontal="center" vertical="center" wrapText="1"/>
    </xf>
    <xf numFmtId="0" fontId="42" fillId="8" borderId="0" xfId="0" applyFont="1" applyFill="1" applyBorder="1" applyAlignment="1" applyProtection="1">
      <alignment horizontal="left" vertical="center"/>
    </xf>
    <xf numFmtId="0" fontId="41" fillId="8" borderId="0" xfId="0" applyFont="1" applyFill="1" applyBorder="1" applyAlignment="1" applyProtection="1">
      <alignment horizontal="center" vertical="center"/>
    </xf>
    <xf numFmtId="0" fontId="0" fillId="0" borderId="0" xfId="0" applyFont="1" applyAlignment="1"/>
    <xf numFmtId="0" fontId="0" fillId="0" borderId="0" xfId="0" applyFont="1" applyAlignment="1">
      <alignment wrapText="1"/>
    </xf>
    <xf numFmtId="0" fontId="0" fillId="0" borderId="0" xfId="0" applyFont="1" applyAlignment="1">
      <alignment horizontal="center" vertical="center"/>
    </xf>
    <xf numFmtId="0" fontId="0" fillId="0" borderId="0" xfId="0" applyFont="1" applyAlignment="1" applyProtection="1">
      <protection locked="0"/>
    </xf>
    <xf numFmtId="0" fontId="8" fillId="8" borderId="0" xfId="0" applyFont="1" applyFill="1" applyBorder="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2" fillId="6" borderId="0" xfId="0" applyFont="1" applyFill="1" applyBorder="1" applyAlignment="1" applyProtection="1">
      <alignment vertical="center"/>
      <protection locked="0"/>
    </xf>
    <xf numFmtId="0" fontId="44" fillId="8" borderId="0" xfId="0" applyFont="1" applyFill="1" applyBorder="1" applyAlignment="1" applyProtection="1">
      <alignment horizontal="center" vertical="center" wrapText="1"/>
      <protection locked="0"/>
    </xf>
    <xf numFmtId="0" fontId="0" fillId="8" borderId="0" xfId="0" applyFont="1" applyFill="1" applyAlignment="1" applyProtection="1">
      <protection locked="0"/>
    </xf>
    <xf numFmtId="9" fontId="25" fillId="24" borderId="0" xfId="2" applyNumberFormat="1" applyFont="1" applyFill="1" applyBorder="1" applyAlignment="1" applyProtection="1">
      <alignment horizontal="center" vertical="center" textRotation="90" wrapText="1"/>
      <protection locked="0"/>
    </xf>
    <xf numFmtId="0" fontId="25" fillId="11" borderId="0" xfId="2" applyFont="1" applyFill="1" applyBorder="1" applyAlignment="1" applyProtection="1">
      <alignment horizontal="center" vertical="center" textRotation="90" wrapText="1"/>
      <protection locked="0"/>
    </xf>
    <xf numFmtId="164" fontId="25" fillId="11" borderId="0" xfId="2" applyNumberFormat="1" applyFont="1" applyFill="1" applyBorder="1" applyAlignment="1" applyProtection="1">
      <alignment horizontal="center" vertical="center" textRotation="90" wrapText="1"/>
      <protection locked="0"/>
    </xf>
    <xf numFmtId="0" fontId="1" fillId="5" borderId="21" xfId="0" applyFont="1" applyFill="1" applyBorder="1" applyAlignment="1">
      <alignment horizontal="left" vertical="top" wrapText="1"/>
    </xf>
    <xf numFmtId="0" fontId="0" fillId="5" borderId="20" xfId="0" applyFont="1" applyFill="1" applyBorder="1" applyAlignment="1">
      <alignment horizontal="left" vertical="top" wrapText="1"/>
    </xf>
    <xf numFmtId="0" fontId="40" fillId="6" borderId="0" xfId="0" applyFont="1" applyFill="1" applyBorder="1" applyAlignment="1">
      <alignment horizontal="left" vertical="center" wrapText="1"/>
    </xf>
    <xf numFmtId="0" fontId="13" fillId="8" borderId="0" xfId="0" applyFont="1" applyFill="1" applyBorder="1" applyAlignment="1">
      <alignment vertical="center"/>
    </xf>
    <xf numFmtId="0" fontId="21" fillId="6" borderId="0" xfId="0" applyFont="1" applyFill="1" applyBorder="1" applyAlignment="1"/>
    <xf numFmtId="0" fontId="0" fillId="0" borderId="0" xfId="0" applyFont="1" applyBorder="1" applyAlignment="1"/>
    <xf numFmtId="0" fontId="0" fillId="3" borderId="0" xfId="0" applyFont="1" applyFill="1" applyAlignment="1" applyProtection="1">
      <protection locked="0"/>
    </xf>
    <xf numFmtId="165" fontId="19" fillId="17" borderId="23" xfId="0" applyNumberFormat="1" applyFont="1" applyFill="1" applyBorder="1" applyAlignment="1" applyProtection="1">
      <alignment horizontal="center" vertical="center" wrapText="1"/>
    </xf>
    <xf numFmtId="165" fontId="19" fillId="17" borderId="23" xfId="0" applyNumberFormat="1" applyFont="1" applyFill="1" applyBorder="1" applyAlignment="1" applyProtection="1">
      <alignment horizontal="center" vertical="center" wrapText="1"/>
    </xf>
    <xf numFmtId="2" fontId="0" fillId="0" borderId="0" xfId="0" applyNumberFormat="1" applyFont="1" applyAlignment="1"/>
    <xf numFmtId="0" fontId="45" fillId="8" borderId="0" xfId="0" applyFont="1" applyFill="1" applyBorder="1" applyAlignment="1" applyProtection="1">
      <alignment horizontal="center" vertical="center"/>
    </xf>
    <xf numFmtId="0" fontId="42" fillId="8" borderId="0" xfId="0" applyFont="1" applyFill="1" applyBorder="1" applyAlignment="1" applyProtection="1">
      <alignment horizontal="left" vertical="center"/>
    </xf>
    <xf numFmtId="0" fontId="8" fillId="8" borderId="0" xfId="0" applyFont="1" applyFill="1" applyBorder="1" applyAlignment="1" applyProtection="1">
      <alignment horizontal="center" vertical="center"/>
      <protection locked="0"/>
    </xf>
    <xf numFmtId="0" fontId="0" fillId="8" borderId="0" xfId="0" applyFont="1" applyFill="1" applyAlignment="1">
      <alignment horizontal="left" vertical="top" wrapText="1"/>
    </xf>
    <xf numFmtId="0" fontId="0" fillId="8" borderId="0" xfId="0" applyFont="1" applyFill="1" applyBorder="1" applyAlignment="1">
      <alignment horizontal="left" vertical="top" wrapText="1"/>
    </xf>
    <xf numFmtId="0" fontId="0" fillId="8" borderId="0" xfId="0" applyFont="1" applyFill="1" applyBorder="1" applyAlignment="1">
      <alignment horizontal="left" vertical="top" wrapText="1"/>
    </xf>
    <xf numFmtId="0" fontId="0" fillId="8" borderId="0" xfId="0" applyFont="1" applyFill="1" applyAlignment="1">
      <alignment horizontal="center" vertical="center"/>
    </xf>
    <xf numFmtId="9" fontId="39" fillId="24" borderId="0" xfId="2" applyNumberFormat="1" applyFont="1" applyFill="1" applyBorder="1" applyAlignment="1" applyProtection="1">
      <alignment horizontal="center" vertical="center" textRotation="90" wrapText="1"/>
      <protection locked="0"/>
    </xf>
    <xf numFmtId="0" fontId="39" fillId="24" borderId="0" xfId="2" applyFont="1" applyFill="1" applyBorder="1" applyAlignment="1" applyProtection="1">
      <alignment horizontal="center" vertical="center" textRotation="90" wrapText="1"/>
      <protection locked="0"/>
    </xf>
    <xf numFmtId="0" fontId="24" fillId="14" borderId="24" xfId="0" applyFont="1" applyFill="1" applyBorder="1" applyAlignment="1" applyProtection="1">
      <alignment horizontal="center" vertical="center" wrapText="1"/>
    </xf>
    <xf numFmtId="0" fontId="1" fillId="8" borderId="0" xfId="0" applyFont="1" applyFill="1" applyBorder="1" applyAlignment="1">
      <alignment horizontal="left" vertical="top" wrapText="1"/>
    </xf>
    <xf numFmtId="0" fontId="24" fillId="14" borderId="0" xfId="0" applyFont="1" applyFill="1" applyBorder="1" applyAlignment="1" applyProtection="1">
      <alignment horizontal="center" vertical="center" wrapText="1"/>
    </xf>
    <xf numFmtId="0" fontId="24" fillId="24" borderId="18" xfId="0" applyFont="1" applyFill="1" applyBorder="1" applyAlignment="1" applyProtection="1">
      <alignment horizontal="center" vertical="center" wrapText="1"/>
      <protection locked="0"/>
    </xf>
    <xf numFmtId="0" fontId="22" fillId="6" borderId="0" xfId="0" applyFont="1" applyFill="1" applyBorder="1" applyAlignment="1">
      <alignment horizontal="left" vertical="center" wrapText="1"/>
    </xf>
    <xf numFmtId="2" fontId="0" fillId="0" borderId="0" xfId="0" applyNumberFormat="1" applyFont="1" applyAlignment="1">
      <alignment horizontal="center" vertical="center"/>
    </xf>
    <xf numFmtId="0" fontId="24" fillId="6" borderId="0" xfId="0" applyFont="1" applyFill="1" applyBorder="1" applyAlignment="1" applyProtection="1">
      <alignment vertical="top"/>
    </xf>
    <xf numFmtId="0" fontId="0" fillId="0" borderId="0" xfId="0" applyFont="1" applyAlignment="1">
      <alignment vertical="top" wrapText="1"/>
    </xf>
    <xf numFmtId="0" fontId="46" fillId="8" borderId="0" xfId="0" applyFont="1" applyFill="1" applyBorder="1" applyAlignment="1">
      <alignment horizontal="left" vertical="top" wrapText="1"/>
    </xf>
    <xf numFmtId="0" fontId="47" fillId="8" borderId="0" xfId="0" applyFont="1" applyFill="1" applyBorder="1" applyAlignment="1">
      <alignment horizontal="left" vertical="top" wrapText="1"/>
    </xf>
    <xf numFmtId="0" fontId="46" fillId="8" borderId="0" xfId="0" applyFont="1" applyFill="1" applyAlignment="1"/>
    <xf numFmtId="0" fontId="48" fillId="8" borderId="0" xfId="0" applyFont="1" applyFill="1" applyBorder="1" applyAlignment="1">
      <alignment vertical="center" wrapText="1"/>
    </xf>
    <xf numFmtId="0" fontId="0" fillId="26" borderId="25" xfId="0" applyFont="1" applyFill="1" applyBorder="1" applyAlignment="1">
      <alignment horizontal="left" vertical="top" wrapText="1"/>
    </xf>
    <xf numFmtId="0" fontId="0" fillId="26" borderId="0" xfId="0" applyFont="1" applyFill="1" applyBorder="1" applyAlignment="1">
      <alignment horizontal="left" vertical="top" wrapText="1"/>
    </xf>
    <xf numFmtId="0" fontId="15" fillId="9" borderId="0" xfId="0" applyFont="1" applyFill="1" applyBorder="1" applyAlignment="1">
      <alignment horizontal="left" vertical="top" wrapText="1"/>
    </xf>
    <xf numFmtId="0" fontId="0" fillId="27" borderId="0" xfId="0" applyFont="1" applyFill="1" applyBorder="1" applyAlignment="1">
      <alignment horizontal="left" vertical="top" wrapText="1"/>
    </xf>
    <xf numFmtId="0" fontId="15" fillId="27" borderId="0" xfId="0" applyFont="1" applyFill="1" applyBorder="1" applyAlignment="1">
      <alignment horizontal="left" vertical="top" wrapText="1"/>
    </xf>
    <xf numFmtId="0" fontId="12" fillId="8" borderId="0" xfId="0" applyFont="1" applyFill="1" applyAlignment="1">
      <alignment vertical="top" wrapText="1"/>
    </xf>
    <xf numFmtId="0" fontId="49" fillId="28" borderId="0" xfId="0" applyFont="1" applyFill="1" applyAlignment="1">
      <alignment vertical="top" wrapText="1"/>
    </xf>
    <xf numFmtId="0" fontId="12" fillId="28" borderId="0" xfId="0" applyFont="1" applyFill="1" applyAlignment="1">
      <alignment vertical="top" wrapText="1"/>
    </xf>
    <xf numFmtId="0" fontId="50" fillId="28" borderId="0" xfId="0" applyFont="1" applyFill="1" applyBorder="1" applyAlignment="1" applyProtection="1">
      <alignment vertical="top"/>
    </xf>
    <xf numFmtId="0" fontId="51" fillId="26" borderId="0" xfId="0" applyFont="1" applyFill="1" applyBorder="1" applyAlignment="1">
      <alignment horizontal="left" vertical="top" wrapText="1"/>
    </xf>
    <xf numFmtId="0" fontId="51" fillId="26" borderId="25" xfId="0" applyFont="1" applyFill="1" applyBorder="1" applyAlignment="1">
      <alignment horizontal="left" vertical="top" wrapText="1"/>
    </xf>
    <xf numFmtId="0" fontId="0" fillId="22" borderId="0" xfId="0" applyFont="1" applyFill="1" applyBorder="1" applyAlignment="1">
      <alignment horizontal="left" vertical="top" wrapText="1"/>
    </xf>
    <xf numFmtId="0" fontId="0" fillId="29" borderId="0" xfId="0" applyFont="1" applyFill="1" applyBorder="1" applyAlignment="1">
      <alignment horizontal="left" vertical="top" wrapText="1"/>
    </xf>
    <xf numFmtId="0" fontId="15" fillId="27" borderId="0" xfId="0" applyFont="1" applyFill="1" applyBorder="1" applyAlignment="1">
      <alignment horizontal="left" vertical="top" wrapText="1"/>
    </xf>
    <xf numFmtId="0" fontId="51" fillId="26" borderId="26" xfId="0" applyFont="1" applyFill="1" applyBorder="1" applyAlignment="1">
      <alignment horizontal="left" vertical="top" wrapText="1"/>
    </xf>
    <xf numFmtId="0" fontId="51" fillId="26" borderId="27" xfId="0" applyFont="1" applyFill="1" applyBorder="1" applyAlignment="1">
      <alignment horizontal="left" vertical="top" wrapText="1"/>
    </xf>
    <xf numFmtId="0" fontId="51" fillId="26" borderId="28" xfId="0" applyFont="1" applyFill="1" applyBorder="1" applyAlignment="1">
      <alignment horizontal="left" vertical="top" wrapText="1"/>
    </xf>
    <xf numFmtId="0" fontId="52" fillId="26" borderId="28" xfId="0" applyFont="1" applyFill="1" applyBorder="1" applyAlignment="1">
      <alignment horizontal="left" vertical="top" wrapText="1"/>
    </xf>
    <xf numFmtId="0" fontId="0" fillId="26" borderId="28" xfId="0" applyFont="1" applyFill="1" applyBorder="1" applyAlignment="1">
      <alignment horizontal="left" vertical="top" wrapText="1"/>
    </xf>
    <xf numFmtId="0" fontId="0" fillId="26" borderId="27" xfId="0" applyFont="1" applyFill="1" applyBorder="1" applyAlignment="1">
      <alignment horizontal="left" vertical="top" wrapText="1"/>
    </xf>
    <xf numFmtId="0" fontId="15" fillId="26" borderId="27" xfId="0" applyFont="1" applyFill="1" applyBorder="1" applyAlignment="1">
      <alignment horizontal="left" vertical="top" wrapText="1"/>
    </xf>
    <xf numFmtId="0" fontId="0" fillId="29" borderId="29" xfId="0" applyFont="1" applyFill="1" applyBorder="1" applyAlignment="1">
      <alignment horizontal="left" vertical="top" wrapText="1"/>
    </xf>
    <xf numFmtId="0" fontId="15" fillId="27" borderId="29" xfId="0" applyFont="1" applyFill="1" applyBorder="1" applyAlignment="1">
      <alignment horizontal="left" vertical="top" wrapText="1"/>
    </xf>
    <xf numFmtId="0" fontId="15" fillId="27" borderId="29" xfId="0" applyFont="1" applyFill="1" applyBorder="1" applyAlignment="1">
      <alignment horizontal="left" vertical="top" wrapText="1"/>
    </xf>
    <xf numFmtId="0" fontId="0" fillId="26" borderId="29" xfId="0" applyFont="1" applyFill="1" applyBorder="1" applyAlignment="1">
      <alignment horizontal="left" vertical="top" wrapText="1"/>
    </xf>
    <xf numFmtId="0" fontId="51" fillId="26" borderId="29" xfId="0" applyFont="1" applyFill="1" applyBorder="1" applyAlignment="1">
      <alignment horizontal="left" vertical="top" wrapText="1"/>
    </xf>
    <xf numFmtId="0" fontId="24" fillId="29" borderId="29" xfId="0" applyFont="1" applyFill="1" applyBorder="1" applyAlignment="1" applyProtection="1">
      <alignment vertical="center"/>
    </xf>
    <xf numFmtId="0" fontId="15" fillId="27" borderId="29" xfId="0" applyFont="1" applyFill="1" applyBorder="1" applyAlignment="1">
      <alignment vertical="top" wrapText="1"/>
    </xf>
    <xf numFmtId="0" fontId="0" fillId="22" borderId="29" xfId="0" applyFont="1" applyFill="1" applyBorder="1" applyAlignment="1">
      <alignment horizontal="left" vertical="top" wrapText="1"/>
    </xf>
    <xf numFmtId="0" fontId="15" fillId="9" borderId="29" xfId="0" applyFont="1" applyFill="1" applyBorder="1" applyAlignment="1">
      <alignment horizontal="left" vertical="top" wrapText="1"/>
    </xf>
    <xf numFmtId="0" fontId="51" fillId="26" borderId="30" xfId="0" applyFont="1" applyFill="1" applyBorder="1" applyAlignment="1">
      <alignment horizontal="left" vertical="top" wrapText="1"/>
    </xf>
    <xf numFmtId="0" fontId="0" fillId="26" borderId="30" xfId="0" applyFont="1" applyFill="1" applyBorder="1" applyAlignment="1">
      <alignment horizontal="left" vertical="top" wrapText="1"/>
    </xf>
    <xf numFmtId="0" fontId="51" fillId="26" borderId="31" xfId="0" applyFont="1" applyFill="1" applyBorder="1" applyAlignment="1">
      <alignment horizontal="left" vertical="top" wrapText="1"/>
    </xf>
    <xf numFmtId="0" fontId="15" fillId="26" borderId="31" xfId="0" applyFont="1" applyFill="1" applyBorder="1" applyAlignment="1">
      <alignment horizontal="left" vertical="top" wrapText="1"/>
    </xf>
    <xf numFmtId="0" fontId="0" fillId="26" borderId="31" xfId="0" applyFont="1" applyFill="1" applyBorder="1" applyAlignment="1">
      <alignment horizontal="left" vertical="top" wrapText="1"/>
    </xf>
    <xf numFmtId="0" fontId="15" fillId="26" borderId="28" xfId="0" applyFont="1" applyFill="1" applyBorder="1" applyAlignment="1">
      <alignment horizontal="left" vertical="top" wrapText="1"/>
    </xf>
    <xf numFmtId="0" fontId="15" fillId="26" borderId="29" xfId="0" applyFont="1" applyFill="1" applyBorder="1" applyAlignment="1">
      <alignment horizontal="left" vertical="top" wrapText="1"/>
    </xf>
    <xf numFmtId="0" fontId="0" fillId="30" borderId="29" xfId="0" applyFont="1" applyFill="1" applyBorder="1" applyAlignment="1">
      <alignment horizontal="left" vertical="top" wrapText="1"/>
    </xf>
    <xf numFmtId="0" fontId="15" fillId="31" borderId="29" xfId="0" applyFont="1" applyFill="1" applyBorder="1" applyAlignment="1">
      <alignment vertical="top" wrapText="1"/>
    </xf>
    <xf numFmtId="0" fontId="52" fillId="26" borderId="31" xfId="0" applyFont="1" applyFill="1" applyBorder="1" applyAlignment="1">
      <alignment horizontal="left" vertical="top" wrapText="1"/>
    </xf>
    <xf numFmtId="0" fontId="53" fillId="26" borderId="31" xfId="0" applyFont="1" applyFill="1" applyBorder="1" applyAlignment="1" applyProtection="1">
      <alignment horizontal="left" vertical="top"/>
    </xf>
    <xf numFmtId="0" fontId="54" fillId="8" borderId="0" xfId="0" applyFont="1" applyFill="1" applyBorder="1" applyAlignment="1">
      <alignment horizontal="center" vertical="center" wrapText="1"/>
    </xf>
    <xf numFmtId="0" fontId="0" fillId="32" borderId="29" xfId="0" applyFont="1" applyFill="1" applyBorder="1" applyAlignment="1">
      <alignment horizontal="left" vertical="top" wrapText="1"/>
    </xf>
    <xf numFmtId="0" fontId="15" fillId="5" borderId="29" xfId="0" applyFont="1" applyFill="1" applyBorder="1" applyAlignment="1">
      <alignment horizontal="left" vertical="top" wrapText="1"/>
    </xf>
    <xf numFmtId="0" fontId="15" fillId="5" borderId="29" xfId="0" applyFont="1" applyFill="1" applyBorder="1" applyAlignment="1">
      <alignment horizontal="left" vertical="top" wrapText="1"/>
    </xf>
    <xf numFmtId="0" fontId="16" fillId="0" borderId="0" xfId="0" applyFont="1" applyAlignment="1"/>
    <xf numFmtId="0" fontId="0" fillId="0" borderId="32" xfId="0" applyFont="1" applyBorder="1" applyAlignment="1"/>
    <xf numFmtId="0" fontId="0" fillId="33" borderId="0" xfId="0" applyFont="1" applyFill="1" applyBorder="1" applyAlignment="1">
      <alignment vertical="top" wrapText="1"/>
    </xf>
    <xf numFmtId="0" fontId="0" fillId="33" borderId="0" xfId="0" applyNumberFormat="1" applyFont="1" applyFill="1" applyBorder="1" applyAlignment="1">
      <alignment vertical="top" wrapText="1"/>
    </xf>
    <xf numFmtId="0" fontId="0" fillId="33" borderId="0" xfId="0" applyFont="1" applyFill="1" applyBorder="1" applyAlignment="1">
      <alignment horizontal="left" vertical="top" wrapText="1"/>
    </xf>
    <xf numFmtId="0" fontId="0" fillId="33" borderId="0" xfId="0" applyFont="1" applyFill="1" applyBorder="1" applyAlignment="1">
      <alignment vertical="center" wrapText="1"/>
    </xf>
    <xf numFmtId="0" fontId="0" fillId="33" borderId="33" xfId="0" applyFont="1" applyFill="1" applyBorder="1" applyAlignment="1">
      <alignment horizontal="left" vertical="top" wrapText="1"/>
    </xf>
    <xf numFmtId="0" fontId="0" fillId="0" borderId="0" xfId="0" applyFont="1" applyFill="1" applyAlignment="1"/>
    <xf numFmtId="0" fontId="0" fillId="0" borderId="0" xfId="0" applyFont="1" applyFill="1" applyBorder="1" applyAlignment="1"/>
    <xf numFmtId="0" fontId="55" fillId="33" borderId="32" xfId="0" applyFont="1" applyFill="1" applyBorder="1" applyAlignment="1">
      <alignment vertical="center" wrapText="1"/>
    </xf>
    <xf numFmtId="0" fontId="0" fillId="33" borderId="32" xfId="0" applyFont="1" applyFill="1" applyBorder="1" applyAlignment="1">
      <alignment horizontal="left" vertical="top" wrapText="1"/>
    </xf>
    <xf numFmtId="0" fontId="0" fillId="33" borderId="32" xfId="0" applyFont="1" applyFill="1" applyBorder="1" applyAlignment="1"/>
    <xf numFmtId="0" fontId="0" fillId="33" borderId="33" xfId="0" applyFont="1" applyFill="1" applyBorder="1" applyAlignment="1"/>
    <xf numFmtId="0" fontId="0" fillId="33" borderId="0" xfId="0" applyFont="1" applyFill="1" applyBorder="1" applyAlignment="1">
      <alignment horizontal="center" vertical="center"/>
    </xf>
    <xf numFmtId="0" fontId="0" fillId="33" borderId="32" xfId="0" applyFont="1" applyFill="1" applyBorder="1" applyAlignment="1">
      <alignment vertical="top" wrapText="1"/>
    </xf>
    <xf numFmtId="0" fontId="0" fillId="33" borderId="32" xfId="0" applyFont="1" applyFill="1" applyBorder="1" applyAlignment="1">
      <alignment vertical="center" wrapText="1"/>
    </xf>
    <xf numFmtId="0" fontId="0" fillId="33" borderId="33" xfId="0" applyFont="1" applyFill="1" applyBorder="1" applyAlignment="1">
      <alignment vertical="top" wrapText="1"/>
    </xf>
    <xf numFmtId="0" fontId="55" fillId="33" borderId="0" xfId="0" applyFont="1" applyFill="1" applyBorder="1" applyAlignment="1">
      <alignment vertical="center" wrapText="1"/>
    </xf>
    <xf numFmtId="0" fontId="0" fillId="33" borderId="32" xfId="0" applyFont="1" applyFill="1" applyBorder="1" applyAlignment="1">
      <alignment horizontal="center"/>
    </xf>
    <xf numFmtId="0" fontId="0" fillId="33" borderId="33" xfId="0" applyFont="1" applyFill="1" applyBorder="1" applyAlignment="1">
      <alignment vertical="center" wrapText="1"/>
    </xf>
    <xf numFmtId="0" fontId="37" fillId="33" borderId="0" xfId="0" applyFont="1" applyFill="1" applyBorder="1" applyAlignment="1">
      <alignment vertical="center" wrapText="1"/>
    </xf>
    <xf numFmtId="0" fontId="13" fillId="27" borderId="33" xfId="0" applyFont="1" applyFill="1" applyBorder="1" applyAlignment="1">
      <alignment vertical="center" wrapText="1"/>
    </xf>
    <xf numFmtId="0" fontId="13" fillId="34" borderId="32" xfId="0" applyFont="1" applyFill="1" applyBorder="1" applyAlignment="1">
      <alignment horizontal="center" vertical="center" wrapText="1"/>
    </xf>
    <xf numFmtId="0" fontId="13" fillId="34" borderId="0" xfId="0" applyFont="1" applyFill="1" applyBorder="1" applyAlignment="1">
      <alignment horizontal="center" vertical="center" wrapText="1"/>
    </xf>
    <xf numFmtId="0" fontId="0" fillId="0" borderId="33" xfId="0" applyFont="1" applyBorder="1" applyAlignment="1"/>
    <xf numFmtId="0" fontId="0" fillId="8" borderId="0"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57" fillId="8" borderId="0" xfId="0" applyFont="1" applyFill="1" applyBorder="1" applyAlignment="1">
      <alignment horizontal="center" vertical="center" wrapText="1"/>
    </xf>
    <xf numFmtId="0" fontId="56" fillId="8" borderId="0" xfId="0" applyFont="1" applyFill="1" applyBorder="1" applyAlignment="1">
      <alignment horizontal="center" vertical="center" wrapText="1"/>
    </xf>
    <xf numFmtId="0" fontId="58" fillId="8" borderId="0" xfId="0" applyFont="1" applyFill="1" applyBorder="1" applyAlignment="1">
      <alignment horizontal="center" vertical="center" wrapText="1"/>
    </xf>
    <xf numFmtId="0" fontId="56" fillId="8" borderId="0" xfId="0" applyFont="1" applyFill="1" applyAlignment="1">
      <alignment horizontal="center" vertical="center" wrapText="1"/>
    </xf>
    <xf numFmtId="0" fontId="1" fillId="8" borderId="0" xfId="0" applyFont="1" applyFill="1" applyBorder="1" applyAlignment="1">
      <alignment horizontal="center" vertical="center" wrapText="1"/>
    </xf>
    <xf numFmtId="0" fontId="56" fillId="8" borderId="0" xfId="0" applyFont="1" applyFill="1" applyBorder="1" applyAlignment="1">
      <alignment horizontal="center" vertical="center"/>
    </xf>
    <xf numFmtId="0" fontId="59" fillId="8" borderId="0" xfId="0" applyFont="1" applyFill="1" applyBorder="1" applyAlignment="1">
      <alignment horizontal="center" vertical="center" wrapText="1"/>
    </xf>
    <xf numFmtId="0" fontId="0" fillId="8" borderId="0" xfId="0" applyFont="1" applyFill="1" applyBorder="1" applyAlignment="1">
      <alignment horizontal="center" vertical="center"/>
    </xf>
    <xf numFmtId="0" fontId="60" fillId="8" borderId="0" xfId="0" applyFont="1" applyFill="1" applyBorder="1" applyAlignment="1">
      <alignment horizontal="center" vertical="center" wrapText="1"/>
    </xf>
    <xf numFmtId="0" fontId="49" fillId="28" borderId="0" xfId="0" applyFont="1" applyFill="1" applyAlignment="1">
      <alignment vertical="top" wrapText="1"/>
    </xf>
    <xf numFmtId="0" fontId="0" fillId="27" borderId="29" xfId="0" applyFont="1" applyFill="1" applyBorder="1" applyAlignment="1">
      <alignment horizontal="left" vertical="top" wrapText="1"/>
    </xf>
    <xf numFmtId="0" fontId="61" fillId="18" borderId="34" xfId="0" applyFont="1" applyFill="1" applyBorder="1" applyAlignment="1" applyProtection="1">
      <alignment horizontal="center" vertical="center" wrapText="1"/>
    </xf>
    <xf numFmtId="0" fontId="52" fillId="26" borderId="26" xfId="0" applyFont="1" applyFill="1" applyBorder="1" applyAlignment="1">
      <alignment horizontal="left" vertical="top" wrapText="1"/>
    </xf>
    <xf numFmtId="0" fontId="52" fillId="26" borderId="27" xfId="0" applyFont="1" applyFill="1" applyBorder="1" applyAlignment="1">
      <alignment horizontal="left" vertical="top" wrapText="1"/>
    </xf>
    <xf numFmtId="0" fontId="52" fillId="26" borderId="0" xfId="0" applyFont="1" applyFill="1" applyBorder="1" applyAlignment="1">
      <alignment horizontal="left" vertical="top" wrapText="1"/>
    </xf>
    <xf numFmtId="0" fontId="52" fillId="8" borderId="35" xfId="0" applyFont="1" applyFill="1" applyBorder="1" applyAlignment="1">
      <alignment horizontal="left" vertical="top" wrapText="1"/>
    </xf>
    <xf numFmtId="0" fontId="52" fillId="8" borderId="36" xfId="0" applyFont="1" applyFill="1" applyBorder="1" applyAlignment="1">
      <alignment horizontal="left" vertical="top" wrapText="1"/>
    </xf>
    <xf numFmtId="0" fontId="53" fillId="8" borderId="36" xfId="0" applyFont="1" applyFill="1" applyBorder="1" applyAlignment="1" applyProtection="1">
      <alignment horizontal="left" vertical="top"/>
    </xf>
    <xf numFmtId="0" fontId="24" fillId="8" borderId="36" xfId="0" applyFont="1" applyFill="1" applyBorder="1" applyAlignment="1" applyProtection="1">
      <alignment horizontal="left" vertical="top"/>
    </xf>
    <xf numFmtId="0" fontId="24" fillId="8" borderId="37" xfId="0" applyFont="1" applyFill="1" applyBorder="1" applyAlignment="1" applyProtection="1">
      <alignment horizontal="left" vertical="top"/>
    </xf>
    <xf numFmtId="1" fontId="17" fillId="11" borderId="38" xfId="0" applyNumberFormat="1" applyFont="1" applyFill="1" applyBorder="1" applyAlignment="1" applyProtection="1">
      <alignment horizontal="center" vertical="center" wrapText="1"/>
    </xf>
    <xf numFmtId="0" fontId="0" fillId="8" borderId="0" xfId="0" applyFont="1" applyFill="1" applyBorder="1" applyAlignment="1">
      <alignment vertical="top" wrapText="1"/>
    </xf>
    <xf numFmtId="0" fontId="0" fillId="35" borderId="20" xfId="0" applyFont="1" applyFill="1" applyBorder="1" applyAlignment="1">
      <alignment horizontal="left" vertical="top" wrapText="1"/>
    </xf>
    <xf numFmtId="0" fontId="0" fillId="0" borderId="0" xfId="0" applyFont="1" applyAlignment="1">
      <alignment horizontal="left" vertical="top"/>
    </xf>
    <xf numFmtId="0" fontId="8" fillId="8" borderId="0" xfId="0" applyFont="1" applyFill="1" applyBorder="1" applyAlignment="1" applyProtection="1">
      <alignment vertical="center"/>
      <protection locked="0"/>
    </xf>
    <xf numFmtId="0" fontId="1" fillId="5" borderId="23" xfId="0" applyFont="1" applyFill="1" applyBorder="1" applyAlignment="1">
      <alignment horizontal="left" vertical="top" wrapText="1"/>
    </xf>
    <xf numFmtId="0" fontId="12" fillId="19" borderId="0" xfId="0" applyFont="1" applyFill="1" applyAlignment="1"/>
    <xf numFmtId="0" fontId="8" fillId="8" borderId="0" xfId="0" applyFont="1" applyFill="1" applyBorder="1" applyAlignment="1" applyProtection="1">
      <alignment horizontal="left" vertical="top"/>
      <protection locked="0"/>
    </xf>
    <xf numFmtId="0" fontId="0" fillId="8" borderId="0" xfId="0" applyFont="1" applyFill="1" applyAlignment="1">
      <alignment vertical="top" wrapText="1"/>
    </xf>
    <xf numFmtId="0" fontId="24" fillId="8" borderId="0" xfId="0" applyFont="1" applyFill="1" applyBorder="1" applyAlignment="1" applyProtection="1">
      <alignment vertical="top"/>
    </xf>
    <xf numFmtId="0" fontId="24" fillId="0" borderId="0" xfId="0" applyFont="1" applyAlignment="1">
      <alignment vertical="top" wrapText="1"/>
    </xf>
    <xf numFmtId="0" fontId="15" fillId="4" borderId="0" xfId="0" applyFont="1" applyFill="1" applyBorder="1" applyAlignment="1">
      <alignment vertical="center" wrapText="1"/>
    </xf>
    <xf numFmtId="0" fontId="0" fillId="4" borderId="0" xfId="0" applyFont="1" applyFill="1" applyBorder="1" applyAlignment="1">
      <alignment horizontal="left" vertical="top" wrapText="1"/>
    </xf>
    <xf numFmtId="0" fontId="15" fillId="4" borderId="0" xfId="0" applyFont="1" applyFill="1" applyBorder="1" applyAlignment="1">
      <alignment horizontal="left" vertical="top" wrapText="1"/>
    </xf>
    <xf numFmtId="0" fontId="39" fillId="5" borderId="0" xfId="0" applyFont="1" applyFill="1" applyBorder="1" applyAlignment="1">
      <alignment vertical="center" wrapText="1"/>
    </xf>
    <xf numFmtId="0" fontId="39" fillId="4" borderId="0" xfId="0" applyFont="1" applyFill="1" applyBorder="1" applyAlignment="1">
      <alignment vertical="center" wrapText="1"/>
    </xf>
    <xf numFmtId="0" fontId="62" fillId="4" borderId="0" xfId="0" applyFont="1" applyFill="1" applyBorder="1" applyAlignment="1">
      <alignment vertical="center" wrapText="1"/>
    </xf>
    <xf numFmtId="0" fontId="63" fillId="3" borderId="0" xfId="0" applyFont="1" applyFill="1" applyBorder="1" applyAlignment="1">
      <alignment horizontal="center" vertical="center"/>
    </xf>
    <xf numFmtId="0" fontId="63" fillId="36" borderId="0" xfId="0" applyFont="1" applyFill="1" applyBorder="1" applyAlignment="1">
      <alignment horizontal="center" vertical="center"/>
    </xf>
    <xf numFmtId="0" fontId="62" fillId="5" borderId="39" xfId="0" applyFont="1" applyFill="1" applyBorder="1" applyAlignment="1">
      <alignment vertical="center" wrapText="1"/>
    </xf>
    <xf numFmtId="0" fontId="39" fillId="5" borderId="40" xfId="0" applyFont="1" applyFill="1" applyBorder="1" applyAlignment="1">
      <alignment vertical="center" wrapText="1"/>
    </xf>
    <xf numFmtId="0" fontId="64" fillId="3" borderId="41" xfId="0" applyFont="1" applyFill="1" applyBorder="1" applyAlignment="1">
      <alignment vertical="center" wrapText="1"/>
    </xf>
    <xf numFmtId="0" fontId="63" fillId="3" borderId="42" xfId="0" applyFont="1" applyFill="1" applyBorder="1" applyAlignment="1">
      <alignment vertical="center" wrapText="1"/>
    </xf>
    <xf numFmtId="0" fontId="63" fillId="3" borderId="42" xfId="0" applyFont="1" applyFill="1" applyBorder="1" applyAlignment="1">
      <alignment horizontal="center" vertical="center"/>
    </xf>
    <xf numFmtId="0" fontId="63" fillId="36" borderId="39" xfId="0" applyFont="1" applyFill="1" applyBorder="1" applyAlignment="1">
      <alignment horizontal="center" vertical="center"/>
    </xf>
    <xf numFmtId="0" fontId="39" fillId="5" borderId="43" xfId="0" applyFont="1" applyFill="1" applyBorder="1" applyAlignment="1">
      <alignment horizontal="center" vertical="center" wrapText="1"/>
    </xf>
    <xf numFmtId="0" fontId="39" fillId="5" borderId="42" xfId="0" applyFont="1" applyFill="1" applyBorder="1" applyAlignment="1">
      <alignment horizontal="center" vertical="center"/>
    </xf>
    <xf numFmtId="0" fontId="39" fillId="5" borderId="44" xfId="0" applyFont="1" applyFill="1" applyBorder="1" applyAlignment="1">
      <alignment horizontal="center" vertical="center"/>
    </xf>
    <xf numFmtId="0" fontId="39" fillId="5" borderId="45" xfId="0" applyFont="1" applyFill="1" applyBorder="1" applyAlignment="1">
      <alignment horizontal="center" vertical="center"/>
    </xf>
    <xf numFmtId="0" fontId="39" fillId="5" borderId="40" xfId="0" applyFont="1" applyFill="1" applyBorder="1" applyAlignment="1">
      <alignment horizontal="center" vertical="center"/>
    </xf>
    <xf numFmtId="0" fontId="39" fillId="4" borderId="43" xfId="0" applyFont="1" applyFill="1" applyBorder="1" applyAlignment="1">
      <alignment horizontal="center" vertical="center"/>
    </xf>
    <xf numFmtId="0" fontId="63" fillId="3" borderId="46" xfId="0" applyFont="1" applyFill="1" applyBorder="1" applyAlignment="1">
      <alignment horizontal="center" vertical="center"/>
    </xf>
    <xf numFmtId="0" fontId="39" fillId="4" borderId="47" xfId="0" applyFont="1" applyFill="1" applyBorder="1" applyAlignment="1">
      <alignment vertical="center" wrapText="1"/>
    </xf>
    <xf numFmtId="0" fontId="62" fillId="4" borderId="46" xfId="0" applyFont="1" applyFill="1" applyBorder="1" applyAlignment="1">
      <alignment vertical="center" wrapText="1"/>
    </xf>
    <xf numFmtId="0" fontId="39" fillId="4" borderId="48" xfId="0" applyFont="1" applyFill="1" applyBorder="1" applyAlignment="1">
      <alignment horizontal="center" vertical="center"/>
    </xf>
    <xf numFmtId="0" fontId="39" fillId="5" borderId="43" xfId="0" applyFont="1" applyFill="1" applyBorder="1" applyAlignment="1">
      <alignment horizontal="center" vertical="center"/>
    </xf>
    <xf numFmtId="0" fontId="39" fillId="5" borderId="47" xfId="0" applyFont="1" applyFill="1" applyBorder="1" applyAlignment="1">
      <alignment vertical="center" wrapText="1"/>
    </xf>
    <xf numFmtId="0" fontId="62" fillId="5" borderId="48" xfId="0" applyFont="1" applyFill="1" applyBorder="1" applyAlignment="1">
      <alignment vertical="center" wrapText="1"/>
    </xf>
    <xf numFmtId="49" fontId="61" fillId="7" borderId="42" xfId="0" applyNumberFormat="1" applyFont="1" applyFill="1" applyBorder="1" applyAlignment="1">
      <alignment horizontal="center" vertical="center"/>
    </xf>
    <xf numFmtId="0" fontId="43"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9" fillId="7" borderId="0" xfId="0" applyFont="1" applyFill="1" applyBorder="1" applyAlignment="1" applyProtection="1">
      <alignment horizontal="left" vertical="center"/>
      <protection locked="0"/>
    </xf>
    <xf numFmtId="0" fontId="13" fillId="7" borderId="0" xfId="0" applyFont="1" applyFill="1" applyAlignment="1" applyProtection="1">
      <protection locked="0"/>
    </xf>
    <xf numFmtId="0" fontId="65" fillId="7" borderId="0" xfId="0" applyFont="1" applyFill="1" applyAlignment="1" applyProtection="1">
      <alignment horizontal="center" vertical="center"/>
      <protection locked="0"/>
    </xf>
    <xf numFmtId="0" fontId="21" fillId="6" borderId="0" xfId="0" applyFont="1" applyFill="1" applyBorder="1" applyAlignment="1">
      <alignment horizontal="center"/>
    </xf>
    <xf numFmtId="0" fontId="62" fillId="5" borderId="48" xfId="0" applyFont="1" applyFill="1" applyBorder="1" applyAlignment="1" applyProtection="1">
      <alignment vertical="center" wrapText="1"/>
      <protection locked="0"/>
    </xf>
    <xf numFmtId="0" fontId="21" fillId="6" borderId="0" xfId="0" applyFont="1" applyFill="1" applyBorder="1" applyAlignment="1" applyProtection="1">
      <protection locked="0"/>
    </xf>
    <xf numFmtId="0" fontId="73" fillId="0" borderId="0" xfId="0" applyFont="1" applyAlignment="1"/>
    <xf numFmtId="0" fontId="74" fillId="8" borderId="0" xfId="0" applyFont="1" applyFill="1" applyBorder="1" applyAlignment="1" applyProtection="1">
      <alignment horizontal="center" vertical="center"/>
      <protection locked="0"/>
    </xf>
    <xf numFmtId="0" fontId="63" fillId="3" borderId="2" xfId="0" applyFont="1" applyFill="1" applyBorder="1" applyAlignment="1">
      <alignment horizontal="center" vertical="center" textRotation="90" wrapText="1"/>
    </xf>
    <xf numFmtId="0" fontId="61" fillId="7" borderId="0" xfId="0" applyFont="1" applyFill="1" applyBorder="1" applyAlignment="1">
      <alignment horizontal="left" vertical="center"/>
    </xf>
    <xf numFmtId="0" fontId="21" fillId="6" borderId="0" xfId="0" applyFont="1" applyFill="1" applyBorder="1" applyAlignment="1">
      <alignment horizontal="center"/>
    </xf>
    <xf numFmtId="0" fontId="21" fillId="6" borderId="49" xfId="0" applyFont="1" applyFill="1" applyBorder="1" applyAlignment="1">
      <alignment horizontal="center"/>
    </xf>
    <xf numFmtId="0" fontId="61" fillId="7" borderId="0" xfId="0" applyFont="1" applyFill="1" applyBorder="1" applyAlignment="1">
      <alignment horizontal="center" vertical="center"/>
    </xf>
    <xf numFmtId="0" fontId="61" fillId="7" borderId="39" xfId="0" applyFont="1" applyFill="1" applyBorder="1" applyAlignment="1">
      <alignment horizontal="center" vertical="center" wrapText="1"/>
    </xf>
    <xf numFmtId="0" fontId="61" fillId="7" borderId="0" xfId="0" applyFont="1" applyFill="1" applyBorder="1" applyAlignment="1">
      <alignment horizontal="center" vertical="center" wrapText="1"/>
    </xf>
    <xf numFmtId="0" fontId="68" fillId="6" borderId="0" xfId="0" applyFont="1" applyFill="1" applyBorder="1" applyAlignment="1">
      <alignment horizontal="left" vertical="center" wrapText="1"/>
    </xf>
    <xf numFmtId="0" fontId="0" fillId="0" borderId="0" xfId="0" applyFont="1" applyBorder="1" applyAlignment="1">
      <alignment wrapText="1"/>
    </xf>
    <xf numFmtId="0" fontId="49" fillId="3" borderId="0" xfId="0" applyFont="1" applyFill="1" applyAlignment="1" applyProtection="1">
      <alignment horizontal="center" vertical="center"/>
      <protection locked="0"/>
    </xf>
    <xf numFmtId="0" fontId="72" fillId="0" borderId="0" xfId="0" applyFont="1" applyAlignment="1">
      <alignment horizontal="left" vertical="top" wrapText="1"/>
    </xf>
    <xf numFmtId="0" fontId="72" fillId="0" borderId="0" xfId="0" applyFont="1" applyAlignment="1">
      <alignment vertical="top" wrapText="1"/>
    </xf>
    <xf numFmtId="0" fontId="13" fillId="7" borderId="0" xfId="0" applyFont="1" applyFill="1" applyAlignment="1" applyProtection="1">
      <alignment horizontal="center"/>
      <protection locked="0"/>
    </xf>
    <xf numFmtId="0" fontId="44" fillId="11" borderId="0" xfId="0" applyFont="1" applyFill="1" applyBorder="1" applyAlignment="1" applyProtection="1">
      <alignment horizontal="center" vertical="center" wrapText="1"/>
      <protection locked="0"/>
    </xf>
    <xf numFmtId="0" fontId="5" fillId="24" borderId="0" xfId="0" applyFont="1" applyFill="1" applyBorder="1" applyAlignment="1" applyProtection="1">
      <alignment horizontal="center" vertical="center" wrapText="1"/>
      <protection locked="0"/>
    </xf>
    <xf numFmtId="0" fontId="17" fillId="24" borderId="0" xfId="0" applyFont="1" applyFill="1" applyBorder="1" applyAlignment="1" applyProtection="1">
      <alignment horizontal="center" vertical="center" wrapText="1"/>
      <protection locked="0"/>
    </xf>
    <xf numFmtId="0" fontId="45" fillId="8" borderId="0" xfId="0" applyFont="1" applyFill="1" applyBorder="1" applyAlignment="1" applyProtection="1">
      <alignment horizontal="center" vertical="center"/>
    </xf>
    <xf numFmtId="0" fontId="8" fillId="8" borderId="0" xfId="0" applyFont="1" applyFill="1" applyBorder="1" applyAlignment="1" applyProtection="1">
      <alignment horizontal="left" vertical="center"/>
      <protection locked="0"/>
    </xf>
    <xf numFmtId="0" fontId="72" fillId="8" borderId="0" xfId="0" applyFont="1" applyFill="1" applyAlignment="1">
      <alignment horizontal="left" vertical="top" wrapText="1"/>
    </xf>
    <xf numFmtId="0" fontId="8" fillId="8" borderId="0" xfId="0" applyFont="1" applyFill="1" applyBorder="1" applyAlignment="1" applyProtection="1">
      <alignment horizontal="left" vertical="top"/>
      <protection locked="0"/>
    </xf>
    <xf numFmtId="0" fontId="42" fillId="8" borderId="0" xfId="0" applyFont="1" applyFill="1" applyBorder="1" applyAlignment="1" applyProtection="1">
      <alignment horizontal="left" vertical="center"/>
    </xf>
    <xf numFmtId="0" fontId="15" fillId="0" borderId="0" xfId="0" applyFont="1" applyBorder="1" applyAlignment="1">
      <alignment wrapText="1"/>
    </xf>
    <xf numFmtId="0" fontId="0" fillId="26" borderId="65" xfId="0" applyFont="1" applyFill="1" applyBorder="1" applyAlignment="1">
      <alignment horizontal="left" vertical="top" wrapText="1"/>
    </xf>
    <xf numFmtId="0" fontId="0" fillId="27" borderId="29" xfId="0" applyFont="1" applyFill="1" applyBorder="1" applyAlignment="1">
      <alignment horizontal="left" vertical="top" wrapText="1"/>
    </xf>
    <xf numFmtId="0" fontId="0" fillId="27" borderId="52" xfId="0" applyFont="1" applyFill="1" applyBorder="1" applyAlignment="1">
      <alignment horizontal="left" vertical="top" wrapText="1"/>
    </xf>
    <xf numFmtId="0" fontId="0" fillId="26" borderId="30" xfId="0" applyFont="1" applyFill="1" applyBorder="1" applyAlignment="1">
      <alignment horizontal="left" vertical="top" wrapText="1"/>
    </xf>
    <xf numFmtId="0" fontId="0" fillId="26" borderId="27" xfId="0" applyFont="1" applyFill="1" applyBorder="1" applyAlignment="1">
      <alignment horizontal="left" vertical="top" wrapText="1"/>
    </xf>
    <xf numFmtId="0" fontId="0" fillId="9" borderId="29" xfId="0" applyFont="1" applyFill="1" applyBorder="1" applyAlignment="1">
      <alignment horizontal="left" vertical="top" wrapText="1"/>
    </xf>
    <xf numFmtId="0" fontId="0" fillId="9" borderId="30" xfId="0" applyFont="1" applyFill="1" applyBorder="1" applyAlignment="1">
      <alignment horizontal="left" vertical="top" wrapText="1"/>
    </xf>
    <xf numFmtId="0" fontId="15" fillId="26" borderId="31" xfId="0" applyFont="1" applyFill="1" applyBorder="1" applyAlignment="1">
      <alignment horizontal="left" vertical="top" wrapText="1"/>
    </xf>
    <xf numFmtId="0" fontId="0" fillId="9" borderId="52" xfId="0" applyFont="1" applyFill="1" applyBorder="1" applyAlignment="1">
      <alignment horizontal="left" vertical="top" wrapText="1"/>
    </xf>
    <xf numFmtId="0" fontId="0" fillId="9" borderId="0" xfId="0" applyFont="1" applyFill="1" applyBorder="1" applyAlignment="1">
      <alignment horizontal="left" vertical="top" wrapText="1"/>
    </xf>
    <xf numFmtId="0" fontId="69" fillId="0" borderId="0" xfId="0" applyFont="1" applyAlignment="1">
      <alignment vertical="top" wrapText="1"/>
    </xf>
    <xf numFmtId="0" fontId="49" fillId="28" borderId="0" xfId="0" applyFont="1" applyFill="1" applyAlignment="1">
      <alignment vertical="top" wrapText="1"/>
    </xf>
    <xf numFmtId="0" fontId="0" fillId="31" borderId="30" xfId="0" applyFont="1" applyFill="1" applyBorder="1" applyAlignment="1">
      <alignment horizontal="left" vertical="top" wrapText="1"/>
    </xf>
    <xf numFmtId="0" fontId="0" fillId="26" borderId="63" xfId="0" applyFont="1" applyFill="1" applyBorder="1" applyAlignment="1">
      <alignment horizontal="left" vertical="top" wrapText="1"/>
    </xf>
    <xf numFmtId="0" fontId="0" fillId="26" borderId="31" xfId="0" applyFont="1" applyFill="1" applyBorder="1" applyAlignment="1">
      <alignment horizontal="left" vertical="top" wrapText="1"/>
    </xf>
    <xf numFmtId="0" fontId="52" fillId="26" borderId="27" xfId="0" applyFont="1" applyFill="1" applyBorder="1" applyAlignment="1">
      <alignment horizontal="left" vertical="top" wrapText="1"/>
    </xf>
    <xf numFmtId="0" fontId="52" fillId="26" borderId="64" xfId="0" applyFont="1" applyFill="1" applyBorder="1" applyAlignment="1">
      <alignment horizontal="left" vertical="top" wrapText="1"/>
    </xf>
    <xf numFmtId="0" fontId="52" fillId="26" borderId="28" xfId="0" applyFont="1" applyFill="1" applyBorder="1" applyAlignment="1">
      <alignment horizontal="left" vertical="top" wrapText="1"/>
    </xf>
    <xf numFmtId="0" fontId="15" fillId="26" borderId="63" xfId="0" applyFont="1" applyFill="1" applyBorder="1" applyAlignment="1">
      <alignment horizontal="left" vertical="top" wrapText="1"/>
    </xf>
    <xf numFmtId="0" fontId="15" fillId="26" borderId="27" xfId="0" applyFont="1" applyFill="1" applyBorder="1" applyAlignment="1">
      <alignment horizontal="left" vertical="top" wrapText="1"/>
    </xf>
    <xf numFmtId="0" fontId="61" fillId="18" borderId="53" xfId="0" applyFont="1" applyFill="1" applyBorder="1" applyAlignment="1" applyProtection="1">
      <alignment horizontal="center" vertical="center"/>
    </xf>
    <xf numFmtId="0" fontId="61" fillId="18" borderId="34" xfId="0" applyFont="1" applyFill="1" applyBorder="1" applyAlignment="1" applyProtection="1">
      <alignment horizontal="center" vertical="center"/>
    </xf>
    <xf numFmtId="0" fontId="52" fillId="26" borderId="26" xfId="0" applyFont="1" applyFill="1" applyBorder="1" applyAlignment="1">
      <alignment horizontal="left" vertical="top" wrapText="1"/>
    </xf>
    <xf numFmtId="0" fontId="0" fillId="26" borderId="52" xfId="0" applyFont="1" applyFill="1" applyBorder="1" applyAlignment="1">
      <alignment horizontal="left" vertical="top" wrapText="1"/>
    </xf>
    <xf numFmtId="0" fontId="0" fillId="26" borderId="28" xfId="0" applyFont="1" applyFill="1" applyBorder="1" applyAlignment="1">
      <alignment horizontal="left" vertical="top" wrapText="1"/>
    </xf>
    <xf numFmtId="0" fontId="0" fillId="6" borderId="50" xfId="0" applyFont="1" applyFill="1" applyBorder="1" applyAlignment="1" applyProtection="1">
      <alignment vertical="top" wrapText="1"/>
    </xf>
    <xf numFmtId="0" fontId="0" fillId="6" borderId="51" xfId="0" applyFont="1" applyFill="1" applyBorder="1" applyAlignment="1" applyProtection="1">
      <alignment vertical="top" wrapText="1"/>
    </xf>
    <xf numFmtId="0" fontId="19" fillId="6" borderId="50" xfId="0" applyFont="1" applyFill="1" applyBorder="1" applyAlignment="1" applyProtection="1">
      <alignment vertical="top" wrapText="1"/>
    </xf>
    <xf numFmtId="0" fontId="19" fillId="6" borderId="51" xfId="0" applyFont="1" applyFill="1" applyBorder="1" applyAlignment="1" applyProtection="1">
      <alignment vertical="top" wrapText="1"/>
    </xf>
    <xf numFmtId="0" fontId="43" fillId="32" borderId="57" xfId="0" applyFont="1" applyFill="1" applyBorder="1" applyAlignment="1">
      <alignment horizontal="left" vertical="top" wrapText="1"/>
    </xf>
    <xf numFmtId="0" fontId="43" fillId="32" borderId="59" xfId="0" applyFont="1" applyFill="1" applyBorder="1" applyAlignment="1">
      <alignment horizontal="left" vertical="top" wrapText="1"/>
    </xf>
    <xf numFmtId="0" fontId="43" fillId="29" borderId="60" xfId="0" applyFont="1" applyFill="1" applyBorder="1" applyAlignment="1">
      <alignment horizontal="left" vertical="top" wrapText="1"/>
    </xf>
    <xf numFmtId="0" fontId="43" fillId="29" borderId="57" xfId="0" applyFont="1" applyFill="1" applyBorder="1" applyAlignment="1">
      <alignment horizontal="left" vertical="top" wrapText="1"/>
    </xf>
    <xf numFmtId="1" fontId="17" fillId="11" borderId="61" xfId="0" applyNumberFormat="1" applyFont="1" applyFill="1" applyBorder="1" applyAlignment="1" applyProtection="1">
      <alignment horizontal="center" vertical="center" wrapText="1"/>
    </xf>
    <xf numFmtId="1" fontId="17" fillId="11" borderId="36" xfId="0" applyNumberFormat="1" applyFont="1" applyFill="1" applyBorder="1" applyAlignment="1" applyProtection="1">
      <alignment horizontal="center" vertical="center" wrapText="1"/>
    </xf>
    <xf numFmtId="1" fontId="17" fillId="11" borderId="62" xfId="0" applyNumberFormat="1" applyFont="1" applyFill="1" applyBorder="1" applyAlignment="1" applyProtection="1">
      <alignment horizontal="center" vertical="center" wrapText="1"/>
    </xf>
    <xf numFmtId="0" fontId="0" fillId="5" borderId="30" xfId="0" applyFont="1" applyFill="1" applyBorder="1" applyAlignment="1">
      <alignment horizontal="left" vertical="top" wrapText="1"/>
    </xf>
    <xf numFmtId="0" fontId="0" fillId="27" borderId="30" xfId="0" applyFont="1" applyFill="1" applyBorder="1" applyAlignment="1">
      <alignment horizontal="left" vertical="top" wrapText="1"/>
    </xf>
    <xf numFmtId="0" fontId="0" fillId="27" borderId="0" xfId="0" applyFont="1" applyFill="1" applyBorder="1" applyAlignment="1">
      <alignment horizontal="left" vertical="top" wrapText="1"/>
    </xf>
    <xf numFmtId="0" fontId="0" fillId="22" borderId="52" xfId="0" applyFont="1" applyFill="1" applyBorder="1" applyAlignment="1">
      <alignment horizontal="left" vertical="top" wrapText="1"/>
    </xf>
    <xf numFmtId="0" fontId="0" fillId="22" borderId="29" xfId="0" applyFont="1" applyFill="1" applyBorder="1" applyAlignment="1">
      <alignment horizontal="left" vertical="top" wrapText="1"/>
    </xf>
    <xf numFmtId="0" fontId="27" fillId="18" borderId="53" xfId="0" applyFont="1" applyFill="1" applyBorder="1" applyAlignment="1" applyProtection="1">
      <alignment horizontal="center" vertical="center"/>
    </xf>
    <xf numFmtId="0" fontId="27" fillId="18" borderId="34" xfId="0" applyFont="1" applyFill="1" applyBorder="1" applyAlignment="1" applyProtection="1">
      <alignment horizontal="center" vertical="center"/>
    </xf>
    <xf numFmtId="0" fontId="27" fillId="18" borderId="8" xfId="0" applyFont="1" applyFill="1" applyBorder="1" applyAlignment="1" applyProtection="1">
      <alignment horizontal="center" vertical="center"/>
    </xf>
    <xf numFmtId="0" fontId="61" fillId="18" borderId="54" xfId="0" applyFont="1" applyFill="1" applyBorder="1" applyAlignment="1" applyProtection="1">
      <alignment horizontal="center" vertical="center"/>
    </xf>
    <xf numFmtId="0" fontId="61" fillId="18" borderId="55" xfId="0" applyFont="1" applyFill="1" applyBorder="1" applyAlignment="1" applyProtection="1">
      <alignment horizontal="center" vertical="center"/>
    </xf>
    <xf numFmtId="0" fontId="27" fillId="18" borderId="0" xfId="0" applyFont="1" applyFill="1" applyBorder="1" applyAlignment="1" applyProtection="1">
      <alignment horizontal="center" vertical="center"/>
    </xf>
    <xf numFmtId="0" fontId="43" fillId="30" borderId="56" xfId="0" applyFont="1" applyFill="1" applyBorder="1" applyAlignment="1">
      <alignment horizontal="left" vertical="top" wrapText="1"/>
    </xf>
    <xf numFmtId="0" fontId="43" fillId="30" borderId="57" xfId="0" applyFont="1" applyFill="1" applyBorder="1" applyAlignment="1">
      <alignment horizontal="left" vertical="top" wrapText="1"/>
    </xf>
    <xf numFmtId="0" fontId="43" fillId="30" borderId="58" xfId="0" applyFont="1" applyFill="1" applyBorder="1" applyAlignment="1">
      <alignment horizontal="left" vertical="top" wrapText="1"/>
    </xf>
    <xf numFmtId="0" fontId="43" fillId="22" borderId="57" xfId="0" applyFont="1" applyFill="1" applyBorder="1" applyAlignment="1">
      <alignment horizontal="left" vertical="top" wrapText="1"/>
    </xf>
    <xf numFmtId="0" fontId="43" fillId="22" borderId="58" xfId="0" applyFont="1" applyFill="1" applyBorder="1" applyAlignment="1">
      <alignment horizontal="left" vertical="top" wrapText="1"/>
    </xf>
    <xf numFmtId="0" fontId="61" fillId="18" borderId="53" xfId="0" applyFont="1" applyFill="1" applyBorder="1" applyAlignment="1" applyProtection="1">
      <alignment horizontal="center" vertical="center" wrapText="1"/>
    </xf>
    <xf numFmtId="0" fontId="61" fillId="18" borderId="34" xfId="0" applyFont="1" applyFill="1" applyBorder="1" applyAlignment="1" applyProtection="1">
      <alignment horizontal="center" vertical="center" wrapText="1"/>
    </xf>
    <xf numFmtId="165" fontId="18" fillId="17" borderId="34" xfId="0" applyNumberFormat="1" applyFont="1" applyFill="1" applyBorder="1" applyAlignment="1" applyProtection="1">
      <alignment horizontal="center" vertical="center" wrapText="1"/>
    </xf>
    <xf numFmtId="165" fontId="18" fillId="17" borderId="8" xfId="0" applyNumberFormat="1" applyFont="1" applyFill="1" applyBorder="1" applyAlignment="1" applyProtection="1">
      <alignment horizontal="center" vertical="center" wrapText="1"/>
    </xf>
    <xf numFmtId="0" fontId="27" fillId="19" borderId="0" xfId="0" applyFont="1" applyFill="1" applyBorder="1" applyAlignment="1">
      <alignment horizontal="center"/>
    </xf>
    <xf numFmtId="0" fontId="0" fillId="4" borderId="0" xfId="0" applyFont="1" applyFill="1" applyBorder="1" applyAlignment="1">
      <alignment horizontal="left" vertical="top" wrapText="1"/>
    </xf>
    <xf numFmtId="0" fontId="13" fillId="3" borderId="0" xfId="0" applyFont="1" applyFill="1" applyBorder="1" applyAlignment="1">
      <alignment vertical="center" wrapText="1"/>
    </xf>
    <xf numFmtId="0" fontId="15" fillId="5" borderId="0" xfId="0" applyFont="1" applyFill="1" applyBorder="1" applyAlignment="1">
      <alignment horizontal="left" vertical="top" wrapText="1"/>
    </xf>
    <xf numFmtId="0" fontId="0" fillId="5" borderId="0" xfId="0" applyFont="1" applyFill="1" applyBorder="1" applyAlignment="1">
      <alignment horizontal="left" vertical="top" wrapText="1"/>
    </xf>
    <xf numFmtId="0" fontId="13" fillId="3" borderId="0" xfId="0" applyFont="1" applyFill="1" applyBorder="1" applyAlignment="1">
      <alignment horizontal="left" vertical="top" wrapText="1"/>
    </xf>
    <xf numFmtId="0" fontId="28" fillId="19" borderId="0" xfId="0" applyFont="1" applyFill="1" applyBorder="1" applyAlignment="1">
      <alignment horizontal="left" vertical="center"/>
    </xf>
    <xf numFmtId="0" fontId="0" fillId="33" borderId="0" xfId="0" applyFont="1" applyFill="1" applyBorder="1" applyAlignment="1">
      <alignment horizontal="left" vertical="top" wrapText="1"/>
    </xf>
    <xf numFmtId="0" fontId="0" fillId="33" borderId="33" xfId="0" applyFont="1" applyFill="1" applyBorder="1" applyAlignment="1">
      <alignment horizontal="left" vertical="top" wrapText="1"/>
    </xf>
    <xf numFmtId="0" fontId="0" fillId="33" borderId="32" xfId="0" applyFont="1" applyFill="1" applyBorder="1" applyAlignment="1">
      <alignment horizontal="center" vertical="center"/>
    </xf>
    <xf numFmtId="0" fontId="0" fillId="33" borderId="0"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0" xfId="0" applyFont="1" applyFill="1" applyBorder="1" applyAlignment="1">
      <alignment vertical="center" wrapText="1"/>
    </xf>
    <xf numFmtId="0" fontId="0" fillId="33" borderId="33" xfId="0" applyFont="1" applyFill="1" applyBorder="1" applyAlignment="1">
      <alignment vertical="center" wrapText="1"/>
    </xf>
    <xf numFmtId="0" fontId="55" fillId="27" borderId="66" xfId="0" applyFont="1" applyFill="1" applyBorder="1" applyAlignment="1">
      <alignment vertical="center" wrapText="1"/>
    </xf>
    <xf numFmtId="0" fontId="0" fillId="27" borderId="66" xfId="0" applyFont="1" applyFill="1" applyBorder="1" applyAlignment="1">
      <alignment horizontal="center"/>
    </xf>
    <xf numFmtId="0" fontId="61" fillId="19" borderId="0" xfId="0" applyFont="1" applyFill="1" applyAlignment="1">
      <alignment horizontal="center" vertical="center" wrapText="1"/>
    </xf>
    <xf numFmtId="0" fontId="13" fillId="34" borderId="32" xfId="0" applyFont="1" applyFill="1" applyBorder="1" applyAlignment="1">
      <alignment horizontal="center" vertical="center" wrapText="1"/>
    </xf>
    <xf numFmtId="0" fontId="61" fillId="19" borderId="0" xfId="0" applyFont="1" applyFill="1" applyAlignment="1">
      <alignment horizontal="center" vertical="top"/>
    </xf>
    <xf numFmtId="0" fontId="70" fillId="19" borderId="0" xfId="0" applyFont="1" applyFill="1" applyAlignment="1">
      <alignment horizontal="center" vertical="top"/>
    </xf>
    <xf numFmtId="0" fontId="4" fillId="19" borderId="0" xfId="0" applyFont="1" applyFill="1" applyAlignment="1">
      <alignment horizontal="center"/>
    </xf>
    <xf numFmtId="0" fontId="70" fillId="19" borderId="0" xfId="0" applyFont="1" applyFill="1" applyAlignment="1">
      <alignment horizontal="center"/>
    </xf>
    <xf numFmtId="0" fontId="55" fillId="27" borderId="33" xfId="0" applyFont="1" applyFill="1" applyBorder="1" applyAlignment="1">
      <alignment vertical="center" wrapText="1"/>
    </xf>
    <xf numFmtId="0" fontId="0" fillId="33" borderId="32" xfId="0" applyFont="1" applyFill="1" applyBorder="1" applyAlignment="1">
      <alignment horizontal="center" vertical="center" wrapText="1"/>
    </xf>
    <xf numFmtId="0" fontId="0" fillId="33" borderId="0" xfId="0" applyFont="1" applyFill="1" applyBorder="1" applyAlignment="1">
      <alignment horizontal="center" vertical="center" wrapText="1"/>
    </xf>
    <xf numFmtId="0" fontId="0" fillId="33" borderId="33" xfId="0" applyFont="1" applyFill="1" applyBorder="1" applyAlignment="1">
      <alignment horizontal="center" vertical="center" wrapText="1"/>
    </xf>
    <xf numFmtId="0" fontId="0" fillId="27" borderId="32" xfId="0" applyFont="1" applyFill="1" applyBorder="1" applyAlignment="1">
      <alignment horizontal="center"/>
    </xf>
    <xf numFmtId="0" fontId="7" fillId="7" borderId="0" xfId="0" applyFont="1" applyFill="1" applyBorder="1" applyAlignment="1">
      <alignment horizontal="left" vertical="center" wrapText="1"/>
    </xf>
    <xf numFmtId="0" fontId="98" fillId="8" borderId="0" xfId="0" applyFont="1" applyFill="1" applyBorder="1" applyAlignment="1" applyProtection="1">
      <alignment horizontal="center" vertical="center"/>
      <protection locked="0"/>
    </xf>
  </cellXfs>
  <cellStyles count="3">
    <cellStyle name="Good" xfId="2" builtinId="26"/>
    <cellStyle name="Normal" xfId="0" builtinId="0"/>
    <cellStyle name="Percent" xfId="1" builtinId="5"/>
  </cellStyles>
  <dxfs count="744">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ont>
        <color indexed="27"/>
      </font>
    </dxf>
    <dxf>
      <font>
        <color indexed="27"/>
      </font>
    </dxf>
    <dxf>
      <font>
        <color indexed="27"/>
      </font>
    </dxf>
    <dxf>
      <font>
        <color indexed="27"/>
      </font>
    </dxf>
    <dxf>
      <font>
        <color indexed="27"/>
      </font>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ont>
        <color indexed="27"/>
      </font>
    </dxf>
    <dxf>
      <font>
        <color indexed="27"/>
      </font>
    </dxf>
    <dxf>
      <font>
        <color indexed="27"/>
      </font>
    </dxf>
    <dxf>
      <font>
        <color indexed="27"/>
      </font>
    </dxf>
    <dxf>
      <font>
        <color indexed="27"/>
      </font>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9FF33"/>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99FF99"/>
        </patternFill>
      </fill>
    </dxf>
    <dxf>
      <fill>
        <patternFill>
          <bgColor rgb="FF66FF33"/>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28" Type="http://schemas.openxmlformats.org/officeDocument/2006/relationships/customXml" Target="../customXml/item7.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 Id="rId27" Type="http://schemas.openxmlformats.org/officeDocument/2006/relationships/customXml" Target="../customXml/item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95250" cmpd="sng"/>
          </c:spPr>
          <c:marker>
            <c:symbol val="none"/>
          </c:marker>
          <c:cat>
            <c:strRef>
              <c:f>Sammanfattning!$E$34:$E$40</c:f>
              <c:strCache>
                <c:ptCount val="7"/>
                <c:pt idx="0">
                  <c:v>Beredskap och ledning före händelsen</c:v>
                </c:pt>
                <c:pt idx="1">
                  <c:v>Resurser: utbildad arbetskraft</c:v>
                </c:pt>
                <c:pt idx="2">
                  <c:v>Stödjande funktion: övervakning</c:v>
                </c:pt>
                <c:pt idx="3">
                  <c:v>Stödjande funktion: riskbedömning</c:v>
                </c:pt>
                <c:pt idx="4">
                  <c:v>Hantering av händelseinsats</c:v>
                </c:pt>
                <c:pt idx="5">
                  <c:v>Översyn efter händelsen</c:v>
                </c:pt>
                <c:pt idx="6">
                  <c:v>Genomförande av tillvaratagna erfarenheter</c:v>
                </c:pt>
              </c:strCache>
            </c:strRef>
          </c:cat>
          <c:val>
            <c:numRef>
              <c:f>Sammanfattning!$G$34:$G$40</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9F47-48CB-A164-3E25E214D1F8}"/>
            </c:ext>
          </c:extLst>
        </c:ser>
        <c:dLbls>
          <c:showLegendKey val="0"/>
          <c:showVal val="0"/>
          <c:showCatName val="0"/>
          <c:showSerName val="0"/>
          <c:showPercent val="0"/>
          <c:showBubbleSize val="0"/>
        </c:dLbls>
        <c:axId val="59610411"/>
        <c:axId val="14528369"/>
      </c:radarChart>
      <c:catAx>
        <c:axId val="59610411"/>
        <c:scaling>
          <c:orientation val="minMax"/>
        </c:scaling>
        <c:delete val="0"/>
        <c:axPos val="b"/>
        <c:majorGridlines/>
        <c:numFmt formatCode="General" sourceLinked="1"/>
        <c:majorTickMark val="out"/>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14528369"/>
        <c:crosses val="autoZero"/>
        <c:auto val="0"/>
        <c:lblAlgn val="ctr"/>
        <c:lblOffset val="100"/>
        <c:noMultiLvlLbl val="0"/>
      </c:catAx>
      <c:valAx>
        <c:axId val="14528369"/>
        <c:scaling>
          <c:orientation val="minMax"/>
        </c:scaling>
        <c:delete val="0"/>
        <c:axPos val="l"/>
        <c:majorGridlines/>
        <c:numFmt formatCode="0.0" sourceLinked="1"/>
        <c:majorTickMark val="cross"/>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59610411"/>
        <c:crosses val="autoZero"/>
        <c:crossBetween val="between"/>
      </c:valAx>
    </c:plotArea>
    <c:plotVisOnly val="1"/>
    <c:dispBlanksAs val="gap"/>
    <c:showDLblsOverMax val="0"/>
  </c:chart>
  <c:txPr>
    <a:bodyPr rot="0" vert="horz"/>
    <a:lstStyle/>
    <a:p>
      <a:pPr>
        <a:defRPr lang="en-US" sz="1000" b="0" i="0" u="non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95250" cmpd="sng"/>
          </c:spPr>
          <c:marker>
            <c:symbol val="none"/>
          </c:marker>
          <c:cat>
            <c:strRef>
              <c:f>Sammanfattning!$E$46:$E$52</c:f>
              <c:strCache>
                <c:ptCount val="7"/>
                <c:pt idx="0">
                  <c:v>Beredskap och ledning före händelsen</c:v>
                </c:pt>
                <c:pt idx="1">
                  <c:v>Resurser: utbildad arbetskraft</c:v>
                </c:pt>
                <c:pt idx="2">
                  <c:v>Stödjande funktion: övervakning</c:v>
                </c:pt>
                <c:pt idx="3">
                  <c:v>Stödjande funktion: riskbedömning</c:v>
                </c:pt>
                <c:pt idx="4">
                  <c:v>Hantering av händelseinsats</c:v>
                </c:pt>
                <c:pt idx="5">
                  <c:v>Översyn efter händelsen</c:v>
                </c:pt>
                <c:pt idx="6">
                  <c:v>Genomförande av tillvaratagna erfarenheter</c:v>
                </c:pt>
              </c:strCache>
            </c:strRef>
          </c:cat>
          <c:val>
            <c:numRef>
              <c:f>Sammanfattning!$G$46:$G$52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C05-4AF6-887C-55A4623D44B5}"/>
            </c:ext>
          </c:extLst>
        </c:ser>
        <c:dLbls>
          <c:showLegendKey val="0"/>
          <c:showVal val="0"/>
          <c:showCatName val="0"/>
          <c:showSerName val="0"/>
          <c:showPercent val="0"/>
          <c:showBubbleSize val="0"/>
        </c:dLbls>
        <c:axId val="1254748"/>
        <c:axId val="55329978"/>
      </c:radarChart>
      <c:catAx>
        <c:axId val="1254748"/>
        <c:scaling>
          <c:orientation val="minMax"/>
        </c:scaling>
        <c:delete val="0"/>
        <c:axPos val="b"/>
        <c:majorGridlines/>
        <c:numFmt formatCode="General" sourceLinked="1"/>
        <c:majorTickMark val="out"/>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55329978"/>
        <c:crosses val="autoZero"/>
        <c:auto val="0"/>
        <c:lblAlgn val="ctr"/>
        <c:lblOffset val="100"/>
        <c:noMultiLvlLbl val="0"/>
      </c:catAx>
      <c:valAx>
        <c:axId val="55329978"/>
        <c:scaling>
          <c:orientation val="minMax"/>
        </c:scaling>
        <c:delete val="0"/>
        <c:axPos val="l"/>
        <c:majorGridlines/>
        <c:numFmt formatCode="0.0" sourceLinked="1"/>
        <c:majorTickMark val="cross"/>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1254748"/>
        <c:crosses val="autoZero"/>
        <c:crossBetween val="between"/>
      </c:valAx>
    </c:plotArea>
    <c:plotVisOnly val="1"/>
    <c:dispBlanksAs val="gap"/>
    <c:showDLblsOverMax val="0"/>
  </c:chart>
  <c:txPr>
    <a:bodyPr rot="0" vert="horz"/>
    <a:lstStyle/>
    <a:p>
      <a:pPr>
        <a:defRPr lang="en-US" sz="1000" b="0" i="0" u="non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sz="1600" b="1" u="none"/>
              <a:t>HEPSA STRATEGIC FRAMEWORK: </a:t>
            </a:r>
            <a:endParaRPr lang="en-US"/>
          </a:p>
          <a:p>
            <a:pPr>
              <a:defRPr/>
            </a:pPr>
            <a:r>
              <a:rPr sz="1600" b="1" u="none"/>
              <a:t>each phase has a specific preparedness GOAL</a:t>
            </a:r>
            <a:endParaRPr lang="en-US"/>
          </a:p>
        </c:rich>
      </c:tx>
      <c:layout>
        <c:manualLayout>
          <c:xMode val="edge"/>
          <c:yMode val="edge"/>
          <c:x val="0.32874999999999999"/>
          <c:y val="4.1750000000000002E-2"/>
        </c:manualLayout>
      </c:layout>
      <c:overlay val="0"/>
      <c:spPr>
        <a:solidFill>
          <a:srgbClr val="376092"/>
        </a:solidFill>
        <a:ln w="25400">
          <a:noFill/>
        </a:ln>
      </c:spPr>
    </c:title>
    <c:autoTitleDeleted val="0"/>
    <c:plotArea>
      <c:layout>
        <c:manualLayout>
          <c:layoutTarget val="inner"/>
          <c:xMode val="edge"/>
          <c:yMode val="edge"/>
          <c:x val="0.29225000000000001"/>
          <c:y val="0.18625"/>
          <c:w val="0.41575000000000001"/>
          <c:h val="0.74124999999999996"/>
        </c:manualLayout>
      </c:layout>
      <c:doughnutChart>
        <c:varyColors val="1"/>
        <c:ser>
          <c:idx val="0"/>
          <c:order val="0"/>
          <c:spPr>
            <a:solidFill>
              <a:srgbClr val="4F81BD"/>
            </a:solidFill>
            <a:ln w="25400">
              <a:noFill/>
            </a:ln>
          </c:spPr>
          <c:dPt>
            <c:idx val="0"/>
            <c:bubble3D val="0"/>
            <c:spPr>
              <a:solidFill>
                <a:srgbClr val="0070C0"/>
              </a:solidFill>
              <a:ln w="12700" cap="flat" cmpd="sng">
                <a:solidFill>
                  <a:srgbClr val="FFFFFF"/>
                </a:solidFill>
                <a:prstDash val="solid"/>
              </a:ln>
            </c:spPr>
            <c:extLst>
              <c:ext xmlns:c16="http://schemas.microsoft.com/office/drawing/2014/chart" uri="{C3380CC4-5D6E-409C-BE32-E72D297353CC}">
                <c16:uniqueId val="{00000001-1191-4F3D-9D45-18AB86398993}"/>
              </c:ext>
            </c:extLst>
          </c:dPt>
          <c:dPt>
            <c:idx val="1"/>
            <c:bubble3D val="0"/>
            <c:spPr>
              <a:solidFill>
                <a:srgbClr val="C00000"/>
              </a:solidFill>
              <a:ln w="12700" cap="flat" cmpd="sng">
                <a:solidFill>
                  <a:srgbClr val="FFFFFF"/>
                </a:solidFill>
                <a:prstDash val="solid"/>
              </a:ln>
            </c:spPr>
            <c:extLst>
              <c:ext xmlns:c16="http://schemas.microsoft.com/office/drawing/2014/chart" uri="{C3380CC4-5D6E-409C-BE32-E72D297353CC}">
                <c16:uniqueId val="{00000003-1191-4F3D-9D45-18AB86398993}"/>
              </c:ext>
            </c:extLst>
          </c:dPt>
          <c:dPt>
            <c:idx val="2"/>
            <c:bubble3D val="0"/>
            <c:spPr>
              <a:solidFill>
                <a:srgbClr val="77933C"/>
              </a:solidFill>
              <a:ln w="12700" cap="flat" cmpd="sng">
                <a:solidFill>
                  <a:srgbClr val="FFFFFF"/>
                </a:solidFill>
                <a:prstDash val="solid"/>
              </a:ln>
            </c:spPr>
            <c:extLst>
              <c:ext xmlns:c16="http://schemas.microsoft.com/office/drawing/2014/chart" uri="{C3380CC4-5D6E-409C-BE32-E72D297353CC}">
                <c16:uniqueId val="{00000005-1191-4F3D-9D45-18AB86398993}"/>
              </c:ext>
            </c:extLst>
          </c:dPt>
          <c:dLbls>
            <c:dLbl>
              <c:idx val="1"/>
              <c:layout>
                <c:manualLayout>
                  <c:x val="1.325E-2"/>
                  <c:y val="-1.95E-2"/>
                </c:manualLayout>
              </c:layout>
              <c:spPr>
                <a:noFill/>
                <a:ln w="25400">
                  <a:noFill/>
                </a:ln>
              </c:spPr>
              <c:txPr>
                <a:bodyPr rot="0" vert="horz"/>
                <a:lstStyle/>
                <a:p>
                  <a:pPr algn="ctr">
                    <a:defRPr lang="en-US" sz="1600" b="1" i="0" u="none" baseline="0">
                      <a:solidFill>
                        <a:srgbClr val="003366"/>
                      </a:solidFill>
                      <a:latin typeface="Calibri"/>
                      <a:ea typeface="Calibri"/>
                      <a:cs typeface="Calibri"/>
                    </a:defRPr>
                  </a:pPr>
                  <a:endParaRPr lang="en-US"/>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91-4F3D-9D45-18AB86398993}"/>
                </c:ext>
              </c:extLst>
            </c:dLbl>
            <c:spPr>
              <a:noFill/>
              <a:ln w="25400">
                <a:noFill/>
              </a:ln>
            </c:spPr>
            <c:txPr>
              <a:bodyPr rot="0" vert="horz">
                <a:spAutoFit/>
              </a:bodyPr>
              <a:lstStyle/>
              <a:p>
                <a:pPr algn="ctr">
                  <a:defRPr lang="en-US" sz="1600" b="1" i="0" u="none" baseline="0">
                    <a:solidFill>
                      <a:srgbClr val="003366"/>
                    </a:solidFill>
                    <a:latin typeface="Calibri"/>
                    <a:ea typeface="Calibri"/>
                    <a:cs typeface="Calibri"/>
                  </a:defRPr>
                </a:pPr>
                <a:endParaRPr lang="en-US"/>
              </a:p>
            </c:txPr>
            <c:showLegendKey val="0"/>
            <c:showVal val="0"/>
            <c:showCatName val="1"/>
            <c:showSerName val="0"/>
            <c:showPercent val="0"/>
            <c:showBubbleSize val="0"/>
            <c:showLeaderLines val="0"/>
            <c:extLst>
              <c:ext xmlns:c15="http://schemas.microsoft.com/office/drawing/2012/chart" uri="{CE6537A1-D6FC-4f65-9D91-7224C49458BB}"/>
            </c:extLst>
          </c:dLbls>
          <c:cat>
            <c:strRef>
              <c:f>Figures!$J$10:$J$12</c:f>
              <c:strCache>
                <c:ptCount val="3"/>
                <c:pt idx="0">
                  <c:v>Pre-event: RISK MANAGEMENT (GOAL 1)</c:v>
                </c:pt>
                <c:pt idx="1">
                  <c:v>Event: EMERGENCY MANAGEMENT (GOAL 2)</c:v>
                </c:pt>
                <c:pt idx="2">
                  <c:v>Post-event: RECOVERY MANAGEMENT (GOAL 3)</c:v>
                </c:pt>
              </c:strCache>
            </c:strRef>
          </c:cat>
          <c:val>
            <c:numRef>
              <c:f>Figures!$K$10:$K$12</c:f>
              <c:numCache>
                <c:formatCode>General</c:formatCode>
                <c:ptCount val="3"/>
                <c:pt idx="0">
                  <c:v>1</c:v>
                </c:pt>
                <c:pt idx="1">
                  <c:v>1</c:v>
                </c:pt>
                <c:pt idx="2">
                  <c:v>1</c:v>
                </c:pt>
              </c:numCache>
            </c:numRef>
          </c:val>
          <c:extLst>
            <c:ext xmlns:c16="http://schemas.microsoft.com/office/drawing/2014/chart" uri="{C3380CC4-5D6E-409C-BE32-E72D297353CC}">
              <c16:uniqueId val="{00000006-1191-4F3D-9D45-18AB86398993}"/>
            </c:ext>
          </c:extLst>
        </c:ser>
        <c:dLbls>
          <c:showLegendKey val="0"/>
          <c:showVal val="0"/>
          <c:showCatName val="0"/>
          <c:showSerName val="0"/>
          <c:showPercent val="0"/>
          <c:showBubbleSize val="0"/>
          <c:showLeaderLines val="0"/>
        </c:dLbls>
        <c:firstSliceAng val="0"/>
        <c:holeSize val="54"/>
      </c:doughnutChart>
      <c:spPr>
        <a:noFill/>
        <a:ln w="25400">
          <a:noFill/>
        </a:ln>
      </c:spPr>
    </c:plotArea>
    <c:plotVisOnly val="1"/>
    <c:dispBlanksAs val="gap"/>
    <c:showDLblsOverMax val="0"/>
  </c:chart>
  <c:spPr>
    <a:solidFill>
      <a:schemeClr val="bg1"/>
    </a:solidFill>
    <a:ln w="9525" cap="flat" cmpd="sng">
      <a:solidFill>
        <a:schemeClr val="tx1">
          <a:lumMod val="15000"/>
          <a:lumOff val="85000"/>
        </a:schemeClr>
      </a:solidFill>
      <a:round/>
    </a:ln>
  </c:spPr>
  <c:txPr>
    <a:bodyPr rot="0" vert="horz"/>
    <a:lstStyle/>
    <a:p>
      <a:pPr>
        <a:defRPr lang="en-US" sz="1000" b="0" i="0" u="non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Overview%20BSI%20&amp;%20CSI'!A1"/><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hyperlink" Target="#'D1'!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2'!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3'!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4'!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5'!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6'!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7'!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Sammanfattning'!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47625</xdr:colOff>
      <xdr:row>0</xdr:row>
      <xdr:rowOff>371475</xdr:rowOff>
    </xdr:from>
    <xdr:ext cx="1095375" cy="1000125"/>
    <xdr:pic>
      <xdr:nvPicPr>
        <xdr:cNvPr id="578248"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23850" y="371475"/>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1193800</xdr:colOff>
      <xdr:row>32</xdr:row>
      <xdr:rowOff>180975</xdr:rowOff>
    </xdr:from>
    <xdr:to>
      <xdr:col>2</xdr:col>
      <xdr:colOff>4213225</xdr:colOff>
      <xdr:row>41</xdr:row>
      <xdr:rowOff>342900</xdr:rowOff>
    </xdr:to>
    <xdr:graphicFrame macro="">
      <xdr:nvGraphicFramePr>
        <xdr:cNvPr id="1422930"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1104900</xdr:colOff>
      <xdr:row>45</xdr:row>
      <xdr:rowOff>85725</xdr:rowOff>
    </xdr:from>
    <xdr:to>
      <xdr:col>2</xdr:col>
      <xdr:colOff>4143375</xdr:colOff>
      <xdr:row>57</xdr:row>
      <xdr:rowOff>38100</xdr:rowOff>
    </xdr:to>
    <xdr:graphicFrame macro="">
      <xdr:nvGraphicFramePr>
        <xdr:cNvPr id="1422931"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676424</xdr:colOff>
      <xdr:row>54</xdr:row>
      <xdr:rowOff>75902</xdr:rowOff>
    </xdr:from>
    <xdr:to>
      <xdr:col>8</xdr:col>
      <xdr:colOff>686098</xdr:colOff>
      <xdr:row>56</xdr:row>
      <xdr:rowOff>37951</xdr:rowOff>
    </xdr:to>
    <xdr:sp macro="" textlink="" fLocksText="0">
      <xdr:nvSpPr>
        <xdr:cNvPr id="1620" name="Rounded Rectangle 5">
          <a:hlinkClick xmlns:r="http://schemas.openxmlformats.org/officeDocument/2006/relationships" r:id="rId3"/>
        </xdr:cNvPr>
        <xdr:cNvSpPr/>
      </xdr:nvSpPr>
      <xdr:spPr>
        <a:xfrm>
          <a:off x="11525250" y="15706725"/>
          <a:ext cx="971550" cy="2857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Nästa</a:t>
          </a:r>
        </a:p>
      </xdr:txBody>
    </xdr:sp>
    <xdr:clientData/>
  </xdr:twoCellAnchor>
  <xdr:oneCellAnchor>
    <xdr:from>
      <xdr:col>1</xdr:col>
      <xdr:colOff>0</xdr:colOff>
      <xdr:row>63</xdr:row>
      <xdr:rowOff>0</xdr:rowOff>
    </xdr:from>
    <xdr:ext cx="8220075" cy="1495425"/>
    <xdr:pic>
      <xdr:nvPicPr>
        <xdr:cNvPr id="1422933" name="Picture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323850" y="17516475"/>
          <a:ext cx="82200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twoCellAnchor>
    <xdr:from>
      <xdr:col>22</xdr:col>
      <xdr:colOff>66768</xdr:colOff>
      <xdr:row>2</xdr:row>
      <xdr:rowOff>28910</xdr:rowOff>
    </xdr:from>
    <xdr:to>
      <xdr:col>22</xdr:col>
      <xdr:colOff>276365</xdr:colOff>
      <xdr:row>2</xdr:row>
      <xdr:rowOff>171896</xdr:rowOff>
    </xdr:to>
    <xdr:sp macro="" textlink="" fLocksText="0">
      <xdr:nvSpPr>
        <xdr:cNvPr id="2224" name="Left Brace 1"/>
        <xdr:cNvSpPr/>
      </xdr:nvSpPr>
      <xdr:spPr>
        <a:xfrm>
          <a:off x="22183725" y="409575"/>
          <a:ext cx="209550" cy="142875"/>
        </a:xfrm>
        <a:prstGeom prst="leftBrace">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en-GB"/>
        </a:p>
      </xdr:txBody>
    </xdr:sp>
    <xdr:clientData/>
  </xdr:twoCellAnchor>
  <xdr:twoCellAnchor>
    <xdr:from>
      <xdr:col>24</xdr:col>
      <xdr:colOff>38063</xdr:colOff>
      <xdr:row>2</xdr:row>
      <xdr:rowOff>47662</xdr:rowOff>
    </xdr:from>
    <xdr:to>
      <xdr:col>24</xdr:col>
      <xdr:colOff>247697</xdr:colOff>
      <xdr:row>2</xdr:row>
      <xdr:rowOff>190649</xdr:rowOff>
    </xdr:to>
    <xdr:sp macro="" textlink="" fLocksText="0">
      <xdr:nvSpPr>
        <xdr:cNvPr id="2225" name="Left Brace 2"/>
        <xdr:cNvSpPr/>
      </xdr:nvSpPr>
      <xdr:spPr>
        <a:xfrm>
          <a:off x="23260050" y="428625"/>
          <a:ext cx="209550" cy="142875"/>
        </a:xfrm>
        <a:prstGeom prst="leftBrace">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en-GB"/>
        </a:p>
      </xdr:txBody>
    </xdr:sp>
    <xdr:clientData/>
  </xdr:twoCellAnchor>
  <xdr:twoCellAnchor>
    <xdr:from>
      <xdr:col>26</xdr:col>
      <xdr:colOff>38063</xdr:colOff>
      <xdr:row>2</xdr:row>
      <xdr:rowOff>47662</xdr:rowOff>
    </xdr:from>
    <xdr:to>
      <xdr:col>26</xdr:col>
      <xdr:colOff>247697</xdr:colOff>
      <xdr:row>2</xdr:row>
      <xdr:rowOff>190649</xdr:rowOff>
    </xdr:to>
    <xdr:sp macro="" textlink="" fLocksText="0">
      <xdr:nvSpPr>
        <xdr:cNvPr id="2226" name="Left Brace 3"/>
        <xdr:cNvSpPr/>
      </xdr:nvSpPr>
      <xdr:spPr>
        <a:xfrm>
          <a:off x="24384000" y="428625"/>
          <a:ext cx="209550" cy="142875"/>
        </a:xfrm>
        <a:prstGeom prst="leftBrace">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en-GB"/>
        </a:p>
      </xdr:txBody>
    </xdr:sp>
    <xdr:clientData/>
  </xdr:twoCellAnchor>
  <xdr:twoCellAnchor>
    <xdr:from>
      <xdr:col>1</xdr:col>
      <xdr:colOff>0</xdr:colOff>
      <xdr:row>8</xdr:row>
      <xdr:rowOff>0</xdr:rowOff>
    </xdr:from>
    <xdr:to>
      <xdr:col>8</xdr:col>
      <xdr:colOff>142875</xdr:colOff>
      <xdr:row>43</xdr:row>
      <xdr:rowOff>95250</xdr:rowOff>
    </xdr:to>
    <xdr:graphicFrame macro="">
      <xdr:nvGraphicFramePr>
        <xdr:cNvPr id="1797299"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44</xdr:row>
      <xdr:rowOff>0</xdr:rowOff>
    </xdr:from>
    <xdr:ext cx="5257800" cy="1476375"/>
    <xdr:pic>
      <xdr:nvPicPr>
        <xdr:cNvPr id="1797300"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352425" y="8391525"/>
          <a:ext cx="5257800"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c:userShapes xmlns:c="http://schemas.openxmlformats.org/drawingml/2006/chart">
  <cdr:relSizeAnchor xmlns:cdr="http://schemas.openxmlformats.org/drawingml/2006/chartDrawing">
    <cdr:from>
      <cdr:x>0.24825</cdr:x>
      <cdr:y>0.146</cdr:y>
    </cdr:from>
    <cdr:to>
      <cdr:x>0.74975</cdr:x>
      <cdr:y>0.93975</cdr:y>
    </cdr:to>
    <cdr:sp macro="" textlink="" fLocksText="0">
      <cdr:nvSpPr>
        <cdr:cNvPr id="3" name="Rectangle 2"/>
        <cdr:cNvSpPr/>
      </cdr:nvSpPr>
      <cdr:spPr>
        <a:xfrm xmlns:a="http://schemas.openxmlformats.org/drawingml/2006/main">
          <a:off x="2809875" y="981075"/>
          <a:ext cx="5695950" cy="5372100"/>
        </a:xfrm>
        <a:prstGeom xmlns:a="http://schemas.openxmlformats.org/drawingml/2006/main" prst="rect">
          <a:avLst/>
        </a:prstGeom>
        <a:noFill xmlns:a="http://schemas.openxmlformats.org/drawingml/2006/main"/>
        <a:ln xmlns:a="http://schemas.openxmlformats.org/drawingml/2006/main">
          <a:solidFill>
            <a:srgbClr val="0070C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0.7515</cdr:x>
      <cdr:y>0.5445</cdr:y>
    </cdr:from>
    <cdr:to>
      <cdr:x>0.79075</cdr:x>
      <cdr:y>0.57525</cdr:y>
    </cdr:to>
    <cdr:sp macro="" textlink="" fLocksText="0">
      <cdr:nvSpPr>
        <cdr:cNvPr id="5" name="Right Arrow 4"/>
        <cdr:cNvSpPr/>
      </cdr:nvSpPr>
      <cdr:spPr>
        <a:xfrm xmlns:a="http://schemas.openxmlformats.org/drawingml/2006/main">
          <a:off x="8524875" y="3676650"/>
          <a:ext cx="447675" cy="209550"/>
        </a:xfrm>
        <a:prstGeom xmlns:a="http://schemas.openxmlformats.org/drawingml/2006/main" prst="rightArrow">
          <a:avLst/>
        </a:prstGeom>
        <a:solidFill xmlns:a="http://schemas.openxmlformats.org/drawingml/2006/main">
          <a:srgbClr val="0070C0"/>
        </a:solidFill>
        <a:ln xmlns:a="http://schemas.openxmlformats.org/drawingml/2006/main">
          <a:solidFill>
            <a:srgbClr val="0070C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0.7955</cdr:x>
      <cdr:y>0.53575</cdr:y>
    </cdr:from>
    <cdr:to>
      <cdr:x>0.96125</cdr:x>
      <cdr:y>0.86625</cdr:y>
    </cdr:to>
    <cdr:sp macro="" textlink="">
      <cdr:nvSpPr>
        <cdr:cNvPr id="6" name="TextBox 5"/>
        <cdr:cNvSpPr txBox="1"/>
      </cdr:nvSpPr>
      <cdr:spPr>
        <a:xfrm xmlns:a="http://schemas.openxmlformats.org/drawingml/2006/main">
          <a:off x="9029700" y="3619500"/>
          <a:ext cx="1885950" cy="2238375"/>
        </a:xfrm>
        <a:prstGeom xmlns:a="http://schemas.openxmlformats.org/drawingml/2006/main" prst="rect">
          <a:avLst/>
        </a:prstGeom>
      </cdr:spPr>
      <cdr:txBody>
        <a:bodyPr xmlns:a="http://schemas.openxmlformats.org/drawingml/2006/main" vertOverflow="clip" wrap="none"/>
        <a:lstStyle xmlns:a="http://schemas.openxmlformats.org/drawingml/2006/main"/>
        <a:p xmlns:a="http://schemas.openxmlformats.org/drawingml/2006/main">
          <a:endParaRPr lang="en-US"/>
        </a:p>
      </cdr:txBody>
    </cdr:sp>
  </cdr:relSizeAnchor>
  <cdr:relSizeAnchor xmlns:cdr="http://schemas.openxmlformats.org/drawingml/2006/chartDrawing">
    <cdr:from>
      <cdr:x>0.4975</cdr:x>
      <cdr:y>0.17525</cdr:y>
    </cdr:from>
    <cdr:to>
      <cdr:x>0.52775</cdr:x>
      <cdr:y>0.4</cdr:y>
    </cdr:to>
    <cdr:sp macro="" textlink="">
      <cdr:nvSpPr>
        <cdr:cNvPr id="1913860" name="Down Arrow 20"/>
        <cdr:cNvSpPr>
          <a:spLocks xmlns:a="http://schemas.openxmlformats.org/drawingml/2006/main" noChangeArrowheads="1"/>
        </cdr:cNvSpPr>
      </cdr:nvSpPr>
      <cdr:spPr bwMode="auto">
        <a:xfrm xmlns:a="http://schemas.openxmlformats.org/drawingml/2006/main" rot="5400000" flipV="1">
          <a:off x="5648325" y="1181100"/>
          <a:ext cx="342900" cy="1524000"/>
        </a:xfrm>
        <a:prstGeom xmlns:a="http://schemas.openxmlformats.org/drawingml/2006/main" prst="downArrow">
          <a:avLst>
            <a:gd name="adj1" fmla="val 60833"/>
            <a:gd name="adj2" fmla="val 100000"/>
          </a:avLst>
        </a:prstGeom>
        <a:solidFill xmlns:a="http://schemas.openxmlformats.org/drawingml/2006/main">
          <a:srgbClr val="77933C"/>
        </a:solidFill>
        <a:ln xmlns:a="http://schemas.openxmlformats.org/drawingml/2006/main" w="25400" algn="ctr">
          <a:solidFill>
            <a:srgbClr val="77933C"/>
          </a:solidFill>
          <a:miter lim="800000"/>
        </a:ln>
      </cdr:spPr>
    </cdr:sp>
  </cdr:relSizeAnchor>
  <cdr:relSizeAnchor xmlns:cdr="http://schemas.openxmlformats.org/drawingml/2006/chartDrawing">
    <cdr:from>
      <cdr:x>0.29275</cdr:x>
      <cdr:y>0.6535</cdr:y>
    </cdr:from>
    <cdr:to>
      <cdr:x>0.42525</cdr:x>
      <cdr:y>0.7045</cdr:y>
    </cdr:to>
    <cdr:sp macro="" textlink="" fLocksText="0">
      <cdr:nvSpPr>
        <cdr:cNvPr id="22" name="Down Arrow 21"/>
        <cdr:cNvSpPr/>
      </cdr:nvSpPr>
      <cdr:spPr>
        <a:xfrm xmlns:a="http://schemas.openxmlformats.org/drawingml/2006/main" rot="19910260" flipV="1">
          <a:off x="3314700" y="4410075"/>
          <a:ext cx="1504950" cy="342900"/>
        </a:xfrm>
        <a:prstGeom xmlns:a="http://schemas.openxmlformats.org/drawingml/2006/main" prst="downArrow">
          <a:avLst>
            <a:gd name="adj1" fmla="val 60836"/>
            <a:gd name="adj2" fmla="val 100000"/>
          </a:avLst>
        </a:prstGeom>
        <a:solidFill xmlns:a="http://schemas.openxmlformats.org/drawingml/2006/main">
          <a:srgbClr val="C00000"/>
        </a:solidFill>
        <a:ln xmlns:a="http://schemas.openxmlformats.org/drawingml/2006/main">
          <a:solidFill>
            <a:srgbClr val="C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0.564</cdr:x>
      <cdr:y>0.6695</cdr:y>
    </cdr:from>
    <cdr:to>
      <cdr:x>0.6965</cdr:x>
      <cdr:y>0.7205</cdr:y>
    </cdr:to>
    <cdr:sp macro="" textlink="" fLocksText="0">
      <cdr:nvSpPr>
        <cdr:cNvPr id="23" name="Down Arrow 22"/>
        <cdr:cNvSpPr/>
      </cdr:nvSpPr>
      <cdr:spPr>
        <a:xfrm xmlns:a="http://schemas.openxmlformats.org/drawingml/2006/main" rot="12948504" flipV="1">
          <a:off x="6400800" y="4524375"/>
          <a:ext cx="1504950" cy="342900"/>
        </a:xfrm>
        <a:prstGeom xmlns:a="http://schemas.openxmlformats.org/drawingml/2006/main" prst="downArrow">
          <a:avLst>
            <a:gd name="adj1" fmla="val 60836"/>
            <a:gd name="adj2" fmla="val 100000"/>
          </a:avLst>
        </a:prstGeom>
        <a:solidFill xmlns:a="http://schemas.openxmlformats.org/drawingml/2006/main">
          <a:srgbClr val="0070C0"/>
        </a:solidFill>
        <a:ln xmlns:a="http://schemas.openxmlformats.org/drawingml/2006/main">
          <a:solidFill>
            <a:srgbClr val="0070C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0.811</cdr:x>
      <cdr:y>0.53075</cdr:y>
    </cdr:from>
    <cdr:to>
      <cdr:x>0.904</cdr:x>
      <cdr:y>0.581</cdr:y>
    </cdr:to>
    <cdr:sp macro="" textlink="">
      <cdr:nvSpPr>
        <cdr:cNvPr id="24" name="TextBox 8"/>
        <cdr:cNvSpPr txBox="1"/>
      </cdr:nvSpPr>
      <cdr:spPr>
        <a:xfrm xmlns:a="http://schemas.openxmlformats.org/drawingml/2006/main">
          <a:off x="9201150" y="3581400"/>
          <a:ext cx="1057275" cy="342900"/>
        </a:xfrm>
        <a:prstGeom xmlns:a="http://schemas.openxmlformats.org/drawingml/2006/main" prst="rect">
          <a:avLst/>
        </a:prstGeom>
        <a:noFill xmlns:a="http://schemas.openxmlformats.org/drawingml/2006/mai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600" b="1"/>
            <a:t>ENABLERS</a:t>
          </a:r>
        </a:p>
      </cdr:txBody>
    </cdr:sp>
  </cdr:relSizeAnchor>
</c:userShapes>
</file>

<file path=xl/drawings/drawing2.xml><?xml version="1.0" encoding="utf-8"?>
<xdr:wsDr xmlns:xdr="http://schemas.openxmlformats.org/drawingml/2006/spreadsheetDrawing" xmlns:a="http://schemas.openxmlformats.org/drawingml/2006/main">
  <xdr:twoCellAnchor>
    <xdr:from>
      <xdr:col>6</xdr:col>
      <xdr:colOff>218898</xdr:colOff>
      <xdr:row>20</xdr:row>
      <xdr:rowOff>161888</xdr:rowOff>
    </xdr:from>
    <xdr:to>
      <xdr:col>7</xdr:col>
      <xdr:colOff>19095</xdr:colOff>
      <xdr:row>22</xdr:row>
      <xdr:rowOff>85539</xdr:rowOff>
    </xdr:to>
    <xdr:sp macro="" textlink="" fLocksText="0">
      <xdr:nvSpPr>
        <xdr:cNvPr id="3329" name="Rounded Rectangle 9">
          <a:hlinkClick xmlns:r="http://schemas.openxmlformats.org/officeDocument/2006/relationships" r:id="rId1"/>
        </xdr:cNvPr>
        <xdr:cNvSpPr/>
      </xdr:nvSpPr>
      <xdr:spPr>
        <a:xfrm>
          <a:off x="9763125" y="17649825"/>
          <a:ext cx="971550" cy="2857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Nästa</a:t>
          </a:r>
        </a:p>
      </xdr:txBody>
    </xdr:sp>
    <xdr:clientData/>
  </xdr:twoCellAnchor>
  <xdr:twoCellAnchor>
    <xdr:from>
      <xdr:col>3</xdr:col>
      <xdr:colOff>1210289</xdr:colOff>
      <xdr:row>6</xdr:row>
      <xdr:rowOff>739787</xdr:rowOff>
    </xdr:from>
    <xdr:to>
      <xdr:col>4</xdr:col>
      <xdr:colOff>3085951</xdr:colOff>
      <xdr:row>8</xdr:row>
      <xdr:rowOff>533995</xdr:rowOff>
    </xdr:to>
    <xdr:sp macro="" textlink="" fLocksText="0">
      <xdr:nvSpPr>
        <xdr:cNvPr id="3330" name="Ring 4"/>
        <xdr:cNvSpPr/>
      </xdr:nvSpPr>
      <xdr:spPr>
        <a:xfrm rot="9975368">
          <a:off x="2266950" y="3067050"/>
          <a:ext cx="3152775" cy="3190875"/>
        </a:xfrm>
        <a:prstGeom prst="donut">
          <a:avLst>
            <a:gd name="adj" fmla="val 18906"/>
          </a:avLst>
        </a:prstGeom>
        <a:gradFill rotWithShape="1">
          <a:gsLst>
            <a:gs pos="0">
              <a:srgbClr val="FF0000">
                <a:lumMod val="90000"/>
                <a:lumOff val="10000"/>
              </a:srgbClr>
            </a:gs>
            <a:gs pos="35000">
              <a:srgbClr val="39870C">
                <a:lumMod val="40000"/>
                <a:lumOff val="60000"/>
              </a:srgbClr>
            </a:gs>
            <a:gs pos="100000">
              <a:srgbClr val="39870C">
                <a:lumMod val="60000"/>
                <a:lumOff val="40000"/>
              </a:srgbClr>
            </a:gs>
          </a:gsLst>
          <a:lin ang="5400000" scaled="1"/>
          <a:tileRect/>
        </a:gra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p>
          <a:endParaRPr lang="en-GB"/>
        </a:p>
      </xdr:txBody>
    </xdr:sp>
    <xdr:clientData/>
  </xdr:twoCellAnchor>
  <xdr:oneCellAnchor>
    <xdr:from>
      <xdr:col>4</xdr:col>
      <xdr:colOff>266700</xdr:colOff>
      <xdr:row>6</xdr:row>
      <xdr:rowOff>1381125</xdr:rowOff>
    </xdr:from>
    <xdr:ext cx="2752725" cy="409575"/>
    <xdr:sp macro="" textlink="">
      <xdr:nvSpPr>
        <xdr:cNvPr id="1852675" name="Tekstvak 19"/>
        <xdr:cNvSpPr txBox="1">
          <a:spLocks noChangeArrowheads="1"/>
        </xdr:cNvSpPr>
      </xdr:nvSpPr>
      <xdr:spPr bwMode="auto">
        <a:xfrm rot="10800000">
          <a:off x="2600325" y="3705225"/>
          <a:ext cx="27527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45720" tIns="36576" rIns="45720" bIns="0" anchor="t" upright="1">
          <a:spAutoFit/>
        </a:bodyPr>
        <a:lstStyle/>
        <a:p>
          <a:pPr algn="ctr" rtl="0"/>
          <a:r>
            <a:rPr lang="en-US" sz="2400">
              <a:solidFill>
                <a:srgbClr val="000000"/>
              </a:solidFill>
              <a:latin typeface="Verdana"/>
              <a:ea typeface="Verdana"/>
            </a:rPr>
            <a:t>Efter händelsen</a:t>
          </a:r>
        </a:p>
      </xdr:txBody>
    </xdr:sp>
    <xdr:clientData/>
  </xdr:oneCellAnchor>
  <xdr:twoCellAnchor>
    <xdr:from>
      <xdr:col>4</xdr:col>
      <xdr:colOff>3382677</xdr:colOff>
      <xdr:row>6</xdr:row>
      <xdr:rowOff>1391803</xdr:rowOff>
    </xdr:from>
    <xdr:to>
      <xdr:col>4</xdr:col>
      <xdr:colOff>4895980</xdr:colOff>
      <xdr:row>6</xdr:row>
      <xdr:rowOff>2119052</xdr:rowOff>
    </xdr:to>
    <xdr:sp macro="" textlink="" fLocksText="0">
      <xdr:nvSpPr>
        <xdr:cNvPr id="3332" name="Rounded Rectangle 61"/>
        <xdr:cNvSpPr/>
      </xdr:nvSpPr>
      <xdr:spPr>
        <a:xfrm>
          <a:off x="5715000" y="3714750"/>
          <a:ext cx="1514475"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3. Övervakning</a:t>
          </a:r>
          <a:r>
            <a:rPr lang="en-US" sz="1200"/>
            <a:t>
</a:t>
          </a:r>
        </a:p>
      </xdr:txBody>
    </xdr:sp>
    <xdr:clientData/>
  </xdr:twoCellAnchor>
  <xdr:twoCellAnchor>
    <xdr:from>
      <xdr:col>4</xdr:col>
      <xdr:colOff>1370874</xdr:colOff>
      <xdr:row>8</xdr:row>
      <xdr:rowOff>754559</xdr:rowOff>
    </xdr:from>
    <xdr:to>
      <xdr:col>4</xdr:col>
      <xdr:colOff>2884177</xdr:colOff>
      <xdr:row>8</xdr:row>
      <xdr:rowOff>1468487</xdr:rowOff>
    </xdr:to>
    <xdr:sp macro="" textlink="" fLocksText="0">
      <xdr:nvSpPr>
        <xdr:cNvPr id="3333" name="Rounded Rectangle 62"/>
        <xdr:cNvSpPr/>
      </xdr:nvSpPr>
      <xdr:spPr>
        <a:xfrm>
          <a:off x="3705225" y="6477000"/>
          <a:ext cx="1514475" cy="714375"/>
        </a:xfrm>
        <a:prstGeom prst="roundRect">
          <a:avLst/>
        </a:prstGeom>
        <a:solidFill>
          <a:srgbClr val="FF3300"/>
        </a:solidFill>
        <a:ln w="9525" cap="flat" cmpd="sng" algn="ctr">
          <a:noFill/>
          <a:prstDash val="solid"/>
        </a:ln>
        <a:effectLst/>
      </xdr:spPr>
      <xdr:style>
        <a:lnRef idx="1">
          <a:schemeClr val="tx1"/>
        </a:lnRef>
        <a:fillRef idx="2">
          <a:schemeClr val="tx1"/>
        </a:fillRef>
        <a:effectRef idx="1">
          <a:schemeClr val="tx1"/>
        </a:effectRef>
        <a:fontRef idx="minor">
          <a:schemeClr val="tx1"/>
        </a:fontRef>
      </xdr:style>
      <xdr:txBody>
        <a:bodyPr wrap="square" anchor="ctr"/>
        <a:lstStyle>
          <a:defPPr>
            <a:defRPr lang="nl-NL"/>
          </a:defPPr>
          <a:lvl1pPr algn="l" rtl="0" fontAlgn="base">
            <a:spcBef>
              <a:spcPct val="0"/>
            </a:spcBef>
            <a:spcAft>
              <a:spcPct val="0"/>
            </a:spcAft>
            <a:defRPr kern="1200">
              <a:solidFill>
                <a:srgbClr val="000000"/>
              </a:solidFill>
              <a:latin typeface="Verdana"/>
              <a:cs typeface="Arial"/>
            </a:defRPr>
          </a:lvl1pPr>
          <a:lvl2pPr marL="457200" algn="l" rtl="0" fontAlgn="base">
            <a:spcBef>
              <a:spcPct val="0"/>
            </a:spcBef>
            <a:spcAft>
              <a:spcPct val="0"/>
            </a:spcAft>
            <a:defRPr kern="1200">
              <a:solidFill>
                <a:srgbClr val="000000"/>
              </a:solidFill>
              <a:latin typeface="Verdana"/>
              <a:cs typeface="Arial"/>
            </a:defRPr>
          </a:lvl2pPr>
          <a:lvl3pPr marL="914400" algn="l" rtl="0" fontAlgn="base">
            <a:spcBef>
              <a:spcPct val="0"/>
            </a:spcBef>
            <a:spcAft>
              <a:spcPct val="0"/>
            </a:spcAft>
            <a:defRPr kern="1200">
              <a:solidFill>
                <a:srgbClr val="000000"/>
              </a:solidFill>
              <a:latin typeface="Verdana"/>
              <a:cs typeface="Arial"/>
            </a:defRPr>
          </a:lvl3pPr>
          <a:lvl4pPr marL="1371600" algn="l" rtl="0" fontAlgn="base">
            <a:spcBef>
              <a:spcPct val="0"/>
            </a:spcBef>
            <a:spcAft>
              <a:spcPct val="0"/>
            </a:spcAft>
            <a:defRPr kern="1200">
              <a:solidFill>
                <a:srgbClr val="000000"/>
              </a:solidFill>
              <a:latin typeface="Verdana"/>
              <a:cs typeface="Arial"/>
            </a:defRPr>
          </a:lvl4pPr>
          <a:lvl5pPr marL="1828800" algn="l" rtl="0" fontAlgn="base">
            <a:spcBef>
              <a:spcPct val="0"/>
            </a:spcBef>
            <a:spcAft>
              <a:spcPct val="0"/>
            </a:spcAft>
            <a:defRPr kern="1200">
              <a:solidFill>
                <a:srgbClr val="000000"/>
              </a:solidFill>
              <a:latin typeface="Verdana"/>
              <a:cs typeface="Arial"/>
            </a:defRPr>
          </a:lvl5pPr>
          <a:lvl6pPr marL="2286000" algn="l" defTabSz="914400" rtl="0" eaLnBrk="1" latinLnBrk="0" hangingPunct="1">
            <a:defRPr kern="1200">
              <a:solidFill>
                <a:srgbClr val="000000"/>
              </a:solidFill>
              <a:latin typeface="Verdana"/>
              <a:cs typeface="Arial"/>
            </a:defRPr>
          </a:lvl6pPr>
          <a:lvl7pPr marL="2743200" algn="l" defTabSz="914400" rtl="0" eaLnBrk="1" latinLnBrk="0" hangingPunct="1">
            <a:defRPr kern="1200">
              <a:solidFill>
                <a:srgbClr val="000000"/>
              </a:solidFill>
              <a:latin typeface="Verdana"/>
              <a:cs typeface="Arial"/>
            </a:defRPr>
          </a:lvl7pPr>
          <a:lvl8pPr marL="3200400" algn="l" defTabSz="914400" rtl="0" eaLnBrk="1" latinLnBrk="0" hangingPunct="1">
            <a:defRPr kern="1200">
              <a:solidFill>
                <a:srgbClr val="000000"/>
              </a:solidFill>
              <a:latin typeface="Verdana"/>
              <a:cs typeface="Arial"/>
            </a:defRPr>
          </a:lvl8pPr>
          <a:lvl9pPr marL="3657600" algn="l" defTabSz="914400" rtl="0" eaLnBrk="1" latinLnBrk="0" hangingPunct="1">
            <a:defRPr kern="1200">
              <a:solidFill>
                <a:srgbClr val="000000"/>
              </a:solidFill>
              <a:latin typeface="Verdana"/>
              <a:cs typeface="Arial"/>
            </a:defRPr>
          </a:lvl9pPr>
        </a:lstStyle>
        <a:p>
          <a:r>
            <a:rPr lang="en-GB" sz="1200" b="1">
              <a:solidFill>
                <a:srgbClr val="FFFFFF"/>
              </a:solidFill>
              <a:latin typeface="Tahoma" pitchFamily="34"/>
              <a:ea typeface="Tahoma"/>
              <a:cs typeface="Tahoma"/>
            </a:rPr>
            <a:t>5. Risk- och krishantering</a:t>
          </a:r>
          <a:r>
            <a:rPr lang="en-US" sz="1200"/>
            <a:t>
</a:t>
          </a:r>
        </a:p>
      </xdr:txBody>
    </xdr:sp>
    <xdr:clientData/>
  </xdr:twoCellAnchor>
  <xdr:twoCellAnchor>
    <xdr:from>
      <xdr:col>4</xdr:col>
      <xdr:colOff>3228380</xdr:colOff>
      <xdr:row>6</xdr:row>
      <xdr:rowOff>3009305</xdr:rowOff>
    </xdr:from>
    <xdr:to>
      <xdr:col>4</xdr:col>
      <xdr:colOff>4735748</xdr:colOff>
      <xdr:row>8</xdr:row>
      <xdr:rowOff>340407</xdr:rowOff>
    </xdr:to>
    <xdr:sp macro="" textlink="" fLocksText="0">
      <xdr:nvSpPr>
        <xdr:cNvPr id="3334" name="Rounded Rectangle 63"/>
        <xdr:cNvSpPr/>
      </xdr:nvSpPr>
      <xdr:spPr>
        <a:xfrm>
          <a:off x="5562600" y="5334000"/>
          <a:ext cx="1504950" cy="733425"/>
        </a:xfrm>
        <a:prstGeom prst="roundRect">
          <a:avLst/>
        </a:prstGeom>
        <a:gradFill rotWithShape="1">
          <a:gsLst>
            <a:gs pos="50000">
              <a:srgbClr val="39870C">
                <a:lumMod val="40000"/>
                <a:lumOff val="60000"/>
              </a:srgbClr>
            </a:gs>
            <a:gs pos="82000">
              <a:srgbClr val="FF3300"/>
            </a:gs>
            <a:gs pos="100000">
              <a:srgbClr val="FF3300"/>
            </a:gs>
          </a:gsLst>
          <a:lin ang="8100000" scaled="1"/>
          <a:tileRect/>
        </a:gradFill>
        <a:ln w="9525" cap="flat" cmpd="sng" algn="ctr">
          <a:noFill/>
          <a:prstDash val="solid"/>
        </a:ln>
        <a:effectLst/>
      </xdr:spPr>
      <xdr:style>
        <a:lnRef idx="1">
          <a:schemeClr val="tx1"/>
        </a:lnRef>
        <a:fillRef idx="2">
          <a:schemeClr val="tx1"/>
        </a:fillRef>
        <a:effectRef idx="1">
          <a:schemeClr val="tx1"/>
        </a:effectRef>
        <a:fontRef idx="minor">
          <a:schemeClr val="tx1"/>
        </a:fontRef>
      </xdr:style>
      <xdr:txBody>
        <a:bodyPr wrap="square" anchor="ctr"/>
        <a:lstStyle>
          <a:defPPr>
            <a:defRPr lang="nl-NL"/>
          </a:defPPr>
          <a:lvl1pPr algn="l" rtl="0" fontAlgn="base">
            <a:spcBef>
              <a:spcPct val="0"/>
            </a:spcBef>
            <a:spcAft>
              <a:spcPct val="0"/>
            </a:spcAft>
            <a:defRPr kern="1200">
              <a:solidFill>
                <a:srgbClr val="000000"/>
              </a:solidFill>
              <a:latin typeface="Verdana"/>
              <a:cs typeface="Arial"/>
            </a:defRPr>
          </a:lvl1pPr>
          <a:lvl2pPr marL="457200" algn="l" rtl="0" fontAlgn="base">
            <a:spcBef>
              <a:spcPct val="0"/>
            </a:spcBef>
            <a:spcAft>
              <a:spcPct val="0"/>
            </a:spcAft>
            <a:defRPr kern="1200">
              <a:solidFill>
                <a:srgbClr val="000000"/>
              </a:solidFill>
              <a:latin typeface="Verdana"/>
              <a:cs typeface="Arial"/>
            </a:defRPr>
          </a:lvl2pPr>
          <a:lvl3pPr marL="914400" algn="l" rtl="0" fontAlgn="base">
            <a:spcBef>
              <a:spcPct val="0"/>
            </a:spcBef>
            <a:spcAft>
              <a:spcPct val="0"/>
            </a:spcAft>
            <a:defRPr kern="1200">
              <a:solidFill>
                <a:srgbClr val="000000"/>
              </a:solidFill>
              <a:latin typeface="Verdana"/>
              <a:cs typeface="Arial"/>
            </a:defRPr>
          </a:lvl3pPr>
          <a:lvl4pPr marL="1371600" algn="l" rtl="0" fontAlgn="base">
            <a:spcBef>
              <a:spcPct val="0"/>
            </a:spcBef>
            <a:spcAft>
              <a:spcPct val="0"/>
            </a:spcAft>
            <a:defRPr kern="1200">
              <a:solidFill>
                <a:srgbClr val="000000"/>
              </a:solidFill>
              <a:latin typeface="Verdana"/>
              <a:cs typeface="Arial"/>
            </a:defRPr>
          </a:lvl4pPr>
          <a:lvl5pPr marL="1828800" algn="l" rtl="0" fontAlgn="base">
            <a:spcBef>
              <a:spcPct val="0"/>
            </a:spcBef>
            <a:spcAft>
              <a:spcPct val="0"/>
            </a:spcAft>
            <a:defRPr kern="1200">
              <a:solidFill>
                <a:srgbClr val="000000"/>
              </a:solidFill>
              <a:latin typeface="Verdana"/>
              <a:cs typeface="Arial"/>
            </a:defRPr>
          </a:lvl5pPr>
          <a:lvl6pPr marL="2286000" algn="l" defTabSz="914400" rtl="0" eaLnBrk="1" latinLnBrk="0" hangingPunct="1">
            <a:defRPr kern="1200">
              <a:solidFill>
                <a:srgbClr val="000000"/>
              </a:solidFill>
              <a:latin typeface="Verdana"/>
              <a:cs typeface="Arial"/>
            </a:defRPr>
          </a:lvl6pPr>
          <a:lvl7pPr marL="2743200" algn="l" defTabSz="914400" rtl="0" eaLnBrk="1" latinLnBrk="0" hangingPunct="1">
            <a:defRPr kern="1200">
              <a:solidFill>
                <a:srgbClr val="000000"/>
              </a:solidFill>
              <a:latin typeface="Verdana"/>
              <a:cs typeface="Arial"/>
            </a:defRPr>
          </a:lvl7pPr>
          <a:lvl8pPr marL="3200400" algn="l" defTabSz="914400" rtl="0" eaLnBrk="1" latinLnBrk="0" hangingPunct="1">
            <a:defRPr kern="1200">
              <a:solidFill>
                <a:srgbClr val="000000"/>
              </a:solidFill>
              <a:latin typeface="Verdana"/>
              <a:cs typeface="Arial"/>
            </a:defRPr>
          </a:lvl8pPr>
          <a:lvl9pPr marL="3657600" algn="l" defTabSz="914400" rtl="0" eaLnBrk="1" latinLnBrk="0" hangingPunct="1">
            <a:defRPr kern="1200">
              <a:solidFill>
                <a:srgbClr val="000000"/>
              </a:solidFill>
              <a:latin typeface="Verdana"/>
              <a:cs typeface="Arial"/>
            </a:defRPr>
          </a:lvl9pPr>
        </a:lstStyle>
        <a:p>
          <a:r>
            <a:rPr lang="en-GB" sz="1200">
              <a:solidFill>
                <a:srgbClr val="000000"/>
              </a:solidFill>
              <a:latin typeface="Tahoma" pitchFamily="34"/>
              <a:ea typeface="Tahoma"/>
              <a:cs typeface="Tahoma"/>
            </a:rPr>
            <a:t>4. Riskbedömning</a:t>
          </a:r>
          <a:r>
            <a:rPr lang="en-US" sz="1200"/>
            <a:t>
</a:t>
          </a:r>
        </a:p>
      </xdr:txBody>
    </xdr:sp>
    <xdr:clientData/>
  </xdr:twoCellAnchor>
  <xdr:twoCellAnchor>
    <xdr:from>
      <xdr:col>2</xdr:col>
      <xdr:colOff>0</xdr:colOff>
      <xdr:row>6</xdr:row>
      <xdr:rowOff>1730350</xdr:rowOff>
    </xdr:from>
    <xdr:to>
      <xdr:col>3</xdr:col>
      <xdr:colOff>980524</xdr:colOff>
      <xdr:row>6</xdr:row>
      <xdr:rowOff>2457599</xdr:rowOff>
    </xdr:to>
    <xdr:sp macro="" textlink="" fLocksText="0">
      <xdr:nvSpPr>
        <xdr:cNvPr id="3335" name="Rounded Rectangle 64"/>
        <xdr:cNvSpPr/>
      </xdr:nvSpPr>
      <xdr:spPr>
        <a:xfrm>
          <a:off x="514350" y="4057650"/>
          <a:ext cx="1524000"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7. Genomförande av tillvaratagna erfarenheter</a:t>
          </a:r>
          <a:r>
            <a:rPr lang="en-US" sz="1200"/>
            <a:t>
</a:t>
          </a:r>
        </a:p>
      </xdr:txBody>
    </xdr:sp>
    <xdr:clientData/>
  </xdr:twoCellAnchor>
  <xdr:twoCellAnchor>
    <xdr:from>
      <xdr:col>2</xdr:col>
      <xdr:colOff>504751</xdr:colOff>
      <xdr:row>8</xdr:row>
      <xdr:rowOff>220563</xdr:rowOff>
    </xdr:from>
    <xdr:to>
      <xdr:col>4</xdr:col>
      <xdr:colOff>201774</xdr:colOff>
      <xdr:row>8</xdr:row>
      <xdr:rowOff>934492</xdr:rowOff>
    </xdr:to>
    <xdr:sp macro="" textlink="" fLocksText="0">
      <xdr:nvSpPr>
        <xdr:cNvPr id="3336" name="Rounded Rectangle 65"/>
        <xdr:cNvSpPr/>
      </xdr:nvSpPr>
      <xdr:spPr>
        <a:xfrm>
          <a:off x="1019175" y="5943600"/>
          <a:ext cx="1514475" cy="714375"/>
        </a:xfrm>
        <a:prstGeom prst="roundRect">
          <a:avLst/>
        </a:prstGeom>
        <a:solidFill>
          <a:srgbClr val="39870C">
            <a:lumMod val="40000"/>
            <a:lumOff val="60000"/>
          </a:srgbClr>
        </a:solidFill>
        <a:ln w="9525" cap="flat" cmpd="sng" algn="ctr">
          <a:noFill/>
          <a:prstDash val="solid"/>
        </a:ln>
        <a:effectLst/>
      </xdr:spPr>
      <xdr:style>
        <a:lnRef idx="1">
          <a:schemeClr val="tx1"/>
        </a:lnRef>
        <a:fillRef idx="2">
          <a:schemeClr val="tx1"/>
        </a:fillRef>
        <a:effectRef idx="1">
          <a:schemeClr val="tx1"/>
        </a:effectRef>
        <a:fontRef idx="minor">
          <a:schemeClr val="tx1"/>
        </a:fontRef>
      </xdr:style>
      <xdr:txBody>
        <a:bodyPr wrap="square" anchor="ctr"/>
        <a:lstStyle>
          <a:defPPr>
            <a:defRPr lang="nl-NL"/>
          </a:defPPr>
          <a:lvl1pPr algn="l" rtl="0" fontAlgn="base">
            <a:spcBef>
              <a:spcPct val="0"/>
            </a:spcBef>
            <a:spcAft>
              <a:spcPct val="0"/>
            </a:spcAft>
            <a:defRPr kern="1200">
              <a:solidFill>
                <a:srgbClr val="000000"/>
              </a:solidFill>
              <a:latin typeface="Verdana"/>
              <a:cs typeface="Arial"/>
            </a:defRPr>
          </a:lvl1pPr>
          <a:lvl2pPr marL="457200" algn="l" rtl="0" fontAlgn="base">
            <a:spcBef>
              <a:spcPct val="0"/>
            </a:spcBef>
            <a:spcAft>
              <a:spcPct val="0"/>
            </a:spcAft>
            <a:defRPr kern="1200">
              <a:solidFill>
                <a:srgbClr val="000000"/>
              </a:solidFill>
              <a:latin typeface="Verdana"/>
              <a:cs typeface="Arial"/>
            </a:defRPr>
          </a:lvl2pPr>
          <a:lvl3pPr marL="914400" algn="l" rtl="0" fontAlgn="base">
            <a:spcBef>
              <a:spcPct val="0"/>
            </a:spcBef>
            <a:spcAft>
              <a:spcPct val="0"/>
            </a:spcAft>
            <a:defRPr kern="1200">
              <a:solidFill>
                <a:srgbClr val="000000"/>
              </a:solidFill>
              <a:latin typeface="Verdana"/>
              <a:cs typeface="Arial"/>
            </a:defRPr>
          </a:lvl3pPr>
          <a:lvl4pPr marL="1371600" algn="l" rtl="0" fontAlgn="base">
            <a:spcBef>
              <a:spcPct val="0"/>
            </a:spcBef>
            <a:spcAft>
              <a:spcPct val="0"/>
            </a:spcAft>
            <a:defRPr kern="1200">
              <a:solidFill>
                <a:srgbClr val="000000"/>
              </a:solidFill>
              <a:latin typeface="Verdana"/>
              <a:cs typeface="Arial"/>
            </a:defRPr>
          </a:lvl4pPr>
          <a:lvl5pPr marL="1828800" algn="l" rtl="0" fontAlgn="base">
            <a:spcBef>
              <a:spcPct val="0"/>
            </a:spcBef>
            <a:spcAft>
              <a:spcPct val="0"/>
            </a:spcAft>
            <a:defRPr kern="1200">
              <a:solidFill>
                <a:srgbClr val="000000"/>
              </a:solidFill>
              <a:latin typeface="Verdana"/>
              <a:cs typeface="Arial"/>
            </a:defRPr>
          </a:lvl5pPr>
          <a:lvl6pPr marL="2286000" algn="l" defTabSz="914400" rtl="0" eaLnBrk="1" latinLnBrk="0" hangingPunct="1">
            <a:defRPr kern="1200">
              <a:solidFill>
                <a:srgbClr val="000000"/>
              </a:solidFill>
              <a:latin typeface="Verdana"/>
              <a:cs typeface="Arial"/>
            </a:defRPr>
          </a:lvl6pPr>
          <a:lvl7pPr marL="2743200" algn="l" defTabSz="914400" rtl="0" eaLnBrk="1" latinLnBrk="0" hangingPunct="1">
            <a:defRPr kern="1200">
              <a:solidFill>
                <a:srgbClr val="000000"/>
              </a:solidFill>
              <a:latin typeface="Verdana"/>
              <a:cs typeface="Arial"/>
            </a:defRPr>
          </a:lvl7pPr>
          <a:lvl8pPr marL="3200400" algn="l" defTabSz="914400" rtl="0" eaLnBrk="1" latinLnBrk="0" hangingPunct="1">
            <a:defRPr kern="1200">
              <a:solidFill>
                <a:srgbClr val="000000"/>
              </a:solidFill>
              <a:latin typeface="Verdana"/>
              <a:cs typeface="Arial"/>
            </a:defRPr>
          </a:lvl8pPr>
          <a:lvl9pPr marL="3657600" algn="l" defTabSz="914400" rtl="0" eaLnBrk="1" latinLnBrk="0" hangingPunct="1">
            <a:defRPr kern="1200">
              <a:solidFill>
                <a:srgbClr val="000000"/>
              </a:solidFill>
              <a:latin typeface="Verdana"/>
              <a:cs typeface="Arial"/>
            </a:defRPr>
          </a:lvl9pPr>
        </a:lstStyle>
        <a:p>
          <a:r>
            <a:rPr lang="en-GB" sz="1200">
              <a:solidFill>
                <a:srgbClr val="000000"/>
              </a:solidFill>
              <a:latin typeface="Tahoma" pitchFamily="34"/>
              <a:ea typeface="Tahoma"/>
              <a:cs typeface="Tahoma"/>
            </a:rPr>
            <a:t>6. Utvärdering efter händelsen</a:t>
          </a:r>
          <a:r>
            <a:rPr lang="en-US" sz="1200"/>
            <a:t>
</a:t>
          </a:r>
        </a:p>
      </xdr:txBody>
    </xdr:sp>
    <xdr:clientData/>
  </xdr:twoCellAnchor>
  <xdr:oneCellAnchor>
    <xdr:from>
      <xdr:col>4</xdr:col>
      <xdr:colOff>1134341</xdr:colOff>
      <xdr:row>6</xdr:row>
      <xdr:rowOff>3164897</xdr:rowOff>
    </xdr:from>
    <xdr:ext cx="1466850" cy="419100"/>
    <xdr:sp macro="" textlink="">
      <xdr:nvSpPr>
        <xdr:cNvPr id="1852682" name="Tekstvak 19"/>
        <xdr:cNvSpPr txBox="1">
          <a:spLocks noChangeArrowheads="1"/>
        </xdr:cNvSpPr>
      </xdr:nvSpPr>
      <xdr:spPr bwMode="auto">
        <a:xfrm rot="-2179498">
          <a:off x="3472296" y="5485533"/>
          <a:ext cx="14668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36576" rIns="45720" bIns="0" anchor="t" upright="1">
          <a:spAutoFit/>
        </a:bodyPr>
        <a:lstStyle/>
        <a:p>
          <a:pPr algn="r" rtl="0"/>
          <a:r>
            <a:rPr lang="en-US" sz="2400" b="1">
              <a:solidFill>
                <a:srgbClr val="FFFFFF"/>
              </a:solidFill>
              <a:latin typeface="Verdana"/>
              <a:ea typeface="Verdana"/>
            </a:rPr>
            <a:t>Händelse	</a:t>
          </a:r>
        </a:p>
      </xdr:txBody>
    </xdr:sp>
    <xdr:clientData/>
  </xdr:oneCellAnchor>
  <xdr:twoCellAnchor>
    <xdr:from>
      <xdr:col>4</xdr:col>
      <xdr:colOff>2160166</xdr:colOff>
      <xdr:row>6</xdr:row>
      <xdr:rowOff>0</xdr:rowOff>
    </xdr:from>
    <xdr:to>
      <xdr:col>4</xdr:col>
      <xdr:colOff>3673469</xdr:colOff>
      <xdr:row>6</xdr:row>
      <xdr:rowOff>727249</xdr:rowOff>
    </xdr:to>
    <xdr:sp macro="" textlink="" fLocksText="0">
      <xdr:nvSpPr>
        <xdr:cNvPr id="3339" name="Rounded Rectangle 68"/>
        <xdr:cNvSpPr/>
      </xdr:nvSpPr>
      <xdr:spPr>
        <a:xfrm>
          <a:off x="4495800" y="2324100"/>
          <a:ext cx="1514475"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2. Kapacitetsuppbyggnad och -underhåll </a:t>
          </a:r>
          <a:r>
            <a:rPr lang="en-US" sz="1200"/>
            <a:t>
</a:t>
          </a:r>
        </a:p>
      </xdr:txBody>
    </xdr:sp>
    <xdr:clientData/>
  </xdr:twoCellAnchor>
  <xdr:twoCellAnchor>
    <xdr:from>
      <xdr:col>4</xdr:col>
      <xdr:colOff>818964</xdr:colOff>
      <xdr:row>6</xdr:row>
      <xdr:rowOff>1028179</xdr:rowOff>
    </xdr:from>
    <xdr:to>
      <xdr:col>4</xdr:col>
      <xdr:colOff>1335267</xdr:colOff>
      <xdr:row>6</xdr:row>
      <xdr:rowOff>1304032</xdr:rowOff>
    </xdr:to>
    <xdr:sp macro="" textlink="" fLocksText="0">
      <xdr:nvSpPr>
        <xdr:cNvPr id="3340" name="Right Arrow 69"/>
        <xdr:cNvSpPr/>
      </xdr:nvSpPr>
      <xdr:spPr>
        <a:xfrm rot="-1351082">
          <a:off x="3152775" y="3352800"/>
          <a:ext cx="514350" cy="276225"/>
        </a:xfrm>
        <a:prstGeom prst="rightArrow">
          <a:avLst/>
        </a:prstGeom>
        <a:solidFill>
          <a:srgbClr val="FFFFFF"/>
        </a:solidFill>
        <a:ln w="25400" cap="flat" cmpd="sng" algn="ctr">
          <a:noFill/>
          <a:prstDash val="solid"/>
        </a:ln>
        <a:effectLst/>
      </xdr:spPr>
      <xdr:style>
        <a:lnRef idx="2">
          <a:schemeClr val="tx1">
            <a:shade val="50000"/>
          </a:schemeClr>
        </a:lnRef>
        <a:fillRef idx="1">
          <a:schemeClr val="tx1"/>
        </a:fillRef>
        <a:effectRef idx="0">
          <a:schemeClr val="tx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pPr algn="ctr"/>
          <a:endParaRPr lang="nl-NL"/>
        </a:p>
      </xdr:txBody>
    </xdr:sp>
    <xdr:clientData/>
  </xdr:twoCellAnchor>
  <xdr:twoCellAnchor>
    <xdr:from>
      <xdr:col>4</xdr:col>
      <xdr:colOff>2522172</xdr:colOff>
      <xdr:row>6</xdr:row>
      <xdr:rowOff>2445060</xdr:rowOff>
    </xdr:from>
    <xdr:to>
      <xdr:col>4</xdr:col>
      <xdr:colOff>2824832</xdr:colOff>
      <xdr:row>6</xdr:row>
      <xdr:rowOff>2971688</xdr:rowOff>
    </xdr:to>
    <xdr:sp macro="" textlink="" fLocksText="0">
      <xdr:nvSpPr>
        <xdr:cNvPr id="3341" name="Right Arrow 70"/>
        <xdr:cNvSpPr/>
      </xdr:nvSpPr>
      <xdr:spPr>
        <a:xfrm rot="6456063">
          <a:off x="4857750" y="4772025"/>
          <a:ext cx="304800" cy="523875"/>
        </a:xfrm>
        <a:prstGeom prst="rightArrow">
          <a:avLst>
            <a:gd name="adj1" fmla="val 50000"/>
            <a:gd name="adj2" fmla="val 58259"/>
          </a:avLst>
        </a:prstGeom>
        <a:solidFill>
          <a:srgbClr val="FFFFFF"/>
        </a:solidFill>
        <a:ln w="25400" cap="flat" cmpd="sng" algn="ctr">
          <a:noFill/>
          <a:prstDash val="solid"/>
        </a:ln>
        <a:effectLst/>
      </xdr:spPr>
      <xdr:style>
        <a:lnRef idx="2">
          <a:schemeClr val="tx1">
            <a:shade val="50000"/>
          </a:schemeClr>
        </a:lnRef>
        <a:fillRef idx="1">
          <a:schemeClr val="tx1"/>
        </a:fillRef>
        <a:effectRef idx="0">
          <a:schemeClr val="tx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pPr algn="ctr"/>
          <a:endParaRPr lang="nl-NL"/>
        </a:p>
      </xdr:txBody>
    </xdr:sp>
    <xdr:clientData/>
  </xdr:twoCellAnchor>
  <xdr:twoCellAnchor>
    <xdr:from>
      <xdr:col>4</xdr:col>
      <xdr:colOff>664666</xdr:colOff>
      <xdr:row>7</xdr:row>
      <xdr:rowOff>162223</xdr:rowOff>
    </xdr:from>
    <xdr:to>
      <xdr:col>4</xdr:col>
      <xdr:colOff>1192839</xdr:colOff>
      <xdr:row>8</xdr:row>
      <xdr:rowOff>249585</xdr:rowOff>
    </xdr:to>
    <xdr:sp macro="" textlink="" fLocksText="0">
      <xdr:nvSpPr>
        <xdr:cNvPr id="3342" name="Right Arrow 71"/>
        <xdr:cNvSpPr/>
      </xdr:nvSpPr>
      <xdr:spPr>
        <a:xfrm rot="-9119546">
          <a:off x="3000375" y="5695950"/>
          <a:ext cx="523875" cy="276225"/>
        </a:xfrm>
        <a:prstGeom prst="rightArrow">
          <a:avLst/>
        </a:prstGeom>
        <a:solidFill>
          <a:srgbClr val="FFFFFF"/>
        </a:solidFill>
        <a:ln w="25400" cap="flat" cmpd="sng" algn="ctr">
          <a:noFill/>
          <a:prstDash val="solid"/>
        </a:ln>
        <a:effectLst/>
      </xdr:spPr>
      <xdr:style>
        <a:lnRef idx="2">
          <a:schemeClr val="tx1">
            <a:shade val="50000"/>
          </a:schemeClr>
        </a:lnRef>
        <a:fillRef idx="1">
          <a:schemeClr val="tx1"/>
        </a:fillRef>
        <a:effectRef idx="0">
          <a:schemeClr val="tx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pPr algn="ctr"/>
          <a:endParaRPr lang="nl-NL"/>
        </a:p>
      </xdr:txBody>
    </xdr:sp>
    <xdr:clientData/>
  </xdr:twoCellAnchor>
  <xdr:twoCellAnchor>
    <xdr:from>
      <xdr:col>3</xdr:col>
      <xdr:colOff>619032</xdr:colOff>
      <xdr:row>6</xdr:row>
      <xdr:rowOff>0</xdr:rowOff>
    </xdr:from>
    <xdr:to>
      <xdr:col>4</xdr:col>
      <xdr:colOff>848646</xdr:colOff>
      <xdr:row>6</xdr:row>
      <xdr:rowOff>727249</xdr:rowOff>
    </xdr:to>
    <xdr:sp macro="" textlink="" fLocksText="0">
      <xdr:nvSpPr>
        <xdr:cNvPr id="3343" name="Rounded Rectangle 72"/>
        <xdr:cNvSpPr/>
      </xdr:nvSpPr>
      <xdr:spPr>
        <a:xfrm>
          <a:off x="1676400" y="2324100"/>
          <a:ext cx="1504950"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1. Ledning</a:t>
          </a:r>
          <a:r>
            <a:rPr lang="en-US" sz="1200"/>
            <a:t>
</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26</xdr:col>
      <xdr:colOff>361950</xdr:colOff>
      <xdr:row>10</xdr:row>
      <xdr:rowOff>476250</xdr:rowOff>
    </xdr:from>
    <xdr:ext cx="180975" cy="266700"/>
    <xdr:sp macro="" textlink="">
      <xdr:nvSpPr>
        <xdr:cNvPr id="15296" name="TextBox 1"/>
        <xdr:cNvSpPr txBox="1"/>
      </xdr:nvSpPr>
      <xdr:spPr>
        <a:xfrm>
          <a:off x="11201400" y="44386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10</xdr:row>
      <xdr:rowOff>361950</xdr:rowOff>
    </xdr:from>
    <xdr:ext cx="180975" cy="266700"/>
    <xdr:sp macro="" textlink="">
      <xdr:nvSpPr>
        <xdr:cNvPr id="15297" name="TextBox 2"/>
        <xdr:cNvSpPr txBox="1"/>
      </xdr:nvSpPr>
      <xdr:spPr>
        <a:xfrm>
          <a:off x="11020425" y="43243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15</xdr:row>
      <xdr:rowOff>476250</xdr:rowOff>
    </xdr:from>
    <xdr:ext cx="180975" cy="266700"/>
    <xdr:sp macro="" textlink="">
      <xdr:nvSpPr>
        <xdr:cNvPr id="15298" name="TextBox 4"/>
        <xdr:cNvSpPr txBox="1"/>
      </xdr:nvSpPr>
      <xdr:spPr>
        <a:xfrm>
          <a:off x="11201400" y="78771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15</xdr:row>
      <xdr:rowOff>361950</xdr:rowOff>
    </xdr:from>
    <xdr:ext cx="180975" cy="266700"/>
    <xdr:sp macro="" textlink="">
      <xdr:nvSpPr>
        <xdr:cNvPr id="15299" name="TextBox 5"/>
        <xdr:cNvSpPr txBox="1"/>
      </xdr:nvSpPr>
      <xdr:spPr>
        <a:xfrm>
          <a:off x="11020425" y="77628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22</xdr:row>
      <xdr:rowOff>476250</xdr:rowOff>
    </xdr:from>
    <xdr:ext cx="180975" cy="266700"/>
    <xdr:sp macro="" textlink="">
      <xdr:nvSpPr>
        <xdr:cNvPr id="15300" name="TextBox 6"/>
        <xdr:cNvSpPr txBox="1"/>
      </xdr:nvSpPr>
      <xdr:spPr>
        <a:xfrm>
          <a:off x="11201400" y="128111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22</xdr:row>
      <xdr:rowOff>361950</xdr:rowOff>
    </xdr:from>
    <xdr:ext cx="180975" cy="266700"/>
    <xdr:sp macro="" textlink="">
      <xdr:nvSpPr>
        <xdr:cNvPr id="15301" name="TextBox 7"/>
        <xdr:cNvSpPr txBox="1"/>
      </xdr:nvSpPr>
      <xdr:spPr>
        <a:xfrm>
          <a:off x="11020425" y="126968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28</xdr:row>
      <xdr:rowOff>476250</xdr:rowOff>
    </xdr:from>
    <xdr:ext cx="180975" cy="266700"/>
    <xdr:sp macro="" textlink="">
      <xdr:nvSpPr>
        <xdr:cNvPr id="15302" name="TextBox 8"/>
        <xdr:cNvSpPr txBox="1"/>
      </xdr:nvSpPr>
      <xdr:spPr>
        <a:xfrm>
          <a:off x="11201400" y="171164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28</xdr:row>
      <xdr:rowOff>361950</xdr:rowOff>
    </xdr:from>
    <xdr:ext cx="180975" cy="266700"/>
    <xdr:sp macro="" textlink="">
      <xdr:nvSpPr>
        <xdr:cNvPr id="15303" name="TextBox 9"/>
        <xdr:cNvSpPr txBox="1"/>
      </xdr:nvSpPr>
      <xdr:spPr>
        <a:xfrm>
          <a:off x="11020425" y="170021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36</xdr:row>
      <xdr:rowOff>476250</xdr:rowOff>
    </xdr:from>
    <xdr:ext cx="180975" cy="266700"/>
    <xdr:sp macro="" textlink="">
      <xdr:nvSpPr>
        <xdr:cNvPr id="15304" name="TextBox 12"/>
        <xdr:cNvSpPr txBox="1"/>
      </xdr:nvSpPr>
      <xdr:spPr>
        <a:xfrm>
          <a:off x="11201400" y="225075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36</xdr:row>
      <xdr:rowOff>361950</xdr:rowOff>
    </xdr:from>
    <xdr:ext cx="180975" cy="266700"/>
    <xdr:sp macro="" textlink="">
      <xdr:nvSpPr>
        <xdr:cNvPr id="15305" name="TextBox 13"/>
        <xdr:cNvSpPr txBox="1"/>
      </xdr:nvSpPr>
      <xdr:spPr>
        <a:xfrm>
          <a:off x="11020425" y="223932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42</xdr:row>
      <xdr:rowOff>476250</xdr:rowOff>
    </xdr:from>
    <xdr:ext cx="180975" cy="266700"/>
    <xdr:sp macro="" textlink="">
      <xdr:nvSpPr>
        <xdr:cNvPr id="15306" name="TextBox 14"/>
        <xdr:cNvSpPr txBox="1"/>
      </xdr:nvSpPr>
      <xdr:spPr>
        <a:xfrm>
          <a:off x="11201400" y="263747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42</xdr:row>
      <xdr:rowOff>361950</xdr:rowOff>
    </xdr:from>
    <xdr:ext cx="180975" cy="266700"/>
    <xdr:sp macro="" textlink="">
      <xdr:nvSpPr>
        <xdr:cNvPr id="15307" name="TextBox 15"/>
        <xdr:cNvSpPr txBox="1"/>
      </xdr:nvSpPr>
      <xdr:spPr>
        <a:xfrm>
          <a:off x="11020425" y="262604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27</xdr:col>
      <xdr:colOff>600075</xdr:colOff>
      <xdr:row>19</xdr:row>
      <xdr:rowOff>228600</xdr:rowOff>
    </xdr:from>
    <xdr:ext cx="180975" cy="266700"/>
    <xdr:sp macro="" textlink="">
      <xdr:nvSpPr>
        <xdr:cNvPr id="15308" name="TextBox 3"/>
        <xdr:cNvSpPr txBox="1"/>
      </xdr:nvSpPr>
      <xdr:spPr>
        <a:xfrm>
          <a:off x="12725400" y="106394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438150</xdr:colOff>
      <xdr:row>11</xdr:row>
      <xdr:rowOff>38100</xdr:rowOff>
    </xdr:from>
    <xdr:ext cx="180975" cy="266700"/>
    <xdr:sp macro="" textlink="">
      <xdr:nvSpPr>
        <xdr:cNvPr id="15309" name="TextBox 20"/>
        <xdr:cNvSpPr txBox="1"/>
      </xdr:nvSpPr>
      <xdr:spPr>
        <a:xfrm>
          <a:off x="11277600" y="46386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24</xdr:col>
      <xdr:colOff>419100</xdr:colOff>
      <xdr:row>9</xdr:row>
      <xdr:rowOff>0</xdr:rowOff>
    </xdr:from>
    <xdr:to>
      <xdr:col>31</xdr:col>
      <xdr:colOff>409175</xdr:colOff>
      <xdr:row>9</xdr:row>
      <xdr:rowOff>505867</xdr:rowOff>
    </xdr:to>
    <xdr:sp macro="" textlink="">
      <xdr:nvSpPr>
        <xdr:cNvPr id="15310" name="TextBox 25"/>
        <xdr:cNvSpPr txBox="1"/>
      </xdr:nvSpPr>
      <xdr:spPr>
        <a:xfrm>
          <a:off x="9925050" y="33337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GB"/>
        </a:p>
      </xdr:txBody>
    </xdr:sp>
    <xdr:clientData/>
  </xdr:twoCellAnchor>
  <xdr:twoCellAnchor>
    <xdr:from>
      <xdr:col>25</xdr:col>
      <xdr:colOff>0</xdr:colOff>
      <xdr:row>13</xdr:row>
      <xdr:rowOff>685800</xdr:rowOff>
    </xdr:from>
    <xdr:to>
      <xdr:col>27</xdr:col>
      <xdr:colOff>9860</xdr:colOff>
      <xdr:row>14</xdr:row>
      <xdr:rowOff>0</xdr:rowOff>
    </xdr:to>
    <xdr:sp macro="" textlink="">
      <xdr:nvSpPr>
        <xdr:cNvPr id="15311" name="TextBox 84"/>
        <xdr:cNvSpPr txBox="1"/>
      </xdr:nvSpPr>
      <xdr:spPr>
        <a:xfrm>
          <a:off x="9925050" y="6610350"/>
          <a:ext cx="2209800" cy="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10</xdr:row>
      <xdr:rowOff>0</xdr:rowOff>
    </xdr:from>
    <xdr:to>
      <xdr:col>31</xdr:col>
      <xdr:colOff>409175</xdr:colOff>
      <xdr:row>10</xdr:row>
      <xdr:rowOff>506053</xdr:rowOff>
    </xdr:to>
    <xdr:sp macro="" textlink="">
      <xdr:nvSpPr>
        <xdr:cNvPr id="15312" name="TextBox 87"/>
        <xdr:cNvSpPr txBox="1"/>
      </xdr:nvSpPr>
      <xdr:spPr>
        <a:xfrm>
          <a:off x="9925050" y="39624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11</xdr:row>
      <xdr:rowOff>0</xdr:rowOff>
    </xdr:from>
    <xdr:to>
      <xdr:col>31</xdr:col>
      <xdr:colOff>409175</xdr:colOff>
      <xdr:row>11</xdr:row>
      <xdr:rowOff>505755</xdr:rowOff>
    </xdr:to>
    <xdr:sp macro="" textlink="">
      <xdr:nvSpPr>
        <xdr:cNvPr id="15313" name="TextBox 88"/>
        <xdr:cNvSpPr txBox="1"/>
      </xdr:nvSpPr>
      <xdr:spPr>
        <a:xfrm>
          <a:off x="9925050" y="46005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12</xdr:row>
      <xdr:rowOff>0</xdr:rowOff>
    </xdr:from>
    <xdr:to>
      <xdr:col>31</xdr:col>
      <xdr:colOff>409175</xdr:colOff>
      <xdr:row>12</xdr:row>
      <xdr:rowOff>505271</xdr:rowOff>
    </xdr:to>
    <xdr:sp macro="" textlink="">
      <xdr:nvSpPr>
        <xdr:cNvPr id="15314" name="TextBox 89"/>
        <xdr:cNvSpPr txBox="1"/>
      </xdr:nvSpPr>
      <xdr:spPr>
        <a:xfrm>
          <a:off x="9925050" y="5257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409175</xdr:colOff>
      <xdr:row>13</xdr:row>
      <xdr:rowOff>513319</xdr:rowOff>
    </xdr:to>
    <xdr:sp macro="" textlink="">
      <xdr:nvSpPr>
        <xdr:cNvPr id="15315" name="TextBox 90"/>
        <xdr:cNvSpPr txBox="1"/>
      </xdr:nvSpPr>
      <xdr:spPr>
        <a:xfrm>
          <a:off x="9925050" y="5924550"/>
          <a:ext cx="8286750"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409175</xdr:colOff>
      <xdr:row>14</xdr:row>
      <xdr:rowOff>503374</xdr:rowOff>
    </xdr:to>
    <xdr:sp macro="" textlink="">
      <xdr:nvSpPr>
        <xdr:cNvPr id="15316" name="TextBox 91"/>
        <xdr:cNvSpPr txBox="1"/>
      </xdr:nvSpPr>
      <xdr:spPr>
        <a:xfrm>
          <a:off x="9925050" y="66103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409175</xdr:colOff>
      <xdr:row>15</xdr:row>
      <xdr:rowOff>503411</xdr:rowOff>
    </xdr:to>
    <xdr:sp macro="" textlink="">
      <xdr:nvSpPr>
        <xdr:cNvPr id="15317" name="TextBox 92"/>
        <xdr:cNvSpPr txBox="1"/>
      </xdr:nvSpPr>
      <xdr:spPr>
        <a:xfrm>
          <a:off x="9925050" y="7400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409175</xdr:colOff>
      <xdr:row>16</xdr:row>
      <xdr:rowOff>513548</xdr:rowOff>
    </xdr:to>
    <xdr:sp macro="" textlink="">
      <xdr:nvSpPr>
        <xdr:cNvPr id="15318" name="TextBox 93"/>
        <xdr:cNvSpPr txBox="1"/>
      </xdr:nvSpPr>
      <xdr:spPr>
        <a:xfrm>
          <a:off x="9925050" y="8181975"/>
          <a:ext cx="8286750"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409175</xdr:colOff>
      <xdr:row>17</xdr:row>
      <xdr:rowOff>503411</xdr:rowOff>
    </xdr:to>
    <xdr:sp macro="" textlink="">
      <xdr:nvSpPr>
        <xdr:cNvPr id="15319" name="TextBox 95"/>
        <xdr:cNvSpPr txBox="1"/>
      </xdr:nvSpPr>
      <xdr:spPr>
        <a:xfrm>
          <a:off x="9925050" y="8886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409175</xdr:colOff>
      <xdr:row>18</xdr:row>
      <xdr:rowOff>504974</xdr:rowOff>
    </xdr:to>
    <xdr:sp macro="" textlink="">
      <xdr:nvSpPr>
        <xdr:cNvPr id="15320" name="TextBox 96"/>
        <xdr:cNvSpPr txBox="1"/>
      </xdr:nvSpPr>
      <xdr:spPr>
        <a:xfrm>
          <a:off x="9925050" y="96678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409175</xdr:colOff>
      <xdr:row>21</xdr:row>
      <xdr:rowOff>503969</xdr:rowOff>
    </xdr:to>
    <xdr:sp macro="" textlink="">
      <xdr:nvSpPr>
        <xdr:cNvPr id="15321" name="TextBox 97"/>
        <xdr:cNvSpPr txBox="1"/>
      </xdr:nvSpPr>
      <xdr:spPr>
        <a:xfrm>
          <a:off x="9925050" y="11734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22</xdr:row>
      <xdr:rowOff>0</xdr:rowOff>
    </xdr:from>
    <xdr:to>
      <xdr:col>31</xdr:col>
      <xdr:colOff>409175</xdr:colOff>
      <xdr:row>22</xdr:row>
      <xdr:rowOff>505197</xdr:rowOff>
    </xdr:to>
    <xdr:sp macro="" textlink="">
      <xdr:nvSpPr>
        <xdr:cNvPr id="15322" name="TextBox 98"/>
        <xdr:cNvSpPr txBox="1"/>
      </xdr:nvSpPr>
      <xdr:spPr>
        <a:xfrm>
          <a:off x="9925050" y="123348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23</xdr:row>
      <xdr:rowOff>0</xdr:rowOff>
    </xdr:from>
    <xdr:to>
      <xdr:col>31</xdr:col>
      <xdr:colOff>409175</xdr:colOff>
      <xdr:row>23</xdr:row>
      <xdr:rowOff>505569</xdr:rowOff>
    </xdr:to>
    <xdr:sp macro="" textlink="">
      <xdr:nvSpPr>
        <xdr:cNvPr id="15323" name="TextBox 99"/>
        <xdr:cNvSpPr txBox="1"/>
      </xdr:nvSpPr>
      <xdr:spPr>
        <a:xfrm>
          <a:off x="9925050" y="129254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24</xdr:row>
      <xdr:rowOff>0</xdr:rowOff>
    </xdr:from>
    <xdr:to>
      <xdr:col>31</xdr:col>
      <xdr:colOff>409175</xdr:colOff>
      <xdr:row>24</xdr:row>
      <xdr:rowOff>505569</xdr:rowOff>
    </xdr:to>
    <xdr:sp macro="" textlink="">
      <xdr:nvSpPr>
        <xdr:cNvPr id="15324" name="TextBox 100"/>
        <xdr:cNvSpPr txBox="1"/>
      </xdr:nvSpPr>
      <xdr:spPr>
        <a:xfrm>
          <a:off x="9925050" y="136779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25</xdr:row>
      <xdr:rowOff>0</xdr:rowOff>
    </xdr:from>
    <xdr:to>
      <xdr:col>31</xdr:col>
      <xdr:colOff>409175</xdr:colOff>
      <xdr:row>25</xdr:row>
      <xdr:rowOff>506053</xdr:rowOff>
    </xdr:to>
    <xdr:sp macro="" textlink="">
      <xdr:nvSpPr>
        <xdr:cNvPr id="15325" name="TextBox 101"/>
        <xdr:cNvSpPr txBox="1"/>
      </xdr:nvSpPr>
      <xdr:spPr>
        <a:xfrm>
          <a:off x="9925050" y="14497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26</xdr:row>
      <xdr:rowOff>0</xdr:rowOff>
    </xdr:from>
    <xdr:to>
      <xdr:col>31</xdr:col>
      <xdr:colOff>409175</xdr:colOff>
      <xdr:row>26</xdr:row>
      <xdr:rowOff>505569</xdr:rowOff>
    </xdr:to>
    <xdr:sp macro="" textlink="">
      <xdr:nvSpPr>
        <xdr:cNvPr id="15326" name="TextBox 102"/>
        <xdr:cNvSpPr txBox="1"/>
      </xdr:nvSpPr>
      <xdr:spPr>
        <a:xfrm>
          <a:off x="9925050" y="151352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27</xdr:row>
      <xdr:rowOff>0</xdr:rowOff>
    </xdr:from>
    <xdr:to>
      <xdr:col>31</xdr:col>
      <xdr:colOff>409175</xdr:colOff>
      <xdr:row>27</xdr:row>
      <xdr:rowOff>505569</xdr:rowOff>
    </xdr:to>
    <xdr:sp macro="" textlink="">
      <xdr:nvSpPr>
        <xdr:cNvPr id="15327" name="TextBox 103"/>
        <xdr:cNvSpPr txBox="1"/>
      </xdr:nvSpPr>
      <xdr:spPr>
        <a:xfrm>
          <a:off x="9925050" y="158877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28</xdr:row>
      <xdr:rowOff>0</xdr:rowOff>
    </xdr:from>
    <xdr:to>
      <xdr:col>31</xdr:col>
      <xdr:colOff>409175</xdr:colOff>
      <xdr:row>28</xdr:row>
      <xdr:rowOff>496499</xdr:rowOff>
    </xdr:to>
    <xdr:sp macro="" textlink="">
      <xdr:nvSpPr>
        <xdr:cNvPr id="15328" name="TextBox 104"/>
        <xdr:cNvSpPr txBox="1"/>
      </xdr:nvSpPr>
      <xdr:spPr>
        <a:xfrm>
          <a:off x="9925050" y="1664017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29</xdr:row>
      <xdr:rowOff>0</xdr:rowOff>
    </xdr:from>
    <xdr:to>
      <xdr:col>31</xdr:col>
      <xdr:colOff>409175</xdr:colOff>
      <xdr:row>29</xdr:row>
      <xdr:rowOff>505271</xdr:rowOff>
    </xdr:to>
    <xdr:sp macro="" textlink="">
      <xdr:nvSpPr>
        <xdr:cNvPr id="15329" name="TextBox 105"/>
        <xdr:cNvSpPr txBox="1"/>
      </xdr:nvSpPr>
      <xdr:spPr>
        <a:xfrm>
          <a:off x="9925050" y="17268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30</xdr:row>
      <xdr:rowOff>0</xdr:rowOff>
    </xdr:from>
    <xdr:to>
      <xdr:col>31</xdr:col>
      <xdr:colOff>409175</xdr:colOff>
      <xdr:row>30</xdr:row>
      <xdr:rowOff>505755</xdr:rowOff>
    </xdr:to>
    <xdr:sp macro="" textlink="">
      <xdr:nvSpPr>
        <xdr:cNvPr id="15330" name="TextBox 106"/>
        <xdr:cNvSpPr txBox="1"/>
      </xdr:nvSpPr>
      <xdr:spPr>
        <a:xfrm>
          <a:off x="9925050" y="179355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31</xdr:row>
      <xdr:rowOff>0</xdr:rowOff>
    </xdr:from>
    <xdr:to>
      <xdr:col>31</xdr:col>
      <xdr:colOff>409175</xdr:colOff>
      <xdr:row>31</xdr:row>
      <xdr:rowOff>505867</xdr:rowOff>
    </xdr:to>
    <xdr:sp macro="" textlink="">
      <xdr:nvSpPr>
        <xdr:cNvPr id="15331" name="TextBox 107"/>
        <xdr:cNvSpPr txBox="1"/>
      </xdr:nvSpPr>
      <xdr:spPr>
        <a:xfrm>
          <a:off x="9925050" y="18592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32</xdr:row>
      <xdr:rowOff>0</xdr:rowOff>
    </xdr:from>
    <xdr:to>
      <xdr:col>31</xdr:col>
      <xdr:colOff>409175</xdr:colOff>
      <xdr:row>32</xdr:row>
      <xdr:rowOff>503374</xdr:rowOff>
    </xdr:to>
    <xdr:sp macro="" textlink="">
      <xdr:nvSpPr>
        <xdr:cNvPr id="15332" name="TextBox 108"/>
        <xdr:cNvSpPr txBox="1"/>
      </xdr:nvSpPr>
      <xdr:spPr>
        <a:xfrm>
          <a:off x="9925050" y="19221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33</xdr:row>
      <xdr:rowOff>0</xdr:rowOff>
    </xdr:from>
    <xdr:to>
      <xdr:col>31</xdr:col>
      <xdr:colOff>409175</xdr:colOff>
      <xdr:row>33</xdr:row>
      <xdr:rowOff>506053</xdr:rowOff>
    </xdr:to>
    <xdr:sp macro="" textlink="">
      <xdr:nvSpPr>
        <xdr:cNvPr id="15333" name="TextBox 109"/>
        <xdr:cNvSpPr txBox="1"/>
      </xdr:nvSpPr>
      <xdr:spPr>
        <a:xfrm>
          <a:off x="9925050" y="200120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34</xdr:row>
      <xdr:rowOff>0</xdr:rowOff>
    </xdr:from>
    <xdr:to>
      <xdr:col>31</xdr:col>
      <xdr:colOff>409175</xdr:colOff>
      <xdr:row>34</xdr:row>
      <xdr:rowOff>506313</xdr:rowOff>
    </xdr:to>
    <xdr:sp macro="" textlink="">
      <xdr:nvSpPr>
        <xdr:cNvPr id="15334" name="TextBox 114"/>
        <xdr:cNvSpPr txBox="1"/>
      </xdr:nvSpPr>
      <xdr:spPr>
        <a:xfrm>
          <a:off x="9925050" y="206502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35</xdr:row>
      <xdr:rowOff>0</xdr:rowOff>
    </xdr:from>
    <xdr:to>
      <xdr:col>31</xdr:col>
      <xdr:colOff>409175</xdr:colOff>
      <xdr:row>35</xdr:row>
      <xdr:rowOff>504825</xdr:rowOff>
    </xdr:to>
    <xdr:sp macro="" textlink="">
      <xdr:nvSpPr>
        <xdr:cNvPr id="15335" name="TextBox 115"/>
        <xdr:cNvSpPr txBox="1"/>
      </xdr:nvSpPr>
      <xdr:spPr>
        <a:xfrm>
          <a:off x="9925050" y="214217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36</xdr:row>
      <xdr:rowOff>0</xdr:rowOff>
    </xdr:from>
    <xdr:to>
      <xdr:col>31</xdr:col>
      <xdr:colOff>409175</xdr:colOff>
      <xdr:row>36</xdr:row>
      <xdr:rowOff>506053</xdr:rowOff>
    </xdr:to>
    <xdr:sp macro="" textlink="">
      <xdr:nvSpPr>
        <xdr:cNvPr id="15336" name="TextBox 116"/>
        <xdr:cNvSpPr txBox="1"/>
      </xdr:nvSpPr>
      <xdr:spPr>
        <a:xfrm>
          <a:off x="9925050" y="220313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37</xdr:row>
      <xdr:rowOff>0</xdr:rowOff>
    </xdr:from>
    <xdr:to>
      <xdr:col>31</xdr:col>
      <xdr:colOff>409175</xdr:colOff>
      <xdr:row>37</xdr:row>
      <xdr:rowOff>506016</xdr:rowOff>
    </xdr:to>
    <xdr:sp macro="" textlink="">
      <xdr:nvSpPr>
        <xdr:cNvPr id="15337" name="TextBox 117"/>
        <xdr:cNvSpPr txBox="1"/>
      </xdr:nvSpPr>
      <xdr:spPr>
        <a:xfrm>
          <a:off x="9925050" y="226695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38</xdr:row>
      <xdr:rowOff>0</xdr:rowOff>
    </xdr:from>
    <xdr:to>
      <xdr:col>31</xdr:col>
      <xdr:colOff>409175</xdr:colOff>
      <xdr:row>38</xdr:row>
      <xdr:rowOff>504527</xdr:rowOff>
    </xdr:to>
    <xdr:sp macro="" textlink="">
      <xdr:nvSpPr>
        <xdr:cNvPr id="15338" name="TextBox 118"/>
        <xdr:cNvSpPr txBox="1"/>
      </xdr:nvSpPr>
      <xdr:spPr>
        <a:xfrm>
          <a:off x="9925050" y="234315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39</xdr:row>
      <xdr:rowOff>0</xdr:rowOff>
    </xdr:from>
    <xdr:to>
      <xdr:col>31</xdr:col>
      <xdr:colOff>409175</xdr:colOff>
      <xdr:row>39</xdr:row>
      <xdr:rowOff>505755</xdr:rowOff>
    </xdr:to>
    <xdr:sp macro="" textlink="">
      <xdr:nvSpPr>
        <xdr:cNvPr id="15339" name="TextBox 119"/>
        <xdr:cNvSpPr txBox="1"/>
      </xdr:nvSpPr>
      <xdr:spPr>
        <a:xfrm>
          <a:off x="9925050" y="240030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40</xdr:row>
      <xdr:rowOff>0</xdr:rowOff>
    </xdr:from>
    <xdr:to>
      <xdr:col>31</xdr:col>
      <xdr:colOff>409175</xdr:colOff>
      <xdr:row>40</xdr:row>
      <xdr:rowOff>506016</xdr:rowOff>
    </xdr:to>
    <xdr:sp macro="" textlink="">
      <xdr:nvSpPr>
        <xdr:cNvPr id="15340" name="TextBox 120"/>
        <xdr:cNvSpPr txBox="1"/>
      </xdr:nvSpPr>
      <xdr:spPr>
        <a:xfrm>
          <a:off x="9925050" y="246602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41</xdr:row>
      <xdr:rowOff>0</xdr:rowOff>
    </xdr:from>
    <xdr:to>
      <xdr:col>31</xdr:col>
      <xdr:colOff>409175</xdr:colOff>
      <xdr:row>41</xdr:row>
      <xdr:rowOff>505197</xdr:rowOff>
    </xdr:to>
    <xdr:sp macro="" textlink="">
      <xdr:nvSpPr>
        <xdr:cNvPr id="15341" name="TextBox 121"/>
        <xdr:cNvSpPr txBox="1"/>
      </xdr:nvSpPr>
      <xdr:spPr>
        <a:xfrm>
          <a:off x="9925050" y="25307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42</xdr:row>
      <xdr:rowOff>0</xdr:rowOff>
    </xdr:from>
    <xdr:to>
      <xdr:col>31</xdr:col>
      <xdr:colOff>409175</xdr:colOff>
      <xdr:row>42</xdr:row>
      <xdr:rowOff>506053</xdr:rowOff>
    </xdr:to>
    <xdr:sp macro="" textlink="">
      <xdr:nvSpPr>
        <xdr:cNvPr id="15342" name="TextBox 122"/>
        <xdr:cNvSpPr txBox="1"/>
      </xdr:nvSpPr>
      <xdr:spPr>
        <a:xfrm>
          <a:off x="9925050" y="258984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43</xdr:row>
      <xdr:rowOff>0</xdr:rowOff>
    </xdr:from>
    <xdr:to>
      <xdr:col>31</xdr:col>
      <xdr:colOff>409175</xdr:colOff>
      <xdr:row>43</xdr:row>
      <xdr:rowOff>506016</xdr:rowOff>
    </xdr:to>
    <xdr:sp macro="" textlink="">
      <xdr:nvSpPr>
        <xdr:cNvPr id="15343" name="TextBox 123"/>
        <xdr:cNvSpPr txBox="1"/>
      </xdr:nvSpPr>
      <xdr:spPr>
        <a:xfrm>
          <a:off x="9925050" y="26536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44</xdr:row>
      <xdr:rowOff>0</xdr:rowOff>
    </xdr:from>
    <xdr:to>
      <xdr:col>31</xdr:col>
      <xdr:colOff>409175</xdr:colOff>
      <xdr:row>44</xdr:row>
      <xdr:rowOff>505271</xdr:rowOff>
    </xdr:to>
    <xdr:sp macro="" textlink="">
      <xdr:nvSpPr>
        <xdr:cNvPr id="15344" name="TextBox 124"/>
        <xdr:cNvSpPr txBox="1"/>
      </xdr:nvSpPr>
      <xdr:spPr>
        <a:xfrm>
          <a:off x="9925050" y="271843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45</xdr:row>
      <xdr:rowOff>0</xdr:rowOff>
    </xdr:from>
    <xdr:to>
      <xdr:col>31</xdr:col>
      <xdr:colOff>409175</xdr:colOff>
      <xdr:row>45</xdr:row>
      <xdr:rowOff>496682</xdr:rowOff>
    </xdr:to>
    <xdr:sp macro="" textlink="">
      <xdr:nvSpPr>
        <xdr:cNvPr id="15345" name="TextBox 125"/>
        <xdr:cNvSpPr txBox="1"/>
      </xdr:nvSpPr>
      <xdr:spPr>
        <a:xfrm>
          <a:off x="9925050" y="27851100"/>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46</xdr:row>
      <xdr:rowOff>0</xdr:rowOff>
    </xdr:from>
    <xdr:to>
      <xdr:col>31</xdr:col>
      <xdr:colOff>409175</xdr:colOff>
      <xdr:row>46</xdr:row>
      <xdr:rowOff>505085</xdr:rowOff>
    </xdr:to>
    <xdr:sp macro="" textlink="">
      <xdr:nvSpPr>
        <xdr:cNvPr id="15346" name="TextBox 126"/>
        <xdr:cNvSpPr txBox="1"/>
      </xdr:nvSpPr>
      <xdr:spPr>
        <a:xfrm>
          <a:off x="9925050" y="28489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409175</xdr:colOff>
      <xdr:row>19</xdr:row>
      <xdr:rowOff>504565</xdr:rowOff>
    </xdr:to>
    <xdr:sp macro="" textlink="">
      <xdr:nvSpPr>
        <xdr:cNvPr id="15347" name="TextBox 138"/>
        <xdr:cNvSpPr txBox="1"/>
      </xdr:nvSpPr>
      <xdr:spPr>
        <a:xfrm>
          <a:off x="9925050" y="10410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409175</xdr:colOff>
      <xdr:row>20</xdr:row>
      <xdr:rowOff>496645</xdr:rowOff>
    </xdr:to>
    <xdr:sp macro="" textlink="">
      <xdr:nvSpPr>
        <xdr:cNvPr id="15348" name="TextBox 139"/>
        <xdr:cNvSpPr txBox="1"/>
      </xdr:nvSpPr>
      <xdr:spPr>
        <a:xfrm>
          <a:off x="9925050" y="11087100"/>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26</xdr:col>
      <xdr:colOff>381000</xdr:colOff>
      <xdr:row>5</xdr:row>
      <xdr:rowOff>9525</xdr:rowOff>
    </xdr:from>
    <xdr:ext cx="180975" cy="266700"/>
    <xdr:sp macro="" textlink="">
      <xdr:nvSpPr>
        <xdr:cNvPr id="15349" name="TextBox 22"/>
        <xdr:cNvSpPr txBox="1"/>
      </xdr:nvSpPr>
      <xdr:spPr>
        <a:xfrm>
          <a:off x="11220450" y="11239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1</xdr:col>
      <xdr:colOff>9525</xdr:colOff>
      <xdr:row>3</xdr:row>
      <xdr:rowOff>123825</xdr:rowOff>
    </xdr:from>
    <xdr:ext cx="1304925" cy="371475"/>
    <xdr:pic>
      <xdr:nvPicPr>
        <xdr:cNvPr id="1857526" name="Picture 8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866775"/>
          <a:ext cx="13049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38398</xdr:colOff>
      <xdr:row>48</xdr:row>
      <xdr:rowOff>9674</xdr:rowOff>
    </xdr:from>
    <xdr:to>
      <xdr:col>26</xdr:col>
      <xdr:colOff>114272</xdr:colOff>
      <xdr:row>49</xdr:row>
      <xdr:rowOff>95250</xdr:rowOff>
    </xdr:to>
    <xdr:sp macro="" textlink="" fLocksText="0">
      <xdr:nvSpPr>
        <xdr:cNvPr id="15351" name="Rounded Rectangle 78">
          <a:hlinkClick xmlns:r="http://schemas.openxmlformats.org/officeDocument/2006/relationships" r:id="rId2"/>
        </xdr:cNvPr>
        <xdr:cNvSpPr/>
      </xdr:nvSpPr>
      <xdr:spPr>
        <a:xfrm>
          <a:off x="9963150" y="29403675"/>
          <a:ext cx="990600"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Nästa</a:t>
          </a:r>
        </a:p>
      </xdr:txBody>
    </xdr:sp>
    <xdr:clientData/>
  </xdr:twoCellAnchor>
  <mc:AlternateContent xmlns:mc="http://schemas.openxmlformats.org/markup-compatibility/2006">
    <mc:Choice xmlns:a14="http://schemas.microsoft.com/office/drawing/2010/main" Requires="a14">
      <xdr:twoCellAnchor>
        <xdr:from>
          <xdr:col>2</xdr:col>
          <xdr:colOff>2819400</xdr:colOff>
          <xdr:row>3</xdr:row>
          <xdr:rowOff>114300</xdr:rowOff>
        </xdr:from>
        <xdr:to>
          <xdr:col>2</xdr:col>
          <xdr:colOff>3895725</xdr:colOff>
          <xdr:row>5</xdr:row>
          <xdr:rowOff>104775</xdr:rowOff>
        </xdr:to>
        <xdr:sp macro="" textlink="">
          <xdr:nvSpPr>
            <xdr:cNvPr id="1562260" name="Button 9876" hidden="1">
              <a:extLst>
                <a:ext uri="{63B3BB69-23CF-44E3-9099-C40C66FF867C}">
                  <a14:compatExt spid="_x0000_s1562260"/>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4057650</xdr:colOff>
          <xdr:row>3</xdr:row>
          <xdr:rowOff>104775</xdr:rowOff>
        </xdr:from>
        <xdr:to>
          <xdr:col>5</xdr:col>
          <xdr:colOff>76200</xdr:colOff>
          <xdr:row>5</xdr:row>
          <xdr:rowOff>95250</xdr:rowOff>
        </xdr:to>
        <xdr:sp macro="" textlink="">
          <xdr:nvSpPr>
            <xdr:cNvPr id="1620178" name="Button 10450" hidden="1">
              <a:extLst>
                <a:ext uri="{63B3BB69-23CF-44E3-9099-C40C66FF867C}">
                  <a14:compatExt spid="_x0000_s1620178"/>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5</xdr:row>
      <xdr:rowOff>190500</xdr:rowOff>
    </xdr:from>
    <xdr:ext cx="8220075" cy="1504950"/>
    <xdr:pic>
      <xdr:nvPicPr>
        <xdr:cNvPr id="1857528" name="Picture 6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925050" y="1304925"/>
          <a:ext cx="82200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25</xdr:col>
      <xdr:colOff>0</xdr:colOff>
      <xdr:row>12</xdr:row>
      <xdr:rowOff>0</xdr:rowOff>
    </xdr:from>
    <xdr:to>
      <xdr:col>31</xdr:col>
      <xdr:colOff>409575</xdr:colOff>
      <xdr:row>12</xdr:row>
      <xdr:rowOff>506053</xdr:rowOff>
    </xdr:to>
    <xdr:sp macro="" textlink="">
      <xdr:nvSpPr>
        <xdr:cNvPr id="5024" name="TextBox 16"/>
        <xdr:cNvSpPr txBox="1"/>
      </xdr:nvSpPr>
      <xdr:spPr>
        <a:xfrm>
          <a:off x="9639300" y="50006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409575</xdr:colOff>
      <xdr:row>13</xdr:row>
      <xdr:rowOff>505755</xdr:rowOff>
    </xdr:to>
    <xdr:sp macro="" textlink="">
      <xdr:nvSpPr>
        <xdr:cNvPr id="5025" name="TextBox 17"/>
        <xdr:cNvSpPr txBox="1"/>
      </xdr:nvSpPr>
      <xdr:spPr>
        <a:xfrm>
          <a:off x="9639300" y="5638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409575</xdr:colOff>
      <xdr:row>14</xdr:row>
      <xdr:rowOff>503969</xdr:rowOff>
    </xdr:to>
    <xdr:sp macro="" textlink="">
      <xdr:nvSpPr>
        <xdr:cNvPr id="5026" name="TextBox 18"/>
        <xdr:cNvSpPr txBox="1"/>
      </xdr:nvSpPr>
      <xdr:spPr>
        <a:xfrm>
          <a:off x="9639300" y="62960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409575</xdr:colOff>
      <xdr:row>15</xdr:row>
      <xdr:rowOff>506016</xdr:rowOff>
    </xdr:to>
    <xdr:sp macro="" textlink="">
      <xdr:nvSpPr>
        <xdr:cNvPr id="5027" name="TextBox 19"/>
        <xdr:cNvSpPr txBox="1"/>
      </xdr:nvSpPr>
      <xdr:spPr>
        <a:xfrm>
          <a:off x="9639300" y="68961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409575</xdr:colOff>
      <xdr:row>16</xdr:row>
      <xdr:rowOff>506053</xdr:rowOff>
    </xdr:to>
    <xdr:sp macro="" textlink="">
      <xdr:nvSpPr>
        <xdr:cNvPr id="5028" name="TextBox 20"/>
        <xdr:cNvSpPr txBox="1"/>
      </xdr:nvSpPr>
      <xdr:spPr>
        <a:xfrm>
          <a:off x="9639300" y="7543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409575</xdr:colOff>
      <xdr:row>17</xdr:row>
      <xdr:rowOff>503374</xdr:rowOff>
    </xdr:to>
    <xdr:sp macro="" textlink="">
      <xdr:nvSpPr>
        <xdr:cNvPr id="5029" name="TextBox 21"/>
        <xdr:cNvSpPr txBox="1"/>
      </xdr:nvSpPr>
      <xdr:spPr>
        <a:xfrm>
          <a:off x="9639300" y="81819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409575</xdr:colOff>
      <xdr:row>18</xdr:row>
      <xdr:rowOff>503411</xdr:rowOff>
    </xdr:to>
    <xdr:sp macro="" textlink="">
      <xdr:nvSpPr>
        <xdr:cNvPr id="5030" name="TextBox 22"/>
        <xdr:cNvSpPr txBox="1"/>
      </xdr:nvSpPr>
      <xdr:spPr>
        <a:xfrm>
          <a:off x="9639300" y="89725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409575</xdr:colOff>
      <xdr:row>19</xdr:row>
      <xdr:rowOff>503858</xdr:rowOff>
    </xdr:to>
    <xdr:sp macro="" textlink="">
      <xdr:nvSpPr>
        <xdr:cNvPr id="5031" name="TextBox 23"/>
        <xdr:cNvSpPr txBox="1"/>
      </xdr:nvSpPr>
      <xdr:spPr>
        <a:xfrm>
          <a:off x="9639300" y="97536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409575</xdr:colOff>
      <xdr:row>20</xdr:row>
      <xdr:rowOff>506016</xdr:rowOff>
    </xdr:to>
    <xdr:sp macro="" textlink="">
      <xdr:nvSpPr>
        <xdr:cNvPr id="5032" name="TextBox 24"/>
        <xdr:cNvSpPr txBox="1"/>
      </xdr:nvSpPr>
      <xdr:spPr>
        <a:xfrm>
          <a:off x="9639300" y="10458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409575</xdr:colOff>
      <xdr:row>21</xdr:row>
      <xdr:rowOff>503411</xdr:rowOff>
    </xdr:to>
    <xdr:sp macro="" textlink="">
      <xdr:nvSpPr>
        <xdr:cNvPr id="5033" name="TextBox 25"/>
        <xdr:cNvSpPr txBox="1"/>
      </xdr:nvSpPr>
      <xdr:spPr>
        <a:xfrm>
          <a:off x="9639300" y="111061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9</xdr:row>
      <xdr:rowOff>0</xdr:rowOff>
    </xdr:from>
    <xdr:to>
      <xdr:col>31</xdr:col>
      <xdr:colOff>409575</xdr:colOff>
      <xdr:row>9</xdr:row>
      <xdr:rowOff>505867</xdr:rowOff>
    </xdr:to>
    <xdr:sp macro="" textlink="">
      <xdr:nvSpPr>
        <xdr:cNvPr id="5034" name="TextBox 27"/>
        <xdr:cNvSpPr txBox="1"/>
      </xdr:nvSpPr>
      <xdr:spPr>
        <a:xfrm>
          <a:off x="9639300" y="31432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9525</xdr:colOff>
      <xdr:row>3</xdr:row>
      <xdr:rowOff>123825</xdr:rowOff>
    </xdr:from>
    <xdr:ext cx="1343025" cy="381000"/>
    <xdr:pic>
      <xdr:nvPicPr>
        <xdr:cNvPr id="1731499"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847725"/>
          <a:ext cx="13430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38398</xdr:colOff>
      <xdr:row>22</xdr:row>
      <xdr:rowOff>190351</xdr:rowOff>
    </xdr:from>
    <xdr:to>
      <xdr:col>26</xdr:col>
      <xdr:colOff>95436</xdr:colOff>
      <xdr:row>24</xdr:row>
      <xdr:rowOff>85427</xdr:rowOff>
    </xdr:to>
    <xdr:sp macro="" textlink="" fLocksText="0">
      <xdr:nvSpPr>
        <xdr:cNvPr id="5036" name="Rounded Rectangle 14">
          <a:hlinkClick xmlns:r="http://schemas.openxmlformats.org/officeDocument/2006/relationships" r:id="rId2"/>
        </xdr:cNvPr>
        <xdr:cNvSpPr/>
      </xdr:nvSpPr>
      <xdr:spPr>
        <a:xfrm>
          <a:off x="9677400" y="12077700"/>
          <a:ext cx="971550"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Nästa</a:t>
          </a:r>
        </a:p>
      </xdr:txBody>
    </xdr:sp>
    <xdr:clientData/>
  </xdr:twoCellAnchor>
  <xdr:twoCellAnchor>
    <xdr:from>
      <xdr:col>25</xdr:col>
      <xdr:colOff>0</xdr:colOff>
      <xdr:row>11</xdr:row>
      <xdr:rowOff>0</xdr:rowOff>
    </xdr:from>
    <xdr:to>
      <xdr:col>31</xdr:col>
      <xdr:colOff>409575</xdr:colOff>
      <xdr:row>11</xdr:row>
      <xdr:rowOff>506016</xdr:rowOff>
    </xdr:to>
    <xdr:sp macro="" textlink="">
      <xdr:nvSpPr>
        <xdr:cNvPr id="5037" name="TextBox 15"/>
        <xdr:cNvSpPr txBox="1"/>
      </xdr:nvSpPr>
      <xdr:spPr>
        <a:xfrm>
          <a:off x="9639300" y="4352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25</xdr:col>
      <xdr:colOff>657225</xdr:colOff>
      <xdr:row>10</xdr:row>
      <xdr:rowOff>123825</xdr:rowOff>
    </xdr:from>
    <xdr:ext cx="180975" cy="266700"/>
    <xdr:sp macro="" textlink="">
      <xdr:nvSpPr>
        <xdr:cNvPr id="5038" name="TextBox 26"/>
        <xdr:cNvSpPr txBox="1"/>
      </xdr:nvSpPr>
      <xdr:spPr>
        <a:xfrm>
          <a:off x="10296525" y="38957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25</xdr:col>
      <xdr:colOff>0</xdr:colOff>
      <xdr:row>10</xdr:row>
      <xdr:rowOff>0</xdr:rowOff>
    </xdr:from>
    <xdr:to>
      <xdr:col>31</xdr:col>
      <xdr:colOff>409575</xdr:colOff>
      <xdr:row>10</xdr:row>
      <xdr:rowOff>503858</xdr:rowOff>
    </xdr:to>
    <xdr:sp macro="" textlink="">
      <xdr:nvSpPr>
        <xdr:cNvPr id="5039" name="TextBox 28"/>
        <xdr:cNvSpPr txBox="1"/>
      </xdr:nvSpPr>
      <xdr:spPr>
        <a:xfrm>
          <a:off x="9639300" y="37719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xdr:from>
          <xdr:col>2</xdr:col>
          <xdr:colOff>2857500</xdr:colOff>
          <xdr:row>3</xdr:row>
          <xdr:rowOff>76200</xdr:rowOff>
        </xdr:from>
        <xdr:to>
          <xdr:col>2</xdr:col>
          <xdr:colOff>3933825</xdr:colOff>
          <xdr:row>5</xdr:row>
          <xdr:rowOff>66675</xdr:rowOff>
        </xdr:to>
        <xdr:sp macro="" textlink="">
          <xdr:nvSpPr>
            <xdr:cNvPr id="1533261" name="Button 3405" hidden="1">
              <a:extLst>
                <a:ext uri="{63B3BB69-23CF-44E3-9099-C40C66FF867C}">
                  <a14:compatExt spid="_x0000_s1533261"/>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4057650</xdr:colOff>
          <xdr:row>3</xdr:row>
          <xdr:rowOff>66675</xdr:rowOff>
        </xdr:from>
        <xdr:to>
          <xdr:col>6</xdr:col>
          <xdr:colOff>57150</xdr:colOff>
          <xdr:row>5</xdr:row>
          <xdr:rowOff>57150</xdr:rowOff>
        </xdr:to>
        <xdr:sp macro="" textlink="">
          <xdr:nvSpPr>
            <xdr:cNvPr id="1533468" name="Button 3612" hidden="1">
              <a:extLst>
                <a:ext uri="{63B3BB69-23CF-44E3-9099-C40C66FF867C}">
                  <a14:compatExt spid="_x0000_s1533468"/>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6</xdr:row>
      <xdr:rowOff>0</xdr:rowOff>
    </xdr:from>
    <xdr:ext cx="8220075" cy="1409700"/>
    <xdr:pic>
      <xdr:nvPicPr>
        <xdr:cNvPr id="1731504" name="Picture 3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639300" y="1285875"/>
          <a:ext cx="8220075"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24</xdr:col>
      <xdr:colOff>0</xdr:colOff>
      <xdr:row>9</xdr:row>
      <xdr:rowOff>0</xdr:rowOff>
    </xdr:from>
    <xdr:to>
      <xdr:col>30</xdr:col>
      <xdr:colOff>419100</xdr:colOff>
      <xdr:row>9</xdr:row>
      <xdr:rowOff>505867</xdr:rowOff>
    </xdr:to>
    <xdr:sp macro="" textlink="">
      <xdr:nvSpPr>
        <xdr:cNvPr id="6405" name="TextBox 25"/>
        <xdr:cNvSpPr txBox="1"/>
      </xdr:nvSpPr>
      <xdr:spPr>
        <a:xfrm>
          <a:off x="9677400" y="3467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10</xdr:row>
      <xdr:rowOff>0</xdr:rowOff>
    </xdr:from>
    <xdr:to>
      <xdr:col>30</xdr:col>
      <xdr:colOff>419100</xdr:colOff>
      <xdr:row>10</xdr:row>
      <xdr:rowOff>505197</xdr:rowOff>
    </xdr:to>
    <xdr:sp macro="" textlink="">
      <xdr:nvSpPr>
        <xdr:cNvPr id="6406" name="TextBox 26"/>
        <xdr:cNvSpPr txBox="1"/>
      </xdr:nvSpPr>
      <xdr:spPr>
        <a:xfrm>
          <a:off x="9677400" y="40957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11</xdr:row>
      <xdr:rowOff>0</xdr:rowOff>
    </xdr:from>
    <xdr:to>
      <xdr:col>30</xdr:col>
      <xdr:colOff>419100</xdr:colOff>
      <xdr:row>11</xdr:row>
      <xdr:rowOff>504825</xdr:rowOff>
    </xdr:to>
    <xdr:sp macro="" textlink="">
      <xdr:nvSpPr>
        <xdr:cNvPr id="6407" name="TextBox 27"/>
        <xdr:cNvSpPr txBox="1"/>
      </xdr:nvSpPr>
      <xdr:spPr>
        <a:xfrm>
          <a:off x="9677400" y="46863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12</xdr:row>
      <xdr:rowOff>0</xdr:rowOff>
    </xdr:from>
    <xdr:to>
      <xdr:col>30</xdr:col>
      <xdr:colOff>419100</xdr:colOff>
      <xdr:row>12</xdr:row>
      <xdr:rowOff>505271</xdr:rowOff>
    </xdr:to>
    <xdr:sp macro="" textlink="">
      <xdr:nvSpPr>
        <xdr:cNvPr id="6408" name="TextBox 28"/>
        <xdr:cNvSpPr txBox="1"/>
      </xdr:nvSpPr>
      <xdr:spPr>
        <a:xfrm>
          <a:off x="9677400" y="52959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13</xdr:row>
      <xdr:rowOff>0</xdr:rowOff>
    </xdr:from>
    <xdr:to>
      <xdr:col>30</xdr:col>
      <xdr:colOff>419100</xdr:colOff>
      <xdr:row>13</xdr:row>
      <xdr:rowOff>513548</xdr:rowOff>
    </xdr:to>
    <xdr:sp macro="" textlink="">
      <xdr:nvSpPr>
        <xdr:cNvPr id="6409" name="TextBox 29"/>
        <xdr:cNvSpPr txBox="1"/>
      </xdr:nvSpPr>
      <xdr:spPr>
        <a:xfrm>
          <a:off x="9677400" y="5962650"/>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14</xdr:row>
      <xdr:rowOff>0</xdr:rowOff>
    </xdr:from>
    <xdr:to>
      <xdr:col>30</xdr:col>
      <xdr:colOff>419100</xdr:colOff>
      <xdr:row>14</xdr:row>
      <xdr:rowOff>503969</xdr:rowOff>
    </xdr:to>
    <xdr:sp macro="" textlink="">
      <xdr:nvSpPr>
        <xdr:cNvPr id="6410" name="TextBox 31"/>
        <xdr:cNvSpPr txBox="1"/>
      </xdr:nvSpPr>
      <xdr:spPr>
        <a:xfrm>
          <a:off x="9677400" y="65436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15</xdr:row>
      <xdr:rowOff>0</xdr:rowOff>
    </xdr:from>
    <xdr:to>
      <xdr:col>30</xdr:col>
      <xdr:colOff>419100</xdr:colOff>
      <xdr:row>15</xdr:row>
      <xdr:rowOff>504527</xdr:rowOff>
    </xdr:to>
    <xdr:sp macro="" textlink="">
      <xdr:nvSpPr>
        <xdr:cNvPr id="6411" name="TextBox 32"/>
        <xdr:cNvSpPr txBox="1"/>
      </xdr:nvSpPr>
      <xdr:spPr>
        <a:xfrm>
          <a:off x="9677400" y="71437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16</xdr:row>
      <xdr:rowOff>0</xdr:rowOff>
    </xdr:from>
    <xdr:to>
      <xdr:col>30</xdr:col>
      <xdr:colOff>419100</xdr:colOff>
      <xdr:row>16</xdr:row>
      <xdr:rowOff>503858</xdr:rowOff>
    </xdr:to>
    <xdr:sp macro="" textlink="">
      <xdr:nvSpPr>
        <xdr:cNvPr id="6412" name="TextBox 33"/>
        <xdr:cNvSpPr txBox="1"/>
      </xdr:nvSpPr>
      <xdr:spPr>
        <a:xfrm>
          <a:off x="9677400" y="77152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17</xdr:row>
      <xdr:rowOff>0</xdr:rowOff>
    </xdr:from>
    <xdr:to>
      <xdr:col>30</xdr:col>
      <xdr:colOff>419100</xdr:colOff>
      <xdr:row>17</xdr:row>
      <xdr:rowOff>505867</xdr:rowOff>
    </xdr:to>
    <xdr:sp macro="" textlink="">
      <xdr:nvSpPr>
        <xdr:cNvPr id="6413" name="TextBox 34"/>
        <xdr:cNvSpPr txBox="1"/>
      </xdr:nvSpPr>
      <xdr:spPr>
        <a:xfrm>
          <a:off x="9677400" y="8296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18</xdr:row>
      <xdr:rowOff>0</xdr:rowOff>
    </xdr:from>
    <xdr:to>
      <xdr:col>30</xdr:col>
      <xdr:colOff>419100</xdr:colOff>
      <xdr:row>18</xdr:row>
      <xdr:rowOff>505867</xdr:rowOff>
    </xdr:to>
    <xdr:sp macro="" textlink="">
      <xdr:nvSpPr>
        <xdr:cNvPr id="6414" name="TextBox 35"/>
        <xdr:cNvSpPr txBox="1"/>
      </xdr:nvSpPr>
      <xdr:spPr>
        <a:xfrm>
          <a:off x="9677400" y="89249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19</xdr:row>
      <xdr:rowOff>0</xdr:rowOff>
    </xdr:from>
    <xdr:to>
      <xdr:col>30</xdr:col>
      <xdr:colOff>419100</xdr:colOff>
      <xdr:row>19</xdr:row>
      <xdr:rowOff>506016</xdr:rowOff>
    </xdr:to>
    <xdr:sp macro="" textlink="">
      <xdr:nvSpPr>
        <xdr:cNvPr id="6415" name="TextBox 36"/>
        <xdr:cNvSpPr txBox="1"/>
      </xdr:nvSpPr>
      <xdr:spPr>
        <a:xfrm>
          <a:off x="9677400" y="95535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20</xdr:row>
      <xdr:rowOff>0</xdr:rowOff>
    </xdr:from>
    <xdr:to>
      <xdr:col>30</xdr:col>
      <xdr:colOff>419100</xdr:colOff>
      <xdr:row>20</xdr:row>
      <xdr:rowOff>505271</xdr:rowOff>
    </xdr:to>
    <xdr:sp macro="" textlink="">
      <xdr:nvSpPr>
        <xdr:cNvPr id="6416" name="TextBox 37"/>
        <xdr:cNvSpPr txBox="1"/>
      </xdr:nvSpPr>
      <xdr:spPr>
        <a:xfrm>
          <a:off x="9677400" y="10201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22</xdr:row>
      <xdr:rowOff>0</xdr:rowOff>
    </xdr:from>
    <xdr:to>
      <xdr:col>30</xdr:col>
      <xdr:colOff>419100</xdr:colOff>
      <xdr:row>22</xdr:row>
      <xdr:rowOff>505458</xdr:rowOff>
    </xdr:to>
    <xdr:sp macro="" textlink="">
      <xdr:nvSpPr>
        <xdr:cNvPr id="6417" name="TextBox 38"/>
        <xdr:cNvSpPr txBox="1"/>
      </xdr:nvSpPr>
      <xdr:spPr>
        <a:xfrm>
          <a:off x="9677400" y="11515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23</xdr:row>
      <xdr:rowOff>0</xdr:rowOff>
    </xdr:from>
    <xdr:to>
      <xdr:col>30</xdr:col>
      <xdr:colOff>419100</xdr:colOff>
      <xdr:row>23</xdr:row>
      <xdr:rowOff>506313</xdr:rowOff>
    </xdr:to>
    <xdr:sp macro="" textlink="">
      <xdr:nvSpPr>
        <xdr:cNvPr id="6418" name="TextBox 39"/>
        <xdr:cNvSpPr txBox="1"/>
      </xdr:nvSpPr>
      <xdr:spPr>
        <a:xfrm>
          <a:off x="9677400" y="12134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21</xdr:row>
      <xdr:rowOff>0</xdr:rowOff>
    </xdr:from>
    <xdr:to>
      <xdr:col>30</xdr:col>
      <xdr:colOff>419100</xdr:colOff>
      <xdr:row>21</xdr:row>
      <xdr:rowOff>506016</xdr:rowOff>
    </xdr:to>
    <xdr:sp macro="" textlink="">
      <xdr:nvSpPr>
        <xdr:cNvPr id="6419" name="TextBox 40"/>
        <xdr:cNvSpPr txBox="1"/>
      </xdr:nvSpPr>
      <xdr:spPr>
        <a:xfrm>
          <a:off x="9677400" y="108680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24</xdr:row>
      <xdr:rowOff>0</xdr:rowOff>
    </xdr:from>
    <xdr:to>
      <xdr:col>30</xdr:col>
      <xdr:colOff>419100</xdr:colOff>
      <xdr:row>24</xdr:row>
      <xdr:rowOff>496645</xdr:rowOff>
    </xdr:to>
    <xdr:sp macro="" textlink="">
      <xdr:nvSpPr>
        <xdr:cNvPr id="6420" name="TextBox 41"/>
        <xdr:cNvSpPr txBox="1"/>
      </xdr:nvSpPr>
      <xdr:spPr>
        <a:xfrm>
          <a:off x="9677400" y="12906375"/>
          <a:ext cx="8296275"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25</xdr:row>
      <xdr:rowOff>0</xdr:rowOff>
    </xdr:from>
    <xdr:to>
      <xdr:col>30</xdr:col>
      <xdr:colOff>419100</xdr:colOff>
      <xdr:row>25</xdr:row>
      <xdr:rowOff>503858</xdr:rowOff>
    </xdr:to>
    <xdr:sp macro="" textlink="">
      <xdr:nvSpPr>
        <xdr:cNvPr id="6421" name="TextBox 42"/>
        <xdr:cNvSpPr txBox="1"/>
      </xdr:nvSpPr>
      <xdr:spPr>
        <a:xfrm>
          <a:off x="9677400" y="135540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26</xdr:row>
      <xdr:rowOff>0</xdr:rowOff>
    </xdr:from>
    <xdr:to>
      <xdr:col>30</xdr:col>
      <xdr:colOff>419100</xdr:colOff>
      <xdr:row>26</xdr:row>
      <xdr:rowOff>503858</xdr:rowOff>
    </xdr:to>
    <xdr:sp macro="" textlink="">
      <xdr:nvSpPr>
        <xdr:cNvPr id="6422" name="TextBox 43"/>
        <xdr:cNvSpPr txBox="1"/>
      </xdr:nvSpPr>
      <xdr:spPr>
        <a:xfrm>
          <a:off x="9677400" y="14135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27</xdr:row>
      <xdr:rowOff>0</xdr:rowOff>
    </xdr:from>
    <xdr:to>
      <xdr:col>30</xdr:col>
      <xdr:colOff>419100</xdr:colOff>
      <xdr:row>27</xdr:row>
      <xdr:rowOff>504974</xdr:rowOff>
    </xdr:to>
    <xdr:sp macro="" textlink="">
      <xdr:nvSpPr>
        <xdr:cNvPr id="6423" name="TextBox 44"/>
        <xdr:cNvSpPr txBox="1"/>
      </xdr:nvSpPr>
      <xdr:spPr>
        <a:xfrm>
          <a:off x="9677400" y="147161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47625</xdr:colOff>
      <xdr:row>3</xdr:row>
      <xdr:rowOff>95250</xdr:rowOff>
    </xdr:from>
    <xdr:ext cx="1343025" cy="381000"/>
    <xdr:pic>
      <xdr:nvPicPr>
        <xdr:cNvPr id="1873176" name="Picture 2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971550"/>
          <a:ext cx="13430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24</xdr:col>
      <xdr:colOff>18752</xdr:colOff>
      <xdr:row>28</xdr:row>
      <xdr:rowOff>162223</xdr:rowOff>
    </xdr:from>
    <xdr:to>
      <xdr:col>25</xdr:col>
      <xdr:colOff>85390</xdr:colOff>
      <xdr:row>30</xdr:row>
      <xdr:rowOff>57299</xdr:rowOff>
    </xdr:to>
    <xdr:sp macro="" textlink="" fLocksText="0">
      <xdr:nvSpPr>
        <xdr:cNvPr id="6425" name="Rounded Rectangle 23">
          <a:hlinkClick xmlns:r="http://schemas.openxmlformats.org/officeDocument/2006/relationships" r:id="rId2"/>
        </xdr:cNvPr>
        <xdr:cNvSpPr/>
      </xdr:nvSpPr>
      <xdr:spPr>
        <a:xfrm>
          <a:off x="9696450" y="15430500"/>
          <a:ext cx="981075"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Nästa</a:t>
          </a:r>
        </a:p>
      </xdr:txBody>
    </xdr:sp>
    <xdr:clientData/>
  </xdr:twoCellAnchor>
  <mc:AlternateContent xmlns:mc="http://schemas.openxmlformats.org/markup-compatibility/2006">
    <mc:Choice xmlns:a14="http://schemas.microsoft.com/office/drawing/2010/main" Requires="a14">
      <xdr:twoCellAnchor>
        <xdr:from>
          <xdr:col>2</xdr:col>
          <xdr:colOff>2876550</xdr:colOff>
          <xdr:row>3</xdr:row>
          <xdr:rowOff>95250</xdr:rowOff>
        </xdr:from>
        <xdr:to>
          <xdr:col>2</xdr:col>
          <xdr:colOff>3952875</xdr:colOff>
          <xdr:row>5</xdr:row>
          <xdr:rowOff>85725</xdr:rowOff>
        </xdr:to>
        <xdr:sp macro="" textlink="">
          <xdr:nvSpPr>
            <xdr:cNvPr id="1569003" name="Button 4331" hidden="1">
              <a:extLst>
                <a:ext uri="{63B3BB69-23CF-44E3-9099-C40C66FF867C}">
                  <a14:compatExt spid="_x0000_s1569003"/>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4105275</xdr:colOff>
          <xdr:row>3</xdr:row>
          <xdr:rowOff>95250</xdr:rowOff>
        </xdr:from>
        <xdr:to>
          <xdr:col>6</xdr:col>
          <xdr:colOff>209550</xdr:colOff>
          <xdr:row>5</xdr:row>
          <xdr:rowOff>85725</xdr:rowOff>
        </xdr:to>
        <xdr:sp macro="" textlink="">
          <xdr:nvSpPr>
            <xdr:cNvPr id="1569250" name="Button 4578" hidden="1">
              <a:extLst>
                <a:ext uri="{63B3BB69-23CF-44E3-9099-C40C66FF867C}">
                  <a14:compatExt spid="_x0000_s1569250"/>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24</xdr:col>
      <xdr:colOff>0</xdr:colOff>
      <xdr:row>5</xdr:row>
      <xdr:rowOff>190500</xdr:rowOff>
    </xdr:from>
    <xdr:ext cx="8220075" cy="1495425"/>
    <xdr:pic>
      <xdr:nvPicPr>
        <xdr:cNvPr id="1873178" name="Picture 3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677400" y="1438275"/>
          <a:ext cx="82200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xdr:from>
      <xdr:col>25</xdr:col>
      <xdr:colOff>0</xdr:colOff>
      <xdr:row>9</xdr:row>
      <xdr:rowOff>0</xdr:rowOff>
    </xdr:from>
    <xdr:to>
      <xdr:col>31</xdr:col>
      <xdr:colOff>409575</xdr:colOff>
      <xdr:row>9</xdr:row>
      <xdr:rowOff>503969</xdr:rowOff>
    </xdr:to>
    <xdr:sp macro="" textlink="">
      <xdr:nvSpPr>
        <xdr:cNvPr id="5828" name="TextBox 19"/>
        <xdr:cNvSpPr txBox="1"/>
      </xdr:nvSpPr>
      <xdr:spPr>
        <a:xfrm>
          <a:off x="9667875" y="33813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10</xdr:row>
      <xdr:rowOff>0</xdr:rowOff>
    </xdr:from>
    <xdr:to>
      <xdr:col>31</xdr:col>
      <xdr:colOff>409575</xdr:colOff>
      <xdr:row>10</xdr:row>
      <xdr:rowOff>503969</xdr:rowOff>
    </xdr:to>
    <xdr:sp macro="" textlink="">
      <xdr:nvSpPr>
        <xdr:cNvPr id="5829" name="TextBox 20"/>
        <xdr:cNvSpPr txBox="1"/>
      </xdr:nvSpPr>
      <xdr:spPr>
        <a:xfrm>
          <a:off x="9667875" y="3981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11</xdr:row>
      <xdr:rowOff>0</xdr:rowOff>
    </xdr:from>
    <xdr:to>
      <xdr:col>31</xdr:col>
      <xdr:colOff>409575</xdr:colOff>
      <xdr:row>11</xdr:row>
      <xdr:rowOff>506053</xdr:rowOff>
    </xdr:to>
    <xdr:sp macro="" textlink="">
      <xdr:nvSpPr>
        <xdr:cNvPr id="5830" name="TextBox 21"/>
        <xdr:cNvSpPr txBox="1"/>
      </xdr:nvSpPr>
      <xdr:spPr>
        <a:xfrm>
          <a:off x="9667875" y="45815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12</xdr:row>
      <xdr:rowOff>0</xdr:rowOff>
    </xdr:from>
    <xdr:to>
      <xdr:col>31</xdr:col>
      <xdr:colOff>409575</xdr:colOff>
      <xdr:row>12</xdr:row>
      <xdr:rowOff>506053</xdr:rowOff>
    </xdr:to>
    <xdr:sp macro="" textlink="">
      <xdr:nvSpPr>
        <xdr:cNvPr id="5831" name="TextBox 22"/>
        <xdr:cNvSpPr txBox="1"/>
      </xdr:nvSpPr>
      <xdr:spPr>
        <a:xfrm>
          <a:off x="9667875" y="52197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409575</xdr:colOff>
      <xdr:row>13</xdr:row>
      <xdr:rowOff>496682</xdr:rowOff>
    </xdr:to>
    <xdr:sp macro="" textlink="">
      <xdr:nvSpPr>
        <xdr:cNvPr id="5832" name="TextBox 23"/>
        <xdr:cNvSpPr txBox="1"/>
      </xdr:nvSpPr>
      <xdr:spPr>
        <a:xfrm>
          <a:off x="9667875" y="585787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409575</xdr:colOff>
      <xdr:row>14</xdr:row>
      <xdr:rowOff>504825</xdr:rowOff>
    </xdr:to>
    <xdr:sp macro="" textlink="">
      <xdr:nvSpPr>
        <xdr:cNvPr id="5833" name="TextBox 24"/>
        <xdr:cNvSpPr txBox="1"/>
      </xdr:nvSpPr>
      <xdr:spPr>
        <a:xfrm>
          <a:off x="9667875" y="6496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409575</xdr:colOff>
      <xdr:row>15</xdr:row>
      <xdr:rowOff>505867</xdr:rowOff>
    </xdr:to>
    <xdr:sp macro="" textlink="">
      <xdr:nvSpPr>
        <xdr:cNvPr id="5834" name="TextBox 25"/>
        <xdr:cNvSpPr txBox="1"/>
      </xdr:nvSpPr>
      <xdr:spPr>
        <a:xfrm>
          <a:off x="9667875" y="7105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409575</xdr:colOff>
      <xdr:row>16</xdr:row>
      <xdr:rowOff>503858</xdr:rowOff>
    </xdr:to>
    <xdr:sp macro="" textlink="">
      <xdr:nvSpPr>
        <xdr:cNvPr id="5835" name="TextBox 26"/>
        <xdr:cNvSpPr txBox="1"/>
      </xdr:nvSpPr>
      <xdr:spPr>
        <a:xfrm>
          <a:off x="9667875" y="77343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409575</xdr:colOff>
      <xdr:row>17</xdr:row>
      <xdr:rowOff>505197</xdr:rowOff>
    </xdr:to>
    <xdr:sp macro="" textlink="">
      <xdr:nvSpPr>
        <xdr:cNvPr id="5836" name="TextBox 27"/>
        <xdr:cNvSpPr txBox="1"/>
      </xdr:nvSpPr>
      <xdr:spPr>
        <a:xfrm>
          <a:off x="9667875" y="84391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409575</xdr:colOff>
      <xdr:row>18</xdr:row>
      <xdr:rowOff>505867</xdr:rowOff>
    </xdr:to>
    <xdr:sp macro="" textlink="">
      <xdr:nvSpPr>
        <xdr:cNvPr id="5837" name="TextBox 28"/>
        <xdr:cNvSpPr txBox="1"/>
      </xdr:nvSpPr>
      <xdr:spPr>
        <a:xfrm>
          <a:off x="9667875" y="91344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409575</xdr:colOff>
      <xdr:row>19</xdr:row>
      <xdr:rowOff>496682</xdr:rowOff>
    </xdr:to>
    <xdr:sp macro="" textlink="">
      <xdr:nvSpPr>
        <xdr:cNvPr id="5838" name="TextBox 29"/>
        <xdr:cNvSpPr txBox="1"/>
      </xdr:nvSpPr>
      <xdr:spPr>
        <a:xfrm>
          <a:off x="9667875" y="976312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409575</xdr:colOff>
      <xdr:row>20</xdr:row>
      <xdr:rowOff>506053</xdr:rowOff>
    </xdr:to>
    <xdr:sp macro="" textlink="">
      <xdr:nvSpPr>
        <xdr:cNvPr id="5839" name="TextBox 30"/>
        <xdr:cNvSpPr txBox="1"/>
      </xdr:nvSpPr>
      <xdr:spPr>
        <a:xfrm>
          <a:off x="9667875" y="104013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409575</xdr:colOff>
      <xdr:row>21</xdr:row>
      <xdr:rowOff>503858</xdr:rowOff>
    </xdr:to>
    <xdr:sp macro="" textlink="">
      <xdr:nvSpPr>
        <xdr:cNvPr id="5840" name="TextBox 31"/>
        <xdr:cNvSpPr txBox="1"/>
      </xdr:nvSpPr>
      <xdr:spPr>
        <a:xfrm>
          <a:off x="9667875" y="110394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22</xdr:row>
      <xdr:rowOff>0</xdr:rowOff>
    </xdr:from>
    <xdr:to>
      <xdr:col>31</xdr:col>
      <xdr:colOff>409575</xdr:colOff>
      <xdr:row>22</xdr:row>
      <xdr:rowOff>505197</xdr:rowOff>
    </xdr:to>
    <xdr:sp macro="" textlink="">
      <xdr:nvSpPr>
        <xdr:cNvPr id="5841" name="TextBox 32"/>
        <xdr:cNvSpPr txBox="1"/>
      </xdr:nvSpPr>
      <xdr:spPr>
        <a:xfrm>
          <a:off x="9667875" y="116205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23</xdr:row>
      <xdr:rowOff>0</xdr:rowOff>
    </xdr:from>
    <xdr:to>
      <xdr:col>31</xdr:col>
      <xdr:colOff>409575</xdr:colOff>
      <xdr:row>23</xdr:row>
      <xdr:rowOff>503969</xdr:rowOff>
    </xdr:to>
    <xdr:sp macro="" textlink="">
      <xdr:nvSpPr>
        <xdr:cNvPr id="5842" name="TextBox 33"/>
        <xdr:cNvSpPr txBox="1"/>
      </xdr:nvSpPr>
      <xdr:spPr>
        <a:xfrm>
          <a:off x="9667875" y="12211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24</xdr:row>
      <xdr:rowOff>0</xdr:rowOff>
    </xdr:from>
    <xdr:to>
      <xdr:col>31</xdr:col>
      <xdr:colOff>409575</xdr:colOff>
      <xdr:row>24</xdr:row>
      <xdr:rowOff>496645</xdr:rowOff>
    </xdr:to>
    <xdr:sp macro="" textlink="">
      <xdr:nvSpPr>
        <xdr:cNvPr id="5843" name="TextBox 34"/>
        <xdr:cNvSpPr txBox="1"/>
      </xdr:nvSpPr>
      <xdr:spPr>
        <a:xfrm>
          <a:off x="9667875" y="1281112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25</xdr:row>
      <xdr:rowOff>0</xdr:rowOff>
    </xdr:from>
    <xdr:to>
      <xdr:col>31</xdr:col>
      <xdr:colOff>409575</xdr:colOff>
      <xdr:row>25</xdr:row>
      <xdr:rowOff>504527</xdr:rowOff>
    </xdr:to>
    <xdr:sp macro="" textlink="">
      <xdr:nvSpPr>
        <xdr:cNvPr id="5844" name="TextBox 35"/>
        <xdr:cNvSpPr txBox="1"/>
      </xdr:nvSpPr>
      <xdr:spPr>
        <a:xfrm>
          <a:off x="9667875" y="13458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0</xdr:col>
      <xdr:colOff>142875</xdr:colOff>
      <xdr:row>3</xdr:row>
      <xdr:rowOff>133350</xdr:rowOff>
    </xdr:from>
    <xdr:ext cx="1352550" cy="381000"/>
    <xdr:pic>
      <xdr:nvPicPr>
        <xdr:cNvPr id="1793749" name="Picture 3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923925"/>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38398</xdr:colOff>
      <xdr:row>26</xdr:row>
      <xdr:rowOff>162223</xdr:rowOff>
    </xdr:from>
    <xdr:to>
      <xdr:col>26</xdr:col>
      <xdr:colOff>104226</xdr:colOff>
      <xdr:row>28</xdr:row>
      <xdr:rowOff>57299</xdr:rowOff>
    </xdr:to>
    <xdr:sp macro="" textlink="" fLocksText="0">
      <xdr:nvSpPr>
        <xdr:cNvPr id="5846" name="Rounded Rectangle 36">
          <a:hlinkClick xmlns:r="http://schemas.openxmlformats.org/officeDocument/2006/relationships" r:id="rId2"/>
        </xdr:cNvPr>
        <xdr:cNvSpPr/>
      </xdr:nvSpPr>
      <xdr:spPr>
        <a:xfrm>
          <a:off x="9705975" y="14192250"/>
          <a:ext cx="981075" cy="2476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Nästa</a:t>
          </a:r>
        </a:p>
      </xdr:txBody>
    </xdr:sp>
    <xdr:clientData/>
  </xdr:twoCellAnchor>
  <mc:AlternateContent xmlns:mc="http://schemas.openxmlformats.org/markup-compatibility/2006">
    <mc:Choice xmlns:a14="http://schemas.microsoft.com/office/drawing/2010/main" Requires="a14">
      <xdr:twoCellAnchor>
        <xdr:from>
          <xdr:col>2</xdr:col>
          <xdr:colOff>2800350</xdr:colOff>
          <xdr:row>3</xdr:row>
          <xdr:rowOff>104775</xdr:rowOff>
        </xdr:from>
        <xdr:to>
          <xdr:col>2</xdr:col>
          <xdr:colOff>3876675</xdr:colOff>
          <xdr:row>5</xdr:row>
          <xdr:rowOff>85725</xdr:rowOff>
        </xdr:to>
        <xdr:sp macro="" textlink="">
          <xdr:nvSpPr>
            <xdr:cNvPr id="1459049" name="Button 3945" hidden="1">
              <a:extLst>
                <a:ext uri="{63B3BB69-23CF-44E3-9099-C40C66FF867C}">
                  <a14:compatExt spid="_x0000_s1459049"/>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3981450</xdr:colOff>
          <xdr:row>3</xdr:row>
          <xdr:rowOff>85725</xdr:rowOff>
        </xdr:from>
        <xdr:to>
          <xdr:col>5</xdr:col>
          <xdr:colOff>38100</xdr:colOff>
          <xdr:row>5</xdr:row>
          <xdr:rowOff>76200</xdr:rowOff>
        </xdr:to>
        <xdr:sp macro="" textlink="">
          <xdr:nvSpPr>
            <xdr:cNvPr id="1627207" name="Button 4167" hidden="1">
              <a:extLst>
                <a:ext uri="{63B3BB69-23CF-44E3-9099-C40C66FF867C}">
                  <a14:compatExt spid="_x0000_s1627207"/>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5</xdr:row>
      <xdr:rowOff>190500</xdr:rowOff>
    </xdr:from>
    <xdr:ext cx="8220075" cy="1466850"/>
    <xdr:pic>
      <xdr:nvPicPr>
        <xdr:cNvPr id="1793751" name="Picture 3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667875" y="1352550"/>
          <a:ext cx="822007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xdr:from>
      <xdr:col>25</xdr:col>
      <xdr:colOff>0</xdr:colOff>
      <xdr:row>9</xdr:row>
      <xdr:rowOff>0</xdr:rowOff>
    </xdr:from>
    <xdr:to>
      <xdr:col>31</xdr:col>
      <xdr:colOff>419100</xdr:colOff>
      <xdr:row>9</xdr:row>
      <xdr:rowOff>505867</xdr:rowOff>
    </xdr:to>
    <xdr:sp macro="" textlink="">
      <xdr:nvSpPr>
        <xdr:cNvPr id="14477" name="TextBox 42"/>
        <xdr:cNvSpPr txBox="1"/>
      </xdr:nvSpPr>
      <xdr:spPr>
        <a:xfrm>
          <a:off x="9791700" y="33528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419100</xdr:colOff>
      <xdr:row>16</xdr:row>
      <xdr:rowOff>503634</xdr:rowOff>
    </xdr:to>
    <xdr:sp macro="" textlink="">
      <xdr:nvSpPr>
        <xdr:cNvPr id="14478" name="TextBox 44"/>
        <xdr:cNvSpPr txBox="1"/>
      </xdr:nvSpPr>
      <xdr:spPr>
        <a:xfrm>
          <a:off x="9791700" y="80200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24</xdr:row>
      <xdr:rowOff>0</xdr:rowOff>
    </xdr:from>
    <xdr:to>
      <xdr:col>31</xdr:col>
      <xdr:colOff>419100</xdr:colOff>
      <xdr:row>24</xdr:row>
      <xdr:rowOff>503858</xdr:rowOff>
    </xdr:to>
    <xdr:sp macro="" textlink="">
      <xdr:nvSpPr>
        <xdr:cNvPr id="14479" name="TextBox 45"/>
        <xdr:cNvSpPr txBox="1"/>
      </xdr:nvSpPr>
      <xdr:spPr>
        <a:xfrm>
          <a:off x="9791700" y="139541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419100</xdr:colOff>
      <xdr:row>17</xdr:row>
      <xdr:rowOff>505569</xdr:rowOff>
    </xdr:to>
    <xdr:sp macro="" textlink="">
      <xdr:nvSpPr>
        <xdr:cNvPr id="14480" name="TextBox 46"/>
        <xdr:cNvSpPr txBox="1"/>
      </xdr:nvSpPr>
      <xdr:spPr>
        <a:xfrm>
          <a:off x="9791700" y="8705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419100</xdr:colOff>
      <xdr:row>18</xdr:row>
      <xdr:rowOff>503411</xdr:rowOff>
    </xdr:to>
    <xdr:sp macro="" textlink="">
      <xdr:nvSpPr>
        <xdr:cNvPr id="14481" name="TextBox 47"/>
        <xdr:cNvSpPr txBox="1"/>
      </xdr:nvSpPr>
      <xdr:spPr>
        <a:xfrm>
          <a:off x="9791700" y="94583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419100</xdr:colOff>
      <xdr:row>19</xdr:row>
      <xdr:rowOff>503634</xdr:rowOff>
    </xdr:to>
    <xdr:sp macro="" textlink="">
      <xdr:nvSpPr>
        <xdr:cNvPr id="14482" name="TextBox 48"/>
        <xdr:cNvSpPr txBox="1"/>
      </xdr:nvSpPr>
      <xdr:spPr>
        <a:xfrm>
          <a:off x="9791700" y="102393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419100</xdr:colOff>
      <xdr:row>20</xdr:row>
      <xdr:rowOff>513927</xdr:rowOff>
    </xdr:to>
    <xdr:sp macro="" textlink="">
      <xdr:nvSpPr>
        <xdr:cNvPr id="14483" name="TextBox 49"/>
        <xdr:cNvSpPr txBox="1"/>
      </xdr:nvSpPr>
      <xdr:spPr>
        <a:xfrm>
          <a:off x="9791700" y="10925175"/>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419100</xdr:colOff>
      <xdr:row>21</xdr:row>
      <xdr:rowOff>506313</xdr:rowOff>
    </xdr:to>
    <xdr:sp macro="" textlink="">
      <xdr:nvSpPr>
        <xdr:cNvPr id="14484" name="TextBox 50"/>
        <xdr:cNvSpPr txBox="1"/>
      </xdr:nvSpPr>
      <xdr:spPr>
        <a:xfrm>
          <a:off x="9791700" y="116586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22</xdr:row>
      <xdr:rowOff>0</xdr:rowOff>
    </xdr:from>
    <xdr:to>
      <xdr:col>31</xdr:col>
      <xdr:colOff>419100</xdr:colOff>
      <xdr:row>22</xdr:row>
      <xdr:rowOff>504230</xdr:rowOff>
    </xdr:to>
    <xdr:sp macro="" textlink="">
      <xdr:nvSpPr>
        <xdr:cNvPr id="14485" name="TextBox 51"/>
        <xdr:cNvSpPr txBox="1"/>
      </xdr:nvSpPr>
      <xdr:spPr>
        <a:xfrm>
          <a:off x="9791700" y="124301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23</xdr:row>
      <xdr:rowOff>0</xdr:rowOff>
    </xdr:from>
    <xdr:to>
      <xdr:col>31</xdr:col>
      <xdr:colOff>419100</xdr:colOff>
      <xdr:row>23</xdr:row>
      <xdr:rowOff>503374</xdr:rowOff>
    </xdr:to>
    <xdr:sp macro="" textlink="">
      <xdr:nvSpPr>
        <xdr:cNvPr id="14486" name="TextBox 52"/>
        <xdr:cNvSpPr txBox="1"/>
      </xdr:nvSpPr>
      <xdr:spPr>
        <a:xfrm>
          <a:off x="9791700" y="131635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25</xdr:row>
      <xdr:rowOff>0</xdr:rowOff>
    </xdr:from>
    <xdr:to>
      <xdr:col>31</xdr:col>
      <xdr:colOff>419100</xdr:colOff>
      <xdr:row>25</xdr:row>
      <xdr:rowOff>505197</xdr:rowOff>
    </xdr:to>
    <xdr:sp macro="" textlink="">
      <xdr:nvSpPr>
        <xdr:cNvPr id="14487" name="TextBox 53"/>
        <xdr:cNvSpPr txBox="1"/>
      </xdr:nvSpPr>
      <xdr:spPr>
        <a:xfrm>
          <a:off x="9791700" y="146589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26</xdr:row>
      <xdr:rowOff>0</xdr:rowOff>
    </xdr:from>
    <xdr:to>
      <xdr:col>31</xdr:col>
      <xdr:colOff>419100</xdr:colOff>
      <xdr:row>26</xdr:row>
      <xdr:rowOff>503858</xdr:rowOff>
    </xdr:to>
    <xdr:sp macro="" textlink="">
      <xdr:nvSpPr>
        <xdr:cNvPr id="14488" name="TextBox 54"/>
        <xdr:cNvSpPr txBox="1"/>
      </xdr:nvSpPr>
      <xdr:spPr>
        <a:xfrm>
          <a:off x="9791700" y="153543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27</xdr:row>
      <xdr:rowOff>0</xdr:rowOff>
    </xdr:from>
    <xdr:to>
      <xdr:col>31</xdr:col>
      <xdr:colOff>419100</xdr:colOff>
      <xdr:row>27</xdr:row>
      <xdr:rowOff>513548</xdr:rowOff>
    </xdr:to>
    <xdr:sp macro="" textlink="">
      <xdr:nvSpPr>
        <xdr:cNvPr id="14489" name="TextBox 55"/>
        <xdr:cNvSpPr txBox="1"/>
      </xdr:nvSpPr>
      <xdr:spPr>
        <a:xfrm>
          <a:off x="9791700" y="16059150"/>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28</xdr:row>
      <xdr:rowOff>0</xdr:rowOff>
    </xdr:from>
    <xdr:to>
      <xdr:col>31</xdr:col>
      <xdr:colOff>419100</xdr:colOff>
      <xdr:row>28</xdr:row>
      <xdr:rowOff>504565</xdr:rowOff>
    </xdr:to>
    <xdr:sp macro="" textlink="">
      <xdr:nvSpPr>
        <xdr:cNvPr id="14490" name="TextBox 56"/>
        <xdr:cNvSpPr txBox="1"/>
      </xdr:nvSpPr>
      <xdr:spPr>
        <a:xfrm>
          <a:off x="9791700" y="167640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29</xdr:row>
      <xdr:rowOff>0</xdr:rowOff>
    </xdr:from>
    <xdr:to>
      <xdr:col>31</xdr:col>
      <xdr:colOff>419100</xdr:colOff>
      <xdr:row>29</xdr:row>
      <xdr:rowOff>506164</xdr:rowOff>
    </xdr:to>
    <xdr:sp macro="" textlink="">
      <xdr:nvSpPr>
        <xdr:cNvPr id="14491" name="TextBox 57"/>
        <xdr:cNvSpPr txBox="1"/>
      </xdr:nvSpPr>
      <xdr:spPr>
        <a:xfrm>
          <a:off x="9791700" y="17440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30</xdr:row>
      <xdr:rowOff>0</xdr:rowOff>
    </xdr:from>
    <xdr:to>
      <xdr:col>31</xdr:col>
      <xdr:colOff>419100</xdr:colOff>
      <xdr:row>30</xdr:row>
      <xdr:rowOff>505569</xdr:rowOff>
    </xdr:to>
    <xdr:sp macro="" textlink="">
      <xdr:nvSpPr>
        <xdr:cNvPr id="14492" name="TextBox 58"/>
        <xdr:cNvSpPr txBox="1"/>
      </xdr:nvSpPr>
      <xdr:spPr>
        <a:xfrm>
          <a:off x="9791700" y="181641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31</xdr:row>
      <xdr:rowOff>0</xdr:rowOff>
    </xdr:from>
    <xdr:to>
      <xdr:col>31</xdr:col>
      <xdr:colOff>419100</xdr:colOff>
      <xdr:row>31</xdr:row>
      <xdr:rowOff>513319</xdr:rowOff>
    </xdr:to>
    <xdr:sp macro="" textlink="">
      <xdr:nvSpPr>
        <xdr:cNvPr id="14493" name="TextBox 59"/>
        <xdr:cNvSpPr txBox="1"/>
      </xdr:nvSpPr>
      <xdr:spPr>
        <a:xfrm>
          <a:off x="9791700" y="18916650"/>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32</xdr:row>
      <xdr:rowOff>0</xdr:rowOff>
    </xdr:from>
    <xdr:to>
      <xdr:col>31</xdr:col>
      <xdr:colOff>419100</xdr:colOff>
      <xdr:row>32</xdr:row>
      <xdr:rowOff>505271</xdr:rowOff>
    </xdr:to>
    <xdr:sp macro="" textlink="">
      <xdr:nvSpPr>
        <xdr:cNvPr id="14494" name="TextBox 60"/>
        <xdr:cNvSpPr txBox="1"/>
      </xdr:nvSpPr>
      <xdr:spPr>
        <a:xfrm>
          <a:off x="9791700" y="19602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33</xdr:row>
      <xdr:rowOff>0</xdr:rowOff>
    </xdr:from>
    <xdr:to>
      <xdr:col>31</xdr:col>
      <xdr:colOff>419100</xdr:colOff>
      <xdr:row>33</xdr:row>
      <xdr:rowOff>505197</xdr:rowOff>
    </xdr:to>
    <xdr:sp macro="" textlink="">
      <xdr:nvSpPr>
        <xdr:cNvPr id="14495" name="TextBox 61"/>
        <xdr:cNvSpPr txBox="1"/>
      </xdr:nvSpPr>
      <xdr:spPr>
        <a:xfrm>
          <a:off x="9791700" y="202692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34</xdr:row>
      <xdr:rowOff>0</xdr:rowOff>
    </xdr:from>
    <xdr:to>
      <xdr:col>31</xdr:col>
      <xdr:colOff>419100</xdr:colOff>
      <xdr:row>34</xdr:row>
      <xdr:rowOff>506016</xdr:rowOff>
    </xdr:to>
    <xdr:sp macro="" textlink="">
      <xdr:nvSpPr>
        <xdr:cNvPr id="14496" name="TextBox 62"/>
        <xdr:cNvSpPr txBox="1"/>
      </xdr:nvSpPr>
      <xdr:spPr>
        <a:xfrm>
          <a:off x="9791700" y="209645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35</xdr:row>
      <xdr:rowOff>0</xdr:rowOff>
    </xdr:from>
    <xdr:to>
      <xdr:col>31</xdr:col>
      <xdr:colOff>419100</xdr:colOff>
      <xdr:row>35</xdr:row>
      <xdr:rowOff>505197</xdr:rowOff>
    </xdr:to>
    <xdr:sp macro="" textlink="">
      <xdr:nvSpPr>
        <xdr:cNvPr id="14497" name="TextBox 63"/>
        <xdr:cNvSpPr txBox="1"/>
      </xdr:nvSpPr>
      <xdr:spPr>
        <a:xfrm>
          <a:off x="9791700" y="216122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36</xdr:row>
      <xdr:rowOff>0</xdr:rowOff>
    </xdr:from>
    <xdr:to>
      <xdr:col>31</xdr:col>
      <xdr:colOff>419100</xdr:colOff>
      <xdr:row>36</xdr:row>
      <xdr:rowOff>505867</xdr:rowOff>
    </xdr:to>
    <xdr:sp macro="" textlink="">
      <xdr:nvSpPr>
        <xdr:cNvPr id="14498" name="TextBox 64"/>
        <xdr:cNvSpPr txBox="1"/>
      </xdr:nvSpPr>
      <xdr:spPr>
        <a:xfrm>
          <a:off x="9791700" y="223075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37</xdr:row>
      <xdr:rowOff>0</xdr:rowOff>
    </xdr:from>
    <xdr:to>
      <xdr:col>31</xdr:col>
      <xdr:colOff>419100</xdr:colOff>
      <xdr:row>37</xdr:row>
      <xdr:rowOff>505458</xdr:rowOff>
    </xdr:to>
    <xdr:sp macro="" textlink="">
      <xdr:nvSpPr>
        <xdr:cNvPr id="14499" name="TextBox 65"/>
        <xdr:cNvSpPr txBox="1"/>
      </xdr:nvSpPr>
      <xdr:spPr>
        <a:xfrm>
          <a:off x="9791700" y="229362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38</xdr:row>
      <xdr:rowOff>0</xdr:rowOff>
    </xdr:from>
    <xdr:to>
      <xdr:col>31</xdr:col>
      <xdr:colOff>419100</xdr:colOff>
      <xdr:row>38</xdr:row>
      <xdr:rowOff>505867</xdr:rowOff>
    </xdr:to>
    <xdr:sp macro="" textlink="">
      <xdr:nvSpPr>
        <xdr:cNvPr id="14500" name="TextBox 66"/>
        <xdr:cNvSpPr txBox="1"/>
      </xdr:nvSpPr>
      <xdr:spPr>
        <a:xfrm>
          <a:off x="9791700" y="235553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39</xdr:row>
      <xdr:rowOff>0</xdr:rowOff>
    </xdr:from>
    <xdr:to>
      <xdr:col>31</xdr:col>
      <xdr:colOff>419100</xdr:colOff>
      <xdr:row>39</xdr:row>
      <xdr:rowOff>506016</xdr:rowOff>
    </xdr:to>
    <xdr:sp macro="" textlink="">
      <xdr:nvSpPr>
        <xdr:cNvPr id="14501" name="TextBox 67"/>
        <xdr:cNvSpPr txBox="1"/>
      </xdr:nvSpPr>
      <xdr:spPr>
        <a:xfrm>
          <a:off x="9791700" y="241839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40</xdr:row>
      <xdr:rowOff>0</xdr:rowOff>
    </xdr:from>
    <xdr:to>
      <xdr:col>31</xdr:col>
      <xdr:colOff>419100</xdr:colOff>
      <xdr:row>40</xdr:row>
      <xdr:rowOff>504974</xdr:rowOff>
    </xdr:to>
    <xdr:sp macro="" textlink="">
      <xdr:nvSpPr>
        <xdr:cNvPr id="14502" name="TextBox 68"/>
        <xdr:cNvSpPr txBox="1"/>
      </xdr:nvSpPr>
      <xdr:spPr>
        <a:xfrm>
          <a:off x="9791700" y="248316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41</xdr:row>
      <xdr:rowOff>0</xdr:rowOff>
    </xdr:from>
    <xdr:to>
      <xdr:col>31</xdr:col>
      <xdr:colOff>419100</xdr:colOff>
      <xdr:row>41</xdr:row>
      <xdr:rowOff>496389</xdr:rowOff>
    </xdr:to>
    <xdr:sp macro="" textlink="">
      <xdr:nvSpPr>
        <xdr:cNvPr id="14503" name="TextBox 69"/>
        <xdr:cNvSpPr txBox="1"/>
      </xdr:nvSpPr>
      <xdr:spPr>
        <a:xfrm>
          <a:off x="9791700" y="25574625"/>
          <a:ext cx="8296275"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42</xdr:row>
      <xdr:rowOff>0</xdr:rowOff>
    </xdr:from>
    <xdr:to>
      <xdr:col>31</xdr:col>
      <xdr:colOff>419100</xdr:colOff>
      <xdr:row>42</xdr:row>
      <xdr:rowOff>505867</xdr:rowOff>
    </xdr:to>
    <xdr:sp macro="" textlink="">
      <xdr:nvSpPr>
        <xdr:cNvPr id="14504" name="TextBox 70"/>
        <xdr:cNvSpPr txBox="1"/>
      </xdr:nvSpPr>
      <xdr:spPr>
        <a:xfrm>
          <a:off x="9791700" y="26231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43</xdr:row>
      <xdr:rowOff>0</xdr:rowOff>
    </xdr:from>
    <xdr:to>
      <xdr:col>31</xdr:col>
      <xdr:colOff>419100</xdr:colOff>
      <xdr:row>43</xdr:row>
      <xdr:rowOff>504825</xdr:rowOff>
    </xdr:to>
    <xdr:sp macro="" textlink="">
      <xdr:nvSpPr>
        <xdr:cNvPr id="14505" name="TextBox 71"/>
        <xdr:cNvSpPr txBox="1"/>
      </xdr:nvSpPr>
      <xdr:spPr>
        <a:xfrm>
          <a:off x="9791700" y="268605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44</xdr:row>
      <xdr:rowOff>0</xdr:rowOff>
    </xdr:from>
    <xdr:to>
      <xdr:col>31</xdr:col>
      <xdr:colOff>419100</xdr:colOff>
      <xdr:row>44</xdr:row>
      <xdr:rowOff>506053</xdr:rowOff>
    </xdr:to>
    <xdr:sp macro="" textlink="">
      <xdr:nvSpPr>
        <xdr:cNvPr id="14506" name="TextBox 72"/>
        <xdr:cNvSpPr txBox="1"/>
      </xdr:nvSpPr>
      <xdr:spPr>
        <a:xfrm>
          <a:off x="9791700" y="27470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45</xdr:row>
      <xdr:rowOff>0</xdr:rowOff>
    </xdr:from>
    <xdr:to>
      <xdr:col>31</xdr:col>
      <xdr:colOff>419100</xdr:colOff>
      <xdr:row>45</xdr:row>
      <xdr:rowOff>505085</xdr:rowOff>
    </xdr:to>
    <xdr:sp macro="" textlink="">
      <xdr:nvSpPr>
        <xdr:cNvPr id="14507" name="TextBox 73"/>
        <xdr:cNvSpPr txBox="1"/>
      </xdr:nvSpPr>
      <xdr:spPr>
        <a:xfrm>
          <a:off x="9791700" y="28108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47</xdr:row>
      <xdr:rowOff>0</xdr:rowOff>
    </xdr:from>
    <xdr:to>
      <xdr:col>31</xdr:col>
      <xdr:colOff>419100</xdr:colOff>
      <xdr:row>47</xdr:row>
      <xdr:rowOff>505197</xdr:rowOff>
    </xdr:to>
    <xdr:sp macro="" textlink="">
      <xdr:nvSpPr>
        <xdr:cNvPr id="14508" name="TextBox 74"/>
        <xdr:cNvSpPr txBox="1"/>
      </xdr:nvSpPr>
      <xdr:spPr>
        <a:xfrm>
          <a:off x="9791700" y="294894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48</xdr:row>
      <xdr:rowOff>0</xdr:rowOff>
    </xdr:from>
    <xdr:to>
      <xdr:col>31</xdr:col>
      <xdr:colOff>419100</xdr:colOff>
      <xdr:row>48</xdr:row>
      <xdr:rowOff>506053</xdr:rowOff>
    </xdr:to>
    <xdr:sp macro="" textlink="">
      <xdr:nvSpPr>
        <xdr:cNvPr id="14509" name="TextBox 75"/>
        <xdr:cNvSpPr txBox="1"/>
      </xdr:nvSpPr>
      <xdr:spPr>
        <a:xfrm>
          <a:off x="9791700" y="30184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49</xdr:row>
      <xdr:rowOff>0</xdr:rowOff>
    </xdr:from>
    <xdr:to>
      <xdr:col>31</xdr:col>
      <xdr:colOff>419100</xdr:colOff>
      <xdr:row>49</xdr:row>
      <xdr:rowOff>506053</xdr:rowOff>
    </xdr:to>
    <xdr:sp macro="" textlink="">
      <xdr:nvSpPr>
        <xdr:cNvPr id="14510" name="TextBox 76"/>
        <xdr:cNvSpPr txBox="1"/>
      </xdr:nvSpPr>
      <xdr:spPr>
        <a:xfrm>
          <a:off x="9791700" y="308229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50</xdr:row>
      <xdr:rowOff>0</xdr:rowOff>
    </xdr:from>
    <xdr:to>
      <xdr:col>31</xdr:col>
      <xdr:colOff>419100</xdr:colOff>
      <xdr:row>50</xdr:row>
      <xdr:rowOff>505867</xdr:rowOff>
    </xdr:to>
    <xdr:sp macro="" textlink="">
      <xdr:nvSpPr>
        <xdr:cNvPr id="14511" name="TextBox 77"/>
        <xdr:cNvSpPr txBox="1"/>
      </xdr:nvSpPr>
      <xdr:spPr>
        <a:xfrm>
          <a:off x="9791700" y="314610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51</xdr:row>
      <xdr:rowOff>0</xdr:rowOff>
    </xdr:from>
    <xdr:to>
      <xdr:col>31</xdr:col>
      <xdr:colOff>419100</xdr:colOff>
      <xdr:row>51</xdr:row>
      <xdr:rowOff>505197</xdr:rowOff>
    </xdr:to>
    <xdr:sp macro="" textlink="">
      <xdr:nvSpPr>
        <xdr:cNvPr id="14512" name="TextBox 78"/>
        <xdr:cNvSpPr txBox="1"/>
      </xdr:nvSpPr>
      <xdr:spPr>
        <a:xfrm>
          <a:off x="9791700" y="32089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9525</xdr:colOff>
      <xdr:row>3</xdr:row>
      <xdr:rowOff>133350</xdr:rowOff>
    </xdr:from>
    <xdr:ext cx="1333500" cy="381000"/>
    <xdr:pic>
      <xdr:nvPicPr>
        <xdr:cNvPr id="1901745" name="Picture 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3825" y="895350"/>
          <a:ext cx="13335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9823</xdr:colOff>
      <xdr:row>60</xdr:row>
      <xdr:rowOff>190500</xdr:rowOff>
    </xdr:from>
    <xdr:to>
      <xdr:col>26</xdr:col>
      <xdr:colOff>76600</xdr:colOff>
      <xdr:row>62</xdr:row>
      <xdr:rowOff>85576</xdr:rowOff>
    </xdr:to>
    <xdr:sp macro="" textlink="" fLocksText="0">
      <xdr:nvSpPr>
        <xdr:cNvPr id="14514" name="Rounded Rectangle 41">
          <a:hlinkClick xmlns:r="http://schemas.openxmlformats.org/officeDocument/2006/relationships" r:id="rId2"/>
        </xdr:cNvPr>
        <xdr:cNvSpPr/>
      </xdr:nvSpPr>
      <xdr:spPr>
        <a:xfrm>
          <a:off x="9801225" y="38252400"/>
          <a:ext cx="981075"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Nästa</a:t>
          </a:r>
        </a:p>
      </xdr:txBody>
    </xdr:sp>
    <xdr:clientData/>
  </xdr:twoCellAnchor>
  <xdr:twoCellAnchor>
    <xdr:from>
      <xdr:col>25</xdr:col>
      <xdr:colOff>0</xdr:colOff>
      <xdr:row>10</xdr:row>
      <xdr:rowOff>0</xdr:rowOff>
    </xdr:from>
    <xdr:to>
      <xdr:col>31</xdr:col>
      <xdr:colOff>419100</xdr:colOff>
      <xdr:row>10</xdr:row>
      <xdr:rowOff>506053</xdr:rowOff>
    </xdr:to>
    <xdr:sp macro="" textlink="">
      <xdr:nvSpPr>
        <xdr:cNvPr id="14515" name="TextBox 79"/>
        <xdr:cNvSpPr txBox="1"/>
      </xdr:nvSpPr>
      <xdr:spPr>
        <a:xfrm>
          <a:off x="9791700" y="3981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419100</xdr:colOff>
      <xdr:row>15</xdr:row>
      <xdr:rowOff>506016</xdr:rowOff>
    </xdr:to>
    <xdr:sp macro="" textlink="">
      <xdr:nvSpPr>
        <xdr:cNvPr id="14516" name="TextBox 80"/>
        <xdr:cNvSpPr txBox="1"/>
      </xdr:nvSpPr>
      <xdr:spPr>
        <a:xfrm>
          <a:off x="9791700" y="72580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26</xdr:col>
      <xdr:colOff>361950</xdr:colOff>
      <xdr:row>11</xdr:row>
      <xdr:rowOff>476250</xdr:rowOff>
    </xdr:from>
    <xdr:ext cx="180975" cy="266700"/>
    <xdr:sp macro="" textlink="">
      <xdr:nvSpPr>
        <xdr:cNvPr id="14517" name="TextBox 43"/>
        <xdr:cNvSpPr txBox="1"/>
      </xdr:nvSpPr>
      <xdr:spPr>
        <a:xfrm>
          <a:off x="11068050" y="50958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11</xdr:row>
      <xdr:rowOff>361950</xdr:rowOff>
    </xdr:from>
    <xdr:ext cx="180975" cy="266700"/>
    <xdr:sp macro="" textlink="">
      <xdr:nvSpPr>
        <xdr:cNvPr id="14518" name="TextBox 81"/>
        <xdr:cNvSpPr txBox="1"/>
      </xdr:nvSpPr>
      <xdr:spPr>
        <a:xfrm>
          <a:off x="10887075" y="49815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25</xdr:col>
      <xdr:colOff>0</xdr:colOff>
      <xdr:row>11</xdr:row>
      <xdr:rowOff>0</xdr:rowOff>
    </xdr:from>
    <xdr:to>
      <xdr:col>31</xdr:col>
      <xdr:colOff>409575</xdr:colOff>
      <xdr:row>11</xdr:row>
      <xdr:rowOff>505867</xdr:rowOff>
    </xdr:to>
    <xdr:sp macro="" textlink="">
      <xdr:nvSpPr>
        <xdr:cNvPr id="14519" name="TextBox 82"/>
        <xdr:cNvSpPr txBox="1"/>
      </xdr:nvSpPr>
      <xdr:spPr>
        <a:xfrm>
          <a:off x="9791700" y="46196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12</xdr:row>
      <xdr:rowOff>0</xdr:rowOff>
    </xdr:from>
    <xdr:to>
      <xdr:col>31</xdr:col>
      <xdr:colOff>409575</xdr:colOff>
      <xdr:row>12</xdr:row>
      <xdr:rowOff>506016</xdr:rowOff>
    </xdr:to>
    <xdr:sp macro="" textlink="">
      <xdr:nvSpPr>
        <xdr:cNvPr id="14520" name="TextBox 83"/>
        <xdr:cNvSpPr txBox="1"/>
      </xdr:nvSpPr>
      <xdr:spPr>
        <a:xfrm>
          <a:off x="9791700" y="5248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409575</xdr:colOff>
      <xdr:row>13</xdr:row>
      <xdr:rowOff>503858</xdr:rowOff>
    </xdr:to>
    <xdr:sp macro="" textlink="">
      <xdr:nvSpPr>
        <xdr:cNvPr id="14521" name="TextBox 84"/>
        <xdr:cNvSpPr txBox="1"/>
      </xdr:nvSpPr>
      <xdr:spPr>
        <a:xfrm>
          <a:off x="9791700" y="58959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409575</xdr:colOff>
      <xdr:row>14</xdr:row>
      <xdr:rowOff>505755</xdr:rowOff>
    </xdr:to>
    <xdr:sp macro="" textlink="">
      <xdr:nvSpPr>
        <xdr:cNvPr id="14522" name="TextBox 85"/>
        <xdr:cNvSpPr txBox="1"/>
      </xdr:nvSpPr>
      <xdr:spPr>
        <a:xfrm>
          <a:off x="9791700" y="6600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46</xdr:row>
      <xdr:rowOff>0</xdr:rowOff>
    </xdr:from>
    <xdr:to>
      <xdr:col>31</xdr:col>
      <xdr:colOff>409575</xdr:colOff>
      <xdr:row>46</xdr:row>
      <xdr:rowOff>505271</xdr:rowOff>
    </xdr:to>
    <xdr:sp macro="" textlink="">
      <xdr:nvSpPr>
        <xdr:cNvPr id="14523" name="TextBox 86"/>
        <xdr:cNvSpPr txBox="1"/>
      </xdr:nvSpPr>
      <xdr:spPr>
        <a:xfrm>
          <a:off x="9791700" y="28822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26</xdr:col>
      <xdr:colOff>361950</xdr:colOff>
      <xdr:row>53</xdr:row>
      <xdr:rowOff>476250</xdr:rowOff>
    </xdr:from>
    <xdr:ext cx="180975" cy="266700"/>
    <xdr:sp macro="" textlink="">
      <xdr:nvSpPr>
        <xdr:cNvPr id="14524" name="TextBox 87"/>
        <xdr:cNvSpPr txBox="1"/>
      </xdr:nvSpPr>
      <xdr:spPr>
        <a:xfrm>
          <a:off x="11068050" y="337756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53</xdr:row>
      <xdr:rowOff>361950</xdr:rowOff>
    </xdr:from>
    <xdr:ext cx="180975" cy="266700"/>
    <xdr:sp macro="" textlink="">
      <xdr:nvSpPr>
        <xdr:cNvPr id="14525" name="TextBox 88"/>
        <xdr:cNvSpPr txBox="1"/>
      </xdr:nvSpPr>
      <xdr:spPr>
        <a:xfrm>
          <a:off x="10887075" y="336613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25</xdr:col>
      <xdr:colOff>0</xdr:colOff>
      <xdr:row>53</xdr:row>
      <xdr:rowOff>0</xdr:rowOff>
    </xdr:from>
    <xdr:to>
      <xdr:col>31</xdr:col>
      <xdr:colOff>409575</xdr:colOff>
      <xdr:row>53</xdr:row>
      <xdr:rowOff>513092</xdr:rowOff>
    </xdr:to>
    <xdr:sp macro="" textlink="">
      <xdr:nvSpPr>
        <xdr:cNvPr id="14526" name="TextBox 89"/>
        <xdr:cNvSpPr txBox="1"/>
      </xdr:nvSpPr>
      <xdr:spPr>
        <a:xfrm>
          <a:off x="9791700" y="33299400"/>
          <a:ext cx="8286750"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54</xdr:row>
      <xdr:rowOff>0</xdr:rowOff>
    </xdr:from>
    <xdr:to>
      <xdr:col>31</xdr:col>
      <xdr:colOff>409575</xdr:colOff>
      <xdr:row>54</xdr:row>
      <xdr:rowOff>505197</xdr:rowOff>
    </xdr:to>
    <xdr:sp macro="" textlink="">
      <xdr:nvSpPr>
        <xdr:cNvPr id="14527" name="TextBox 90"/>
        <xdr:cNvSpPr txBox="1"/>
      </xdr:nvSpPr>
      <xdr:spPr>
        <a:xfrm>
          <a:off x="9791700" y="34080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55</xdr:row>
      <xdr:rowOff>0</xdr:rowOff>
    </xdr:from>
    <xdr:to>
      <xdr:col>31</xdr:col>
      <xdr:colOff>409575</xdr:colOff>
      <xdr:row>55</xdr:row>
      <xdr:rowOff>505867</xdr:rowOff>
    </xdr:to>
    <xdr:sp macro="" textlink="">
      <xdr:nvSpPr>
        <xdr:cNvPr id="14528" name="TextBox 91"/>
        <xdr:cNvSpPr txBox="1"/>
      </xdr:nvSpPr>
      <xdr:spPr>
        <a:xfrm>
          <a:off x="9791700" y="346710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56</xdr:row>
      <xdr:rowOff>0</xdr:rowOff>
    </xdr:from>
    <xdr:to>
      <xdr:col>31</xdr:col>
      <xdr:colOff>409575</xdr:colOff>
      <xdr:row>56</xdr:row>
      <xdr:rowOff>504565</xdr:rowOff>
    </xdr:to>
    <xdr:sp macro="" textlink="">
      <xdr:nvSpPr>
        <xdr:cNvPr id="14529" name="TextBox 92"/>
        <xdr:cNvSpPr txBox="1"/>
      </xdr:nvSpPr>
      <xdr:spPr>
        <a:xfrm>
          <a:off x="9791700" y="35299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57</xdr:row>
      <xdr:rowOff>0</xdr:rowOff>
    </xdr:from>
    <xdr:to>
      <xdr:col>31</xdr:col>
      <xdr:colOff>409575</xdr:colOff>
      <xdr:row>57</xdr:row>
      <xdr:rowOff>505458</xdr:rowOff>
    </xdr:to>
    <xdr:sp macro="" textlink="">
      <xdr:nvSpPr>
        <xdr:cNvPr id="14530" name="TextBox 93"/>
        <xdr:cNvSpPr txBox="1"/>
      </xdr:nvSpPr>
      <xdr:spPr>
        <a:xfrm>
          <a:off x="9791700" y="35975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58</xdr:row>
      <xdr:rowOff>0</xdr:rowOff>
    </xdr:from>
    <xdr:to>
      <xdr:col>31</xdr:col>
      <xdr:colOff>409575</xdr:colOff>
      <xdr:row>58</xdr:row>
      <xdr:rowOff>505755</xdr:rowOff>
    </xdr:to>
    <xdr:sp macro="" textlink="">
      <xdr:nvSpPr>
        <xdr:cNvPr id="14531" name="TextBox 94"/>
        <xdr:cNvSpPr txBox="1"/>
      </xdr:nvSpPr>
      <xdr:spPr>
        <a:xfrm>
          <a:off x="9791700" y="36595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59</xdr:row>
      <xdr:rowOff>0</xdr:rowOff>
    </xdr:from>
    <xdr:to>
      <xdr:col>31</xdr:col>
      <xdr:colOff>409575</xdr:colOff>
      <xdr:row>59</xdr:row>
      <xdr:rowOff>506016</xdr:rowOff>
    </xdr:to>
    <xdr:sp macro="" textlink="">
      <xdr:nvSpPr>
        <xdr:cNvPr id="14532" name="TextBox 95"/>
        <xdr:cNvSpPr txBox="1"/>
      </xdr:nvSpPr>
      <xdr:spPr>
        <a:xfrm>
          <a:off x="9791700" y="37252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52</xdr:row>
      <xdr:rowOff>0</xdr:rowOff>
    </xdr:from>
    <xdr:to>
      <xdr:col>31</xdr:col>
      <xdr:colOff>409575</xdr:colOff>
      <xdr:row>52</xdr:row>
      <xdr:rowOff>505458</xdr:rowOff>
    </xdr:to>
    <xdr:sp macro="" textlink="">
      <xdr:nvSpPr>
        <xdr:cNvPr id="14533" name="TextBox 97"/>
        <xdr:cNvSpPr txBox="1"/>
      </xdr:nvSpPr>
      <xdr:spPr>
        <a:xfrm>
          <a:off x="9791700" y="32680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xdr:from>
          <xdr:col>2</xdr:col>
          <xdr:colOff>2762250</xdr:colOff>
          <xdr:row>3</xdr:row>
          <xdr:rowOff>114300</xdr:rowOff>
        </xdr:from>
        <xdr:to>
          <xdr:col>2</xdr:col>
          <xdr:colOff>3838575</xdr:colOff>
          <xdr:row>5</xdr:row>
          <xdr:rowOff>104775</xdr:rowOff>
        </xdr:to>
        <xdr:sp macro="" textlink="">
          <xdr:nvSpPr>
            <xdr:cNvPr id="1555262" name="Button 9022" hidden="1">
              <a:extLst>
                <a:ext uri="{63B3BB69-23CF-44E3-9099-C40C66FF867C}">
                  <a14:compatExt spid="_x0000_s1555262"/>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3933825</xdr:colOff>
          <xdr:row>3</xdr:row>
          <xdr:rowOff>104775</xdr:rowOff>
        </xdr:from>
        <xdr:to>
          <xdr:col>5</xdr:col>
          <xdr:colOff>66675</xdr:colOff>
          <xdr:row>5</xdr:row>
          <xdr:rowOff>95250</xdr:rowOff>
        </xdr:to>
        <xdr:sp macro="" textlink="">
          <xdr:nvSpPr>
            <xdr:cNvPr id="1613246" name="Button 9662" hidden="1">
              <a:extLst>
                <a:ext uri="{63B3BB69-23CF-44E3-9099-C40C66FF867C}">
                  <a14:compatExt spid="_x0000_s1613246"/>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6</xdr:row>
      <xdr:rowOff>0</xdr:rowOff>
    </xdr:from>
    <xdr:ext cx="8220075" cy="1495425"/>
    <xdr:pic>
      <xdr:nvPicPr>
        <xdr:cNvPr id="1901766" name="Picture 9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791700" y="1323975"/>
          <a:ext cx="82200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xdr:from>
      <xdr:col>24</xdr:col>
      <xdr:colOff>0</xdr:colOff>
      <xdr:row>9</xdr:row>
      <xdr:rowOff>0</xdr:rowOff>
    </xdr:from>
    <xdr:to>
      <xdr:col>30</xdr:col>
      <xdr:colOff>419100</xdr:colOff>
      <xdr:row>9</xdr:row>
      <xdr:rowOff>504825</xdr:rowOff>
    </xdr:to>
    <xdr:sp macro="" textlink="">
      <xdr:nvSpPr>
        <xdr:cNvPr id="3640" name="TextBox 9"/>
        <xdr:cNvSpPr txBox="1"/>
      </xdr:nvSpPr>
      <xdr:spPr>
        <a:xfrm>
          <a:off x="9839325" y="34385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11</xdr:row>
      <xdr:rowOff>0</xdr:rowOff>
    </xdr:from>
    <xdr:to>
      <xdr:col>30</xdr:col>
      <xdr:colOff>419100</xdr:colOff>
      <xdr:row>11</xdr:row>
      <xdr:rowOff>505867</xdr:rowOff>
    </xdr:to>
    <xdr:sp macro="" textlink="">
      <xdr:nvSpPr>
        <xdr:cNvPr id="3641" name="TextBox 10"/>
        <xdr:cNvSpPr txBox="1"/>
      </xdr:nvSpPr>
      <xdr:spPr>
        <a:xfrm>
          <a:off x="9839325" y="46482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12</xdr:row>
      <xdr:rowOff>0</xdr:rowOff>
    </xdr:from>
    <xdr:to>
      <xdr:col>30</xdr:col>
      <xdr:colOff>419100</xdr:colOff>
      <xdr:row>12</xdr:row>
      <xdr:rowOff>504825</xdr:rowOff>
    </xdr:to>
    <xdr:sp macro="" textlink="">
      <xdr:nvSpPr>
        <xdr:cNvPr id="3642" name="TextBox 11"/>
        <xdr:cNvSpPr txBox="1"/>
      </xdr:nvSpPr>
      <xdr:spPr>
        <a:xfrm>
          <a:off x="9839325" y="5276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13</xdr:row>
      <xdr:rowOff>0</xdr:rowOff>
    </xdr:from>
    <xdr:to>
      <xdr:col>30</xdr:col>
      <xdr:colOff>419100</xdr:colOff>
      <xdr:row>13</xdr:row>
      <xdr:rowOff>505867</xdr:rowOff>
    </xdr:to>
    <xdr:sp macro="" textlink="">
      <xdr:nvSpPr>
        <xdr:cNvPr id="3643" name="TextBox 12"/>
        <xdr:cNvSpPr txBox="1"/>
      </xdr:nvSpPr>
      <xdr:spPr>
        <a:xfrm>
          <a:off x="9839325" y="5886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14</xdr:row>
      <xdr:rowOff>0</xdr:rowOff>
    </xdr:from>
    <xdr:to>
      <xdr:col>30</xdr:col>
      <xdr:colOff>419100</xdr:colOff>
      <xdr:row>14</xdr:row>
      <xdr:rowOff>505867</xdr:rowOff>
    </xdr:to>
    <xdr:sp macro="" textlink="">
      <xdr:nvSpPr>
        <xdr:cNvPr id="3644" name="TextBox 13"/>
        <xdr:cNvSpPr txBox="1"/>
      </xdr:nvSpPr>
      <xdr:spPr>
        <a:xfrm>
          <a:off x="9839325" y="6515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15</xdr:row>
      <xdr:rowOff>0</xdr:rowOff>
    </xdr:from>
    <xdr:to>
      <xdr:col>30</xdr:col>
      <xdr:colOff>419100</xdr:colOff>
      <xdr:row>15</xdr:row>
      <xdr:rowOff>505755</xdr:rowOff>
    </xdr:to>
    <xdr:sp macro="" textlink="">
      <xdr:nvSpPr>
        <xdr:cNvPr id="3645" name="TextBox 14"/>
        <xdr:cNvSpPr txBox="1"/>
      </xdr:nvSpPr>
      <xdr:spPr>
        <a:xfrm>
          <a:off x="9839325" y="71437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16</xdr:row>
      <xdr:rowOff>0</xdr:rowOff>
    </xdr:from>
    <xdr:to>
      <xdr:col>30</xdr:col>
      <xdr:colOff>419100</xdr:colOff>
      <xdr:row>16</xdr:row>
      <xdr:rowOff>503858</xdr:rowOff>
    </xdr:to>
    <xdr:sp macro="" textlink="">
      <xdr:nvSpPr>
        <xdr:cNvPr id="3646" name="TextBox 15"/>
        <xdr:cNvSpPr txBox="1"/>
      </xdr:nvSpPr>
      <xdr:spPr>
        <a:xfrm>
          <a:off x="9839325" y="78009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9525</xdr:colOff>
      <xdr:row>3</xdr:row>
      <xdr:rowOff>133350</xdr:rowOff>
    </xdr:from>
    <xdr:ext cx="1352550" cy="390525"/>
    <xdr:pic>
      <xdr:nvPicPr>
        <xdr:cNvPr id="1742399"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3825" y="981075"/>
          <a:ext cx="13525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24</xdr:col>
      <xdr:colOff>38398</xdr:colOff>
      <xdr:row>17</xdr:row>
      <xdr:rowOff>180826</xdr:rowOff>
    </xdr:from>
    <xdr:to>
      <xdr:col>25</xdr:col>
      <xdr:colOff>104226</xdr:colOff>
      <xdr:row>19</xdr:row>
      <xdr:rowOff>75902</xdr:rowOff>
    </xdr:to>
    <xdr:sp macro="" textlink="" fLocksText="0">
      <xdr:nvSpPr>
        <xdr:cNvPr id="3648" name="Rounded Rectangle 16">
          <a:hlinkClick xmlns:r="http://schemas.openxmlformats.org/officeDocument/2006/relationships" r:id="rId2"/>
        </xdr:cNvPr>
        <xdr:cNvSpPr/>
      </xdr:nvSpPr>
      <xdr:spPr>
        <a:xfrm>
          <a:off x="9877425" y="8562975"/>
          <a:ext cx="981075" cy="2476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Nästa</a:t>
          </a:r>
        </a:p>
      </xdr:txBody>
    </xdr:sp>
    <xdr:clientData/>
  </xdr:twoCellAnchor>
  <xdr:twoCellAnchor>
    <xdr:from>
      <xdr:col>24</xdr:col>
      <xdr:colOff>0</xdr:colOff>
      <xdr:row>10</xdr:row>
      <xdr:rowOff>0</xdr:rowOff>
    </xdr:from>
    <xdr:to>
      <xdr:col>30</xdr:col>
      <xdr:colOff>409575</xdr:colOff>
      <xdr:row>10</xdr:row>
      <xdr:rowOff>503969</xdr:rowOff>
    </xdr:to>
    <xdr:sp macro="" textlink="">
      <xdr:nvSpPr>
        <xdr:cNvPr id="3649" name="TextBox 17"/>
        <xdr:cNvSpPr txBox="1"/>
      </xdr:nvSpPr>
      <xdr:spPr>
        <a:xfrm>
          <a:off x="9839325" y="40481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xdr:from>
          <xdr:col>2</xdr:col>
          <xdr:colOff>2819400</xdr:colOff>
          <xdr:row>3</xdr:row>
          <xdr:rowOff>95250</xdr:rowOff>
        </xdr:from>
        <xdr:to>
          <xdr:col>2</xdr:col>
          <xdr:colOff>3895725</xdr:colOff>
          <xdr:row>5</xdr:row>
          <xdr:rowOff>85725</xdr:rowOff>
        </xdr:to>
        <xdr:sp macro="" textlink="">
          <xdr:nvSpPr>
            <xdr:cNvPr id="1434154" name="Button 2602" hidden="1">
              <a:extLst>
                <a:ext uri="{63B3BB69-23CF-44E3-9099-C40C66FF867C}">
                  <a14:compatExt spid="_x0000_s1434154"/>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3981450</xdr:colOff>
          <xdr:row>3</xdr:row>
          <xdr:rowOff>85725</xdr:rowOff>
        </xdr:from>
        <xdr:to>
          <xdr:col>5</xdr:col>
          <xdr:colOff>95250</xdr:colOff>
          <xdr:row>5</xdr:row>
          <xdr:rowOff>76200</xdr:rowOff>
        </xdr:to>
        <xdr:sp macro="" textlink="">
          <xdr:nvSpPr>
            <xdr:cNvPr id="1434278" name="Button 2726" hidden="1">
              <a:extLst>
                <a:ext uri="{63B3BB69-23CF-44E3-9099-C40C66FF867C}">
                  <a14:compatExt spid="_x0000_s1434278"/>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24</xdr:col>
      <xdr:colOff>0</xdr:colOff>
      <xdr:row>6</xdr:row>
      <xdr:rowOff>0</xdr:rowOff>
    </xdr:from>
    <xdr:ext cx="8220075" cy="1504950"/>
    <xdr:pic>
      <xdr:nvPicPr>
        <xdr:cNvPr id="1742402" name="Picture 18"/>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839325" y="1409700"/>
          <a:ext cx="82200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twoCellAnchor>
    <xdr:from>
      <xdr:col>24</xdr:col>
      <xdr:colOff>0</xdr:colOff>
      <xdr:row>9</xdr:row>
      <xdr:rowOff>0</xdr:rowOff>
    </xdr:from>
    <xdr:to>
      <xdr:col>30</xdr:col>
      <xdr:colOff>419100</xdr:colOff>
      <xdr:row>9</xdr:row>
      <xdr:rowOff>505867</xdr:rowOff>
    </xdr:to>
    <xdr:sp macro="" textlink="">
      <xdr:nvSpPr>
        <xdr:cNvPr id="2948" name="TextBox 8"/>
        <xdr:cNvSpPr txBox="1"/>
      </xdr:nvSpPr>
      <xdr:spPr>
        <a:xfrm>
          <a:off x="9915525" y="33528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10</xdr:row>
      <xdr:rowOff>0</xdr:rowOff>
    </xdr:from>
    <xdr:to>
      <xdr:col>30</xdr:col>
      <xdr:colOff>419100</xdr:colOff>
      <xdr:row>10</xdr:row>
      <xdr:rowOff>503969</xdr:rowOff>
    </xdr:to>
    <xdr:sp macro="" textlink="">
      <xdr:nvSpPr>
        <xdr:cNvPr id="2949" name="TextBox 9"/>
        <xdr:cNvSpPr txBox="1"/>
      </xdr:nvSpPr>
      <xdr:spPr>
        <a:xfrm>
          <a:off x="9915525" y="3981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11</xdr:row>
      <xdr:rowOff>0</xdr:rowOff>
    </xdr:from>
    <xdr:to>
      <xdr:col>30</xdr:col>
      <xdr:colOff>419100</xdr:colOff>
      <xdr:row>11</xdr:row>
      <xdr:rowOff>503858</xdr:rowOff>
    </xdr:to>
    <xdr:sp macro="" textlink="">
      <xdr:nvSpPr>
        <xdr:cNvPr id="2950" name="TextBox 10"/>
        <xdr:cNvSpPr txBox="1"/>
      </xdr:nvSpPr>
      <xdr:spPr>
        <a:xfrm>
          <a:off x="9915525" y="45815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12</xdr:row>
      <xdr:rowOff>0</xdr:rowOff>
    </xdr:from>
    <xdr:to>
      <xdr:col>30</xdr:col>
      <xdr:colOff>419100</xdr:colOff>
      <xdr:row>12</xdr:row>
      <xdr:rowOff>506053</xdr:rowOff>
    </xdr:to>
    <xdr:sp macro="" textlink="">
      <xdr:nvSpPr>
        <xdr:cNvPr id="2951" name="TextBox 11"/>
        <xdr:cNvSpPr txBox="1"/>
      </xdr:nvSpPr>
      <xdr:spPr>
        <a:xfrm>
          <a:off x="9915525" y="51625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13</xdr:row>
      <xdr:rowOff>0</xdr:rowOff>
    </xdr:from>
    <xdr:to>
      <xdr:col>30</xdr:col>
      <xdr:colOff>419100</xdr:colOff>
      <xdr:row>13</xdr:row>
      <xdr:rowOff>504899</xdr:rowOff>
    </xdr:to>
    <xdr:sp macro="" textlink="">
      <xdr:nvSpPr>
        <xdr:cNvPr id="2952" name="TextBox 12"/>
        <xdr:cNvSpPr txBox="1"/>
      </xdr:nvSpPr>
      <xdr:spPr>
        <a:xfrm>
          <a:off x="9915525" y="5800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0</xdr:colOff>
      <xdr:row>3</xdr:row>
      <xdr:rowOff>133350</xdr:rowOff>
    </xdr:from>
    <xdr:ext cx="1352550" cy="381000"/>
    <xdr:pic>
      <xdr:nvPicPr>
        <xdr:cNvPr id="1542025"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895350"/>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24</xdr:col>
      <xdr:colOff>9823</xdr:colOff>
      <xdr:row>14</xdr:row>
      <xdr:rowOff>162223</xdr:rowOff>
    </xdr:from>
    <xdr:to>
      <xdr:col>25</xdr:col>
      <xdr:colOff>76600</xdr:colOff>
      <xdr:row>16</xdr:row>
      <xdr:rowOff>57299</xdr:rowOff>
    </xdr:to>
    <xdr:sp macro="" textlink="" fLocksText="0">
      <xdr:nvSpPr>
        <xdr:cNvPr id="2954" name="Rounded Rectangle 13">
          <a:hlinkClick xmlns:r="http://schemas.openxmlformats.org/officeDocument/2006/relationships" r:id="rId2"/>
        </xdr:cNvPr>
        <xdr:cNvSpPr/>
      </xdr:nvSpPr>
      <xdr:spPr>
        <a:xfrm>
          <a:off x="9925050" y="6524625"/>
          <a:ext cx="981075"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Nästa</a:t>
          </a:r>
        </a:p>
      </xdr:txBody>
    </xdr:sp>
    <xdr:clientData/>
  </xdr:twoCellAnchor>
  <mc:AlternateContent xmlns:mc="http://schemas.openxmlformats.org/markup-compatibility/2006">
    <mc:Choice xmlns:a14="http://schemas.microsoft.com/office/drawing/2010/main" Requires="a14">
      <xdr:twoCellAnchor>
        <xdr:from>
          <xdr:col>2</xdr:col>
          <xdr:colOff>2743200</xdr:colOff>
          <xdr:row>3</xdr:row>
          <xdr:rowOff>114300</xdr:rowOff>
        </xdr:from>
        <xdr:to>
          <xdr:col>2</xdr:col>
          <xdr:colOff>3819525</xdr:colOff>
          <xdr:row>5</xdr:row>
          <xdr:rowOff>104775</xdr:rowOff>
        </xdr:to>
        <xdr:sp macro="" textlink="">
          <xdr:nvSpPr>
            <xdr:cNvPr id="1541265" name="Button 2193" hidden="1">
              <a:extLst>
                <a:ext uri="{63B3BB69-23CF-44E3-9099-C40C66FF867C}">
                  <a14:compatExt spid="_x0000_s1541265"/>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3914775</xdr:colOff>
          <xdr:row>3</xdr:row>
          <xdr:rowOff>104775</xdr:rowOff>
        </xdr:from>
        <xdr:to>
          <xdr:col>5</xdr:col>
          <xdr:colOff>85725</xdr:colOff>
          <xdr:row>5</xdr:row>
          <xdr:rowOff>95250</xdr:rowOff>
        </xdr:to>
        <xdr:sp macro="" textlink="">
          <xdr:nvSpPr>
            <xdr:cNvPr id="1541355" name="Button 2283" hidden="1">
              <a:extLst>
                <a:ext uri="{63B3BB69-23CF-44E3-9099-C40C66FF867C}">
                  <a14:compatExt spid="_x0000_s1541355"/>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24</xdr:col>
      <xdr:colOff>0</xdr:colOff>
      <xdr:row>5</xdr:row>
      <xdr:rowOff>190500</xdr:rowOff>
    </xdr:from>
    <xdr:ext cx="8229600" cy="1495425"/>
    <xdr:pic>
      <xdr:nvPicPr>
        <xdr:cNvPr id="1542027" name="Picture 1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915525" y="1323975"/>
          <a:ext cx="82296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1.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3.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9.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L41"/>
  <sheetViews>
    <sheetView zoomScale="115" zoomScaleNormal="115" workbookViewId="0">
      <selection activeCell="D37" sqref="A37:IV37"/>
    </sheetView>
  </sheetViews>
  <sheetFormatPr defaultColWidth="11.42578125" defaultRowHeight="11.25" customHeight="1" x14ac:dyDescent="0.25"/>
  <cols>
    <col min="1" max="1" width="4.140625" style="17" customWidth="1"/>
    <col min="2" max="2" width="46.5703125" style="17" customWidth="1"/>
    <col min="3" max="3" width="6.140625" style="17" customWidth="1"/>
    <col min="4" max="4" width="56.7109375" style="17" customWidth="1"/>
    <col min="5" max="5" width="5.7109375" style="17" customWidth="1"/>
    <col min="6" max="6" width="94.7109375" style="17" customWidth="1"/>
    <col min="7" max="7" width="4.5703125" style="17" customWidth="1"/>
    <col min="8" max="8" width="18.28515625" style="17" customWidth="1"/>
    <col min="9" max="16384" width="11.42578125" style="17"/>
  </cols>
  <sheetData>
    <row r="1" spans="1:12" ht="11.25" customHeight="1" x14ac:dyDescent="0.25">
      <c r="B1" s="16" t="s">
        <v>1072</v>
      </c>
      <c r="C1" s="14"/>
      <c r="D1" s="16" t="s">
        <v>1073</v>
      </c>
      <c r="E1" s="16" t="s">
        <v>1074</v>
      </c>
      <c r="G1" s="122" t="s">
        <v>1075</v>
      </c>
      <c r="H1" s="18"/>
      <c r="I1" s="18"/>
      <c r="J1" s="18"/>
      <c r="K1" s="18"/>
      <c r="L1" s="39"/>
    </row>
    <row r="2" spans="1:12" ht="11.25" customHeight="1" x14ac:dyDescent="0.25">
      <c r="A2" s="14" t="s">
        <v>1076</v>
      </c>
      <c r="B2" s="14" t="s">
        <v>1077</v>
      </c>
      <c r="C2" s="15" t="s">
        <v>1078</v>
      </c>
      <c r="D2" s="15" t="s">
        <v>1079</v>
      </c>
      <c r="E2" s="14" t="s">
        <v>1080</v>
      </c>
      <c r="F2" s="14" t="s">
        <v>1081</v>
      </c>
      <c r="G2" s="123">
        <v>1</v>
      </c>
      <c r="L2" s="41"/>
    </row>
    <row r="3" spans="1:12" ht="11.25" customHeight="1" x14ac:dyDescent="0.25">
      <c r="A3" s="14"/>
      <c r="B3" s="14"/>
      <c r="C3" s="15"/>
      <c r="D3" s="15"/>
      <c r="E3" s="14" t="s">
        <v>1082</v>
      </c>
      <c r="F3" s="14" t="s">
        <v>1083</v>
      </c>
      <c r="G3" s="123">
        <v>1</v>
      </c>
      <c r="L3" s="41"/>
    </row>
    <row r="4" spans="1:12" ht="11.25" customHeight="1" x14ac:dyDescent="0.25">
      <c r="A4" s="14"/>
      <c r="B4" s="14"/>
      <c r="C4" s="14"/>
      <c r="D4" s="14"/>
      <c r="E4" s="14" t="s">
        <v>1084</v>
      </c>
      <c r="F4" s="14" t="s">
        <v>1085</v>
      </c>
      <c r="G4" s="123">
        <v>1</v>
      </c>
      <c r="L4" s="41"/>
    </row>
    <row r="5" spans="1:12" ht="11.25" customHeight="1" x14ac:dyDescent="0.25">
      <c r="A5" s="14"/>
      <c r="B5" s="14"/>
      <c r="C5" s="14"/>
      <c r="D5" s="14"/>
      <c r="E5" s="14" t="s">
        <v>1086</v>
      </c>
      <c r="F5" s="15" t="s">
        <v>1087</v>
      </c>
      <c r="G5" s="123">
        <v>1</v>
      </c>
    </row>
    <row r="6" spans="1:12" ht="11.25" customHeight="1" x14ac:dyDescent="0.25">
      <c r="C6" s="14"/>
      <c r="D6" s="14"/>
      <c r="G6" s="123"/>
    </row>
    <row r="7" spans="1:12" ht="11.25" customHeight="1" x14ac:dyDescent="0.25">
      <c r="A7" s="15" t="s">
        <v>1088</v>
      </c>
      <c r="B7" s="15" t="s">
        <v>1089</v>
      </c>
      <c r="C7" s="15" t="s">
        <v>1090</v>
      </c>
      <c r="D7" s="112" t="s">
        <v>1091</v>
      </c>
      <c r="E7" s="14" t="s">
        <v>1092</v>
      </c>
      <c r="F7" s="14" t="s">
        <v>1093</v>
      </c>
      <c r="G7" s="123">
        <v>1</v>
      </c>
    </row>
    <row r="8" spans="1:12" ht="11.25" customHeight="1" x14ac:dyDescent="0.25">
      <c r="B8" s="16"/>
      <c r="C8" s="31"/>
      <c r="D8" s="29"/>
      <c r="E8" s="14" t="s">
        <v>1094</v>
      </c>
      <c r="F8" s="14" t="s">
        <v>1095</v>
      </c>
      <c r="G8" s="123">
        <v>1</v>
      </c>
    </row>
    <row r="9" spans="1:12" ht="11.25" customHeight="1" x14ac:dyDescent="0.25">
      <c r="B9" s="16"/>
      <c r="C9" s="31"/>
      <c r="D9" s="29"/>
      <c r="E9" s="14" t="s">
        <v>1096</v>
      </c>
      <c r="F9" s="14" t="s">
        <v>1097</v>
      </c>
      <c r="G9" s="123">
        <v>1</v>
      </c>
    </row>
    <row r="10" spans="1:12" ht="11.25" customHeight="1" x14ac:dyDescent="0.25">
      <c r="B10" s="16"/>
      <c r="C10" s="31"/>
      <c r="D10" s="29"/>
      <c r="E10" s="14" t="s">
        <v>1098</v>
      </c>
      <c r="F10" s="14" t="s">
        <v>1099</v>
      </c>
      <c r="G10" s="123">
        <v>1</v>
      </c>
    </row>
    <row r="11" spans="1:12" ht="11.25" customHeight="1" x14ac:dyDescent="0.25">
      <c r="B11" s="16"/>
      <c r="C11" s="31"/>
      <c r="D11" s="15"/>
      <c r="E11" s="14"/>
      <c r="F11" s="14"/>
      <c r="G11" s="123"/>
    </row>
    <row r="12" spans="1:12" ht="11.25" customHeight="1" x14ac:dyDescent="0.25">
      <c r="B12" s="16"/>
      <c r="C12" s="15" t="s">
        <v>1100</v>
      </c>
      <c r="D12" s="15" t="s">
        <v>1101</v>
      </c>
      <c r="E12" s="15" t="s">
        <v>1102</v>
      </c>
      <c r="F12" s="14" t="s">
        <v>1103</v>
      </c>
      <c r="G12" s="123">
        <v>1</v>
      </c>
    </row>
    <row r="13" spans="1:12" ht="11.25" customHeight="1" x14ac:dyDescent="0.25">
      <c r="B13" s="16"/>
      <c r="E13" s="15" t="s">
        <v>1104</v>
      </c>
      <c r="F13" s="14" t="s">
        <v>1105</v>
      </c>
      <c r="G13" s="123">
        <v>1</v>
      </c>
      <c r="H13" s="14"/>
    </row>
    <row r="14" spans="1:12" ht="11.25" customHeight="1" x14ac:dyDescent="0.25">
      <c r="B14" s="16"/>
      <c r="E14" s="14"/>
      <c r="F14" s="14"/>
      <c r="G14" s="123"/>
    </row>
    <row r="15" spans="1:12" ht="11.25" customHeight="1" x14ac:dyDescent="0.25">
      <c r="A15" s="14" t="s">
        <v>1106</v>
      </c>
      <c r="B15" s="14" t="s">
        <v>1107</v>
      </c>
      <c r="C15" s="14" t="s">
        <v>1108</v>
      </c>
      <c r="D15" s="14" t="s">
        <v>1109</v>
      </c>
      <c r="E15" s="15" t="s">
        <v>1110</v>
      </c>
      <c r="F15" s="15" t="s">
        <v>1111</v>
      </c>
      <c r="G15" s="123">
        <v>1</v>
      </c>
    </row>
    <row r="16" spans="1:12" ht="11.25" customHeight="1" x14ac:dyDescent="0.25">
      <c r="B16" s="16"/>
      <c r="E16" s="15" t="s">
        <v>1112</v>
      </c>
      <c r="F16" s="14" t="s">
        <v>1113</v>
      </c>
      <c r="G16" s="123">
        <v>1</v>
      </c>
    </row>
    <row r="17" spans="1:7" ht="11.25" customHeight="1" x14ac:dyDescent="0.25">
      <c r="B17" s="16"/>
      <c r="E17" s="15" t="s">
        <v>1114</v>
      </c>
      <c r="F17" s="14" t="s">
        <v>1115</v>
      </c>
      <c r="G17" s="123">
        <v>1</v>
      </c>
    </row>
    <row r="18" spans="1:7" s="31" customFormat="1" ht="11.25" customHeight="1" x14ac:dyDescent="0.25">
      <c r="B18" s="29"/>
      <c r="C18" s="17"/>
      <c r="D18" s="14"/>
      <c r="E18" s="15" t="s">
        <v>1116</v>
      </c>
      <c r="F18" s="14" t="s">
        <v>1117</v>
      </c>
      <c r="G18" s="123">
        <v>1</v>
      </c>
    </row>
    <row r="19" spans="1:7" s="31" customFormat="1" ht="11.25" customHeight="1" x14ac:dyDescent="0.25">
      <c r="B19" s="29"/>
      <c r="C19" s="17"/>
      <c r="D19" s="14"/>
      <c r="G19" s="123"/>
    </row>
    <row r="20" spans="1:7" s="31" customFormat="1" ht="11.25" customHeight="1" x14ac:dyDescent="0.25">
      <c r="B20" s="29"/>
      <c r="C20" s="14" t="s">
        <v>1118</v>
      </c>
      <c r="D20" s="14" t="s">
        <v>1119</v>
      </c>
      <c r="E20" s="15" t="s">
        <v>1120</v>
      </c>
      <c r="F20" s="14" t="s">
        <v>1121</v>
      </c>
      <c r="G20" s="123">
        <v>1</v>
      </c>
    </row>
    <row r="21" spans="1:7" s="31" customFormat="1" ht="11.25" customHeight="1" x14ac:dyDescent="0.25">
      <c r="B21" s="29"/>
      <c r="C21" s="14"/>
      <c r="D21" s="14"/>
      <c r="E21" s="15" t="s">
        <v>1122</v>
      </c>
      <c r="F21" s="14" t="s">
        <v>1123</v>
      </c>
      <c r="G21" s="123">
        <v>1</v>
      </c>
    </row>
    <row r="22" spans="1:7" s="31" customFormat="1" ht="11.25" customHeight="1" x14ac:dyDescent="0.25">
      <c r="B22" s="29"/>
      <c r="D22" s="14"/>
      <c r="E22" s="15" t="s">
        <v>1124</v>
      </c>
      <c r="F22" s="14" t="s">
        <v>1125</v>
      </c>
      <c r="G22" s="123">
        <v>1</v>
      </c>
    </row>
    <row r="23" spans="1:7" s="31" customFormat="1" ht="11.25" customHeight="1" x14ac:dyDescent="0.25">
      <c r="B23" s="29"/>
      <c r="D23" s="14"/>
      <c r="E23" s="15" t="s">
        <v>1126</v>
      </c>
      <c r="F23" s="14" t="s">
        <v>1127</v>
      </c>
      <c r="G23" s="123">
        <v>1</v>
      </c>
    </row>
    <row r="24" spans="1:7" s="31" customFormat="1" ht="11.25" customHeight="1" x14ac:dyDescent="0.25">
      <c r="B24" s="29"/>
      <c r="D24" s="14"/>
      <c r="G24" s="123"/>
    </row>
    <row r="25" spans="1:7" ht="11.25" customHeight="1" x14ac:dyDescent="0.25">
      <c r="A25" s="14" t="s">
        <v>1128</v>
      </c>
      <c r="B25" s="14" t="s">
        <v>1129</v>
      </c>
      <c r="C25" s="14" t="s">
        <v>1130</v>
      </c>
      <c r="D25" s="14" t="s">
        <v>1131</v>
      </c>
      <c r="E25" s="14" t="s">
        <v>1132</v>
      </c>
      <c r="F25" s="14" t="s">
        <v>1133</v>
      </c>
      <c r="G25" s="123">
        <v>1</v>
      </c>
    </row>
    <row r="26" spans="1:7" ht="11.25" customHeight="1" x14ac:dyDescent="0.25">
      <c r="C26" s="14"/>
      <c r="E26" s="14" t="s">
        <v>1134</v>
      </c>
      <c r="F26" s="14" t="s">
        <v>1135</v>
      </c>
      <c r="G26" s="123">
        <v>1</v>
      </c>
    </row>
    <row r="27" spans="1:7" ht="11.25" customHeight="1" x14ac:dyDescent="0.25">
      <c r="C27" s="14"/>
      <c r="E27" s="14" t="s">
        <v>1136</v>
      </c>
      <c r="F27" s="14" t="s">
        <v>1137</v>
      </c>
      <c r="G27" s="123">
        <v>1</v>
      </c>
    </row>
    <row r="28" spans="1:7" ht="11.25" customHeight="1" x14ac:dyDescent="0.25">
      <c r="C28" s="14"/>
      <c r="E28" s="14" t="s">
        <v>1138</v>
      </c>
      <c r="F28" s="14" t="s">
        <v>1139</v>
      </c>
      <c r="G28" s="123">
        <v>1</v>
      </c>
    </row>
    <row r="29" spans="1:7" ht="11.25" customHeight="1" x14ac:dyDescent="0.25">
      <c r="C29" s="14"/>
      <c r="E29" s="14"/>
      <c r="G29" s="123"/>
    </row>
    <row r="30" spans="1:7" ht="11.25" customHeight="1" x14ac:dyDescent="0.25">
      <c r="A30" s="14" t="s">
        <v>1140</v>
      </c>
      <c r="B30" s="15" t="s">
        <v>1141</v>
      </c>
      <c r="C30" s="15" t="s">
        <v>1142</v>
      </c>
      <c r="D30" s="15" t="s">
        <v>1143</v>
      </c>
      <c r="E30" s="15" t="s">
        <v>1144</v>
      </c>
      <c r="F30" s="24" t="s">
        <v>1145</v>
      </c>
      <c r="G30" s="123">
        <v>1</v>
      </c>
    </row>
    <row r="31" spans="1:7" ht="11.25" customHeight="1" x14ac:dyDescent="0.25">
      <c r="C31" s="14"/>
      <c r="D31" s="15"/>
      <c r="E31" s="15" t="s">
        <v>1146</v>
      </c>
      <c r="F31" s="33" t="s">
        <v>1147</v>
      </c>
      <c r="G31" s="123">
        <v>1</v>
      </c>
    </row>
    <row r="32" spans="1:7" ht="11.25" customHeight="1" x14ac:dyDescent="0.25">
      <c r="C32" s="14"/>
      <c r="D32" s="14"/>
      <c r="E32" s="15" t="s">
        <v>1148</v>
      </c>
      <c r="F32" s="24" t="s">
        <v>1149</v>
      </c>
      <c r="G32" s="123">
        <v>1</v>
      </c>
    </row>
    <row r="33" spans="3:7" ht="11.25" customHeight="1" x14ac:dyDescent="0.25">
      <c r="C33" s="14"/>
      <c r="D33" s="14"/>
      <c r="E33" s="15" t="s">
        <v>1150</v>
      </c>
      <c r="F33" s="15" t="s">
        <v>1151</v>
      </c>
      <c r="G33" s="123">
        <v>1</v>
      </c>
    </row>
    <row r="34" spans="3:7" ht="11.25" customHeight="1" x14ac:dyDescent="0.25">
      <c r="C34" s="14"/>
      <c r="D34" s="14"/>
      <c r="E34" s="15" t="s">
        <v>1152</v>
      </c>
      <c r="F34" s="24" t="s">
        <v>1153</v>
      </c>
      <c r="G34" s="123">
        <v>1</v>
      </c>
    </row>
    <row r="35" spans="3:7" ht="11.25" customHeight="1" x14ac:dyDescent="0.25">
      <c r="E35" s="15" t="s">
        <v>1154</v>
      </c>
      <c r="F35" s="33" t="s">
        <v>1155</v>
      </c>
      <c r="G35" s="123">
        <v>1</v>
      </c>
    </row>
    <row r="36" spans="3:7" ht="11.25" customHeight="1" x14ac:dyDescent="0.25">
      <c r="C36" s="14"/>
      <c r="D36" s="14"/>
      <c r="E36" s="15" t="s">
        <v>1156</v>
      </c>
      <c r="F36" s="33" t="s">
        <v>1157</v>
      </c>
      <c r="G36" s="123">
        <v>1</v>
      </c>
    </row>
    <row r="37" spans="3:7" ht="11.25" customHeight="1" x14ac:dyDescent="0.25">
      <c r="C37" s="14"/>
      <c r="D37" s="14"/>
      <c r="E37" s="15" t="s">
        <v>1158</v>
      </c>
      <c r="F37" s="33" t="s">
        <v>1159</v>
      </c>
      <c r="G37" s="123">
        <v>1</v>
      </c>
    </row>
    <row r="38" spans="3:7" ht="11.25" customHeight="1" x14ac:dyDescent="0.25">
      <c r="C38" s="14"/>
      <c r="D38" s="14"/>
      <c r="E38" s="15" t="s">
        <v>1160</v>
      </c>
      <c r="F38" s="33" t="s">
        <v>1161</v>
      </c>
      <c r="G38" s="123">
        <v>1</v>
      </c>
    </row>
    <row r="39" spans="3:7" ht="11.25" customHeight="1" x14ac:dyDescent="0.25">
      <c r="C39" s="14"/>
      <c r="D39" s="14"/>
      <c r="E39" s="15" t="s">
        <v>1162</v>
      </c>
      <c r="F39" s="24" t="s">
        <v>1163</v>
      </c>
      <c r="G39" s="123">
        <v>1</v>
      </c>
    </row>
    <row r="40" spans="3:7" ht="11.25" customHeight="1" x14ac:dyDescent="0.25">
      <c r="C40" s="14"/>
      <c r="D40" s="14"/>
    </row>
    <row r="41" spans="3:7" ht="11.25" customHeight="1" x14ac:dyDescent="0.25">
      <c r="C41" s="14"/>
      <c r="D41" s="1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5" tint="-0.24988555558946501"/>
  </sheetPr>
  <dimension ref="A1:AN42"/>
  <sheetViews>
    <sheetView showGridLines="0" showRowColHeaders="0" zoomScale="115" zoomScaleNormal="115" workbookViewId="0">
      <pane ySplit="8" topLeftCell="A12" activePane="bottomLeft" state="frozen"/>
      <selection pane="bottomLeft" activeCell="C6" sqref="C6:S6"/>
    </sheetView>
  </sheetViews>
  <sheetFormatPr defaultRowHeight="15" outlineLevelCol="1" x14ac:dyDescent="0.25"/>
  <cols>
    <col min="1" max="1" width="2.28515625" style="163" customWidth="1"/>
    <col min="2" max="2" width="5.140625" style="150" customWidth="1"/>
    <col min="3" max="3" width="65.85546875" style="144" customWidth="1"/>
    <col min="4" max="4" width="2.85546875" style="163" customWidth="1" outlineLevel="1"/>
    <col min="5" max="5" width="6.42578125" style="163" customWidth="1" outlineLevel="1"/>
    <col min="6" max="6" width="2" style="163" customWidth="1" outlineLevel="1"/>
    <col min="7" max="7" width="5.140625" style="163" customWidth="1" outlineLevel="1"/>
    <col min="8" max="8" width="2.5703125" style="144" customWidth="1"/>
    <col min="9" max="9" width="4.42578125" style="144" hidden="1" customWidth="1"/>
    <col min="10" max="10" width="4.42578125" style="163" hidden="1" customWidth="1"/>
    <col min="11" max="11" width="4.42578125" style="144" hidden="1" customWidth="1"/>
    <col min="12" max="13" width="4" style="144" customWidth="1"/>
    <col min="14" max="14" width="3.28515625" style="144" customWidth="1"/>
    <col min="15" max="15" width="4.42578125" style="144" customWidth="1"/>
    <col min="16" max="16" width="4.140625" style="144" customWidth="1"/>
    <col min="17" max="17" width="3.42578125" style="144" customWidth="1"/>
    <col min="18" max="18" width="3.7109375" style="144" customWidth="1"/>
    <col min="19" max="19" width="5.28515625" style="144" customWidth="1"/>
    <col min="20" max="20" width="13.28515625" style="144" customWidth="1"/>
    <col min="21" max="21" width="8.28515625" style="144" hidden="1" customWidth="1"/>
    <col min="22" max="22" width="9.5703125" style="144" hidden="1" customWidth="1"/>
    <col min="23" max="23" width="10.42578125" style="147" hidden="1" customWidth="1"/>
    <col min="24" max="24" width="8.42578125" style="144" hidden="1" customWidth="1"/>
    <col min="25" max="25" width="7.140625" style="144" customWidth="1"/>
    <col min="26" max="26" width="13.7109375" style="144" customWidth="1"/>
    <col min="27" max="27" width="19.28515625" style="144" customWidth="1"/>
    <col min="28" max="28" width="15.140625" style="144" customWidth="1"/>
    <col min="29" max="29" width="9.140625" style="144"/>
    <col min="30" max="30" width="51.7109375" style="144" customWidth="1"/>
    <col min="31" max="16384" width="9.140625" style="144"/>
  </cols>
  <sheetData>
    <row r="1" spans="1:40" ht="32.25" customHeight="1" x14ac:dyDescent="0.25">
      <c r="A1" s="345"/>
      <c r="B1" s="185"/>
      <c r="C1" s="363" t="s">
        <v>287</v>
      </c>
      <c r="D1" s="363"/>
      <c r="E1" s="363"/>
      <c r="F1" s="363"/>
      <c r="G1" s="363"/>
      <c r="H1" s="363"/>
      <c r="I1" s="363"/>
      <c r="J1" s="363"/>
      <c r="K1" s="363"/>
      <c r="L1" s="363"/>
      <c r="M1" s="363"/>
      <c r="N1" s="363"/>
      <c r="O1" s="363"/>
      <c r="P1" s="363"/>
      <c r="Q1" s="363"/>
      <c r="R1" s="363"/>
      <c r="S1" s="363"/>
      <c r="T1" s="363"/>
      <c r="U1" s="363"/>
      <c r="V1" s="363"/>
      <c r="W1" s="185"/>
      <c r="X1" s="185"/>
      <c r="Y1" s="185"/>
      <c r="AA1"/>
      <c r="AB1"/>
    </row>
    <row r="2" spans="1:40" x14ac:dyDescent="0.25">
      <c r="B2" s="186"/>
      <c r="C2" s="367" t="s">
        <v>1613</v>
      </c>
      <c r="D2" s="367"/>
      <c r="E2" s="367"/>
      <c r="F2" s="367"/>
      <c r="G2" s="367"/>
      <c r="H2" s="367"/>
      <c r="I2" s="367"/>
      <c r="J2" s="367"/>
      <c r="K2" s="367"/>
      <c r="L2" s="367"/>
      <c r="M2" s="367"/>
      <c r="N2" s="367"/>
      <c r="O2" s="367"/>
      <c r="P2" s="367"/>
      <c r="Q2" s="367"/>
      <c r="R2" s="367"/>
      <c r="S2" s="367"/>
      <c r="T2" s="367"/>
      <c r="U2" s="186"/>
      <c r="V2" s="186"/>
      <c r="W2" s="186"/>
      <c r="X2" s="186"/>
      <c r="Y2" s="186"/>
      <c r="AA2"/>
      <c r="AB2"/>
    </row>
    <row r="3" spans="1:40" x14ac:dyDescent="0.25">
      <c r="B3" s="186"/>
      <c r="C3" s="367" t="s">
        <v>1614</v>
      </c>
      <c r="D3" s="367"/>
      <c r="E3" s="367"/>
      <c r="F3" s="367"/>
      <c r="G3" s="367"/>
      <c r="H3" s="367"/>
      <c r="I3" s="367"/>
      <c r="J3" s="367"/>
      <c r="K3" s="367"/>
      <c r="L3" s="367"/>
      <c r="M3" s="367"/>
      <c r="N3" s="367"/>
      <c r="O3" s="367"/>
      <c r="P3" s="367"/>
      <c r="Q3" s="367"/>
      <c r="R3" s="367"/>
      <c r="S3" s="367"/>
      <c r="T3" s="367"/>
      <c r="U3" s="367"/>
      <c r="V3" s="367"/>
      <c r="W3" s="186"/>
      <c r="X3" s="186"/>
      <c r="Y3" s="186"/>
      <c r="AA3"/>
      <c r="AB3"/>
    </row>
    <row r="4" spans="1:40" x14ac:dyDescent="0.25">
      <c r="B4" s="151"/>
      <c r="C4" s="143"/>
      <c r="D4" s="162"/>
      <c r="E4" s="162"/>
      <c r="F4" s="162"/>
      <c r="G4" s="162"/>
      <c r="H4" s="143"/>
      <c r="I4" s="143"/>
      <c r="J4" s="162"/>
      <c r="K4" s="143"/>
      <c r="L4" s="143"/>
      <c r="M4" s="143"/>
      <c r="N4" s="143"/>
      <c r="O4" s="143"/>
      <c r="P4" s="143"/>
      <c r="Q4" s="143"/>
      <c r="R4" s="143"/>
      <c r="S4" s="143"/>
      <c r="T4" s="143"/>
      <c r="U4" s="143"/>
      <c r="V4" s="143"/>
      <c r="W4" s="146"/>
      <c r="X4" s="143"/>
      <c r="Y4" s="143"/>
      <c r="AA4"/>
      <c r="AB4"/>
    </row>
    <row r="5" spans="1:40" s="166" customFormat="1" ht="14.25" customHeight="1" x14ac:dyDescent="0.25">
      <c r="B5" s="187"/>
      <c r="C5" s="302"/>
      <c r="D5" s="302"/>
      <c r="E5" s="302"/>
      <c r="F5" s="302"/>
      <c r="G5" s="302"/>
      <c r="H5" s="302"/>
      <c r="I5" s="302"/>
      <c r="J5" s="366"/>
      <c r="K5" s="366"/>
      <c r="L5" s="366"/>
      <c r="M5" s="366"/>
      <c r="N5" s="366"/>
      <c r="O5" s="366"/>
      <c r="P5" s="366"/>
      <c r="Q5" s="366"/>
      <c r="R5" s="366"/>
      <c r="S5" s="366"/>
      <c r="T5" s="366"/>
      <c r="U5" s="366"/>
      <c r="V5" s="366"/>
      <c r="W5" s="366"/>
      <c r="X5" s="366"/>
      <c r="Y5" s="366"/>
      <c r="Z5" s="366"/>
      <c r="AA5" s="366"/>
      <c r="AB5" s="366"/>
    </row>
    <row r="6" spans="1:40" s="166" customFormat="1" x14ac:dyDescent="0.25">
      <c r="B6" s="167"/>
      <c r="C6" s="453"/>
      <c r="D6" s="453"/>
      <c r="E6" s="453"/>
      <c r="F6" s="453"/>
      <c r="G6" s="453"/>
      <c r="H6" s="453"/>
      <c r="I6" s="453"/>
      <c r="J6" s="453"/>
      <c r="K6" s="453"/>
      <c r="L6" s="453"/>
      <c r="M6" s="453"/>
      <c r="N6" s="453"/>
      <c r="O6" s="453"/>
      <c r="P6" s="453"/>
      <c r="Q6" s="453"/>
      <c r="R6" s="453"/>
      <c r="S6" s="453"/>
      <c r="T6" s="167"/>
      <c r="U6" s="167"/>
      <c r="V6" s="167"/>
      <c r="W6" s="167"/>
      <c r="X6" s="167"/>
      <c r="Y6" s="167"/>
    </row>
    <row r="7" spans="1:40" s="166" customFormat="1" ht="37.5" customHeight="1" x14ac:dyDescent="0.25">
      <c r="B7" s="181"/>
      <c r="C7" s="356" t="s">
        <v>288</v>
      </c>
      <c r="D7" s="341"/>
      <c r="E7" s="359" t="s">
        <v>289</v>
      </c>
      <c r="F7" s="339"/>
      <c r="G7" s="359" t="s">
        <v>290</v>
      </c>
      <c r="H7" s="168"/>
      <c r="I7" s="169"/>
      <c r="J7" s="361" t="s">
        <v>1694</v>
      </c>
      <c r="K7" s="362"/>
      <c r="L7" s="362"/>
      <c r="M7" s="362"/>
      <c r="N7" s="362"/>
      <c r="O7" s="362"/>
      <c r="P7" s="362"/>
      <c r="Q7" s="362"/>
      <c r="R7" s="362"/>
      <c r="S7" s="169"/>
      <c r="T7" s="360" t="s">
        <v>291</v>
      </c>
      <c r="U7" s="360"/>
      <c r="V7" s="360"/>
      <c r="W7" s="170"/>
      <c r="X7" s="170"/>
      <c r="Y7" s="170"/>
      <c r="Z7" s="170"/>
      <c r="AH7" s="356" t="s">
        <v>292</v>
      </c>
      <c r="AI7" s="356"/>
      <c r="AJ7" s="356"/>
      <c r="AK7" s="356"/>
      <c r="AL7" s="356"/>
      <c r="AM7" s="356"/>
      <c r="AN7" s="356"/>
    </row>
    <row r="8" spans="1:40" s="166" customFormat="1" ht="80.25" customHeight="1" x14ac:dyDescent="0.25">
      <c r="B8" s="181"/>
      <c r="C8" s="356"/>
      <c r="D8" s="341"/>
      <c r="E8" s="359"/>
      <c r="F8" s="340"/>
      <c r="G8" s="359"/>
      <c r="H8" s="168"/>
      <c r="J8" s="172" t="s">
        <v>345</v>
      </c>
      <c r="K8" s="172" t="s">
        <v>346</v>
      </c>
      <c r="L8" s="192">
        <v>0</v>
      </c>
      <c r="M8" s="192">
        <v>0.2</v>
      </c>
      <c r="N8" s="192">
        <v>0.4</v>
      </c>
      <c r="O8" s="192">
        <v>0.6</v>
      </c>
      <c r="P8" s="192">
        <v>0.8</v>
      </c>
      <c r="Q8" s="192">
        <v>1</v>
      </c>
      <c r="R8" s="193" t="s">
        <v>293</v>
      </c>
      <c r="T8" s="174"/>
      <c r="U8" s="174" t="s">
        <v>347</v>
      </c>
      <c r="V8" s="173" t="s">
        <v>348</v>
      </c>
      <c r="W8" s="171"/>
      <c r="Y8" s="171"/>
      <c r="AH8" s="356"/>
      <c r="AI8" s="356"/>
      <c r="AJ8" s="356"/>
      <c r="AK8" s="356"/>
      <c r="AL8" s="356"/>
      <c r="AM8" s="356"/>
      <c r="AN8" s="356"/>
    </row>
    <row r="9" spans="1:40" ht="42" customHeight="1" x14ac:dyDescent="0.25">
      <c r="H9" s="139"/>
      <c r="K9" s="45"/>
      <c r="L9" s="45"/>
      <c r="M9" s="45"/>
      <c r="N9" s="45"/>
      <c r="O9" s="45"/>
      <c r="P9" s="46"/>
      <c r="Q9" s="129"/>
      <c r="R9" s="130"/>
      <c r="T9" s="47"/>
      <c r="U9" s="47"/>
      <c r="V9" s="46"/>
      <c r="W9" s="144" t="s">
        <v>349</v>
      </c>
      <c r="X9" s="144" t="s">
        <v>350</v>
      </c>
      <c r="Z9" s="131" t="s">
        <v>294</v>
      </c>
      <c r="AH9" s="358"/>
      <c r="AI9" s="358"/>
      <c r="AJ9" s="358"/>
      <c r="AK9" s="358"/>
      <c r="AL9" s="358"/>
      <c r="AM9" s="358"/>
      <c r="AN9" s="358"/>
    </row>
    <row r="10" spans="1:40" ht="47.25" customHeight="1" x14ac:dyDescent="0.25">
      <c r="B10" s="301">
        <v>1</v>
      </c>
      <c r="C10" s="154" t="s">
        <v>295</v>
      </c>
      <c r="D10" s="189"/>
      <c r="E10" s="279" t="s">
        <v>296</v>
      </c>
      <c r="F10" s="189"/>
      <c r="G10" s="202"/>
      <c r="H10" s="139"/>
      <c r="I10" s="148"/>
      <c r="J10" s="137">
        <f>SUM(L10:Q10)</f>
        <v>0</v>
      </c>
      <c r="K10" s="137">
        <f>SUM(L10:Q10)</f>
        <v>0</v>
      </c>
      <c r="L10" s="135"/>
      <c r="M10" s="135"/>
      <c r="N10" s="135"/>
      <c r="O10" s="135"/>
      <c r="P10" s="136"/>
      <c r="Q10" s="197"/>
      <c r="R10" s="136"/>
      <c r="T10" s="138" t="str">
        <f>IF(SUM(L10:Q10)=1,((L10*0)+(M10*20)+(N10*40)+(O10*60)+(P10*80)+(Q10*100)),"")</f>
        <v/>
      </c>
      <c r="U10" s="160" t="e">
        <f>1/$J$28</f>
        <v>#DIV/0!</v>
      </c>
      <c r="V10" s="140" t="e">
        <f t="shared" ref="V10" si="0">1/$K$28</f>
        <v>#DIV/0!</v>
      </c>
      <c r="W10" s="152" t="e">
        <f>IF(R10=1,0,T10*U10)</f>
        <v>#VALUE!</v>
      </c>
      <c r="X10" s="48" t="e">
        <f>IF(R10=1,0,T10*V10)</f>
        <v>#VALUE!</v>
      </c>
      <c r="Y10" s="147"/>
      <c r="Z10" s="355"/>
      <c r="AA10" s="355"/>
      <c r="AH10" s="358" t="s">
        <v>1615</v>
      </c>
      <c r="AI10" s="358"/>
      <c r="AJ10" s="358"/>
      <c r="AK10" s="358"/>
      <c r="AL10" s="358"/>
      <c r="AM10" s="358"/>
      <c r="AN10" s="358"/>
    </row>
    <row r="11" spans="1:40" ht="47.25" customHeight="1" x14ac:dyDescent="0.25">
      <c r="B11" s="301">
        <v>2</v>
      </c>
      <c r="C11" s="154" t="s">
        <v>297</v>
      </c>
      <c r="D11" s="189"/>
      <c r="E11" s="279" t="s">
        <v>298</v>
      </c>
      <c r="F11" s="189"/>
      <c r="G11" s="202"/>
      <c r="H11" s="139"/>
      <c r="I11" s="148"/>
      <c r="J11" s="137">
        <f>SUM(L11:Q11)</f>
        <v>0</v>
      </c>
      <c r="K11" s="137">
        <f t="shared" ref="K11" si="1">SUM(L11:Q11)</f>
        <v>0</v>
      </c>
      <c r="L11" s="135"/>
      <c r="M11" s="135"/>
      <c r="N11" s="135"/>
      <c r="O11" s="135"/>
      <c r="P11" s="136"/>
      <c r="Q11" s="135"/>
      <c r="R11" s="136"/>
      <c r="T11" s="138" t="str">
        <f t="shared" ref="T11" si="2">IF(SUM(L11:Q11)=1,((L11*0)+(M11*20)+(N11*40)+(O11*60)+(P11*80)+(Q11*100)),"")</f>
        <v/>
      </c>
      <c r="U11" s="160" t="e">
        <f>1/$J$28</f>
        <v>#DIV/0!</v>
      </c>
      <c r="V11" s="140" t="e">
        <f t="shared" ref="V11" si="3">1/$K$28</f>
        <v>#DIV/0!</v>
      </c>
      <c r="W11" s="152" t="e">
        <f>IF(R11=1,0,T11*U11)</f>
        <v>#VALUE!</v>
      </c>
      <c r="X11" s="48" t="e">
        <f t="shared" ref="X11" si="4">IF(R11=1,0,T11*V11)</f>
        <v>#VALUE!</v>
      </c>
      <c r="Z11" s="355"/>
      <c r="AA11" s="355"/>
      <c r="AH11" s="358" t="s">
        <v>1616</v>
      </c>
      <c r="AI11" s="358"/>
      <c r="AJ11" s="358"/>
      <c r="AK11" s="358"/>
      <c r="AL11" s="358"/>
      <c r="AM11" s="358"/>
      <c r="AN11" s="358"/>
    </row>
    <row r="12" spans="1:40" ht="50.25" customHeight="1" x14ac:dyDescent="0.25">
      <c r="B12" s="301" t="s">
        <v>299</v>
      </c>
      <c r="C12" s="155" t="s">
        <v>300</v>
      </c>
      <c r="D12" s="189"/>
      <c r="E12" s="279" t="s">
        <v>301</v>
      </c>
      <c r="F12" s="189"/>
      <c r="G12" s="202"/>
      <c r="H12" s="132"/>
      <c r="I12" s="148"/>
      <c r="J12" s="165"/>
      <c r="K12" s="137">
        <f t="shared" ref="K12" si="5">SUM(L12:Q12)</f>
        <v>0</v>
      </c>
      <c r="L12" s="135"/>
      <c r="M12" s="135"/>
      <c r="N12" s="135"/>
      <c r="O12" s="135"/>
      <c r="P12" s="136"/>
      <c r="Q12" s="135"/>
      <c r="R12" s="136"/>
      <c r="T12" s="138" t="str">
        <f t="shared" ref="T12" si="6">IF(SUM(L12:Q12)=1,((L12*0)+(M12*20)+(N12*40)+(O12*60)+(P12*80)+(Q12*100)),"")</f>
        <v/>
      </c>
      <c r="U12" s="160"/>
      <c r="V12" s="140" t="e">
        <f t="shared" ref="V12:V26" si="7">1/$K$28</f>
        <v>#DIV/0!</v>
      </c>
      <c r="W12" s="152"/>
      <c r="X12" s="48" t="e">
        <f t="shared" ref="X12" si="8">IF(R12=1,0,T12*V12)</f>
        <v>#VALUE!</v>
      </c>
      <c r="Z12" s="355"/>
      <c r="AA12" s="355"/>
      <c r="AH12" s="358" t="s">
        <v>1617</v>
      </c>
      <c r="AI12" s="358"/>
      <c r="AJ12" s="358"/>
      <c r="AK12" s="358"/>
      <c r="AL12" s="358"/>
      <c r="AM12" s="358"/>
      <c r="AN12" s="358"/>
    </row>
    <row r="13" spans="1:40" ht="50.25" customHeight="1" x14ac:dyDescent="0.25">
      <c r="B13" s="301" t="s">
        <v>302</v>
      </c>
      <c r="C13" s="156" t="s">
        <v>303</v>
      </c>
      <c r="D13" s="189"/>
      <c r="E13" s="279" t="s">
        <v>304</v>
      </c>
      <c r="F13" s="189"/>
      <c r="G13" s="202"/>
      <c r="H13" s="139"/>
      <c r="I13" s="148"/>
      <c r="J13" s="165"/>
      <c r="K13" s="137">
        <f t="shared" ref="K13:K26" si="9">SUM(L13:Q13)</f>
        <v>0</v>
      </c>
      <c r="L13" s="135"/>
      <c r="M13" s="135"/>
      <c r="N13" s="135"/>
      <c r="O13" s="135"/>
      <c r="P13" s="136"/>
      <c r="Q13" s="135"/>
      <c r="R13" s="136"/>
      <c r="T13" s="138" t="str">
        <f t="shared" ref="T13:T26" si="10">IF(SUM(L13:Q13)=1,((L13*0)+(M13*20)+(N13*40)+(O13*60)+(P13*80)+(Q13*100)),"")</f>
        <v/>
      </c>
      <c r="U13" s="160"/>
      <c r="V13" s="140" t="e">
        <f t="shared" si="7"/>
        <v>#DIV/0!</v>
      </c>
      <c r="W13" s="152"/>
      <c r="X13" s="48" t="e">
        <f t="shared" ref="X13:X26" si="11">IF(R13=1,0,T13*V13)</f>
        <v>#VALUE!</v>
      </c>
      <c r="Z13" s="355"/>
      <c r="AA13" s="355"/>
      <c r="AH13" s="358" t="s">
        <v>1618</v>
      </c>
      <c r="AI13" s="358"/>
      <c r="AJ13" s="358"/>
      <c r="AK13" s="358"/>
      <c r="AL13" s="358"/>
      <c r="AM13" s="358"/>
      <c r="AN13" s="358"/>
    </row>
    <row r="14" spans="1:40" ht="50.25" customHeight="1" x14ac:dyDescent="0.25">
      <c r="B14" s="301" t="s">
        <v>305</v>
      </c>
      <c r="C14" s="175" t="s">
        <v>306</v>
      </c>
      <c r="D14" s="195"/>
      <c r="E14" s="279" t="s">
        <v>307</v>
      </c>
      <c r="F14" s="195"/>
      <c r="G14" s="203"/>
      <c r="H14" s="128"/>
      <c r="I14" s="148"/>
      <c r="J14" s="165"/>
      <c r="K14" s="137">
        <f t="shared" si="9"/>
        <v>0</v>
      </c>
      <c r="L14" s="135"/>
      <c r="M14" s="135"/>
      <c r="N14" s="135"/>
      <c r="O14" s="135"/>
      <c r="P14" s="136"/>
      <c r="Q14" s="135"/>
      <c r="R14" s="136"/>
      <c r="T14" s="138" t="str">
        <f t="shared" si="10"/>
        <v/>
      </c>
      <c r="U14" s="160"/>
      <c r="V14" s="140" t="e">
        <f t="shared" si="7"/>
        <v>#DIV/0!</v>
      </c>
      <c r="W14" s="152"/>
      <c r="X14" s="48" t="e">
        <f t="shared" si="11"/>
        <v>#VALUE!</v>
      </c>
      <c r="Z14" s="355"/>
      <c r="AA14" s="355"/>
      <c r="AH14" s="358" t="s">
        <v>1619</v>
      </c>
      <c r="AI14" s="358"/>
      <c r="AJ14" s="358"/>
      <c r="AK14" s="358"/>
      <c r="AL14" s="358"/>
      <c r="AM14" s="358"/>
      <c r="AN14" s="358"/>
    </row>
    <row r="15" spans="1:40" ht="48" customHeight="1" x14ac:dyDescent="0.25">
      <c r="B15" s="301" t="s">
        <v>308</v>
      </c>
      <c r="C15" s="156" t="s">
        <v>309</v>
      </c>
      <c r="D15" s="189"/>
      <c r="E15" s="279" t="s">
        <v>310</v>
      </c>
      <c r="F15" s="189"/>
      <c r="G15" s="202"/>
      <c r="H15" s="128"/>
      <c r="I15" s="148"/>
      <c r="J15" s="165"/>
      <c r="K15" s="137">
        <f t="shared" si="9"/>
        <v>0</v>
      </c>
      <c r="L15" s="135"/>
      <c r="M15" s="135"/>
      <c r="N15" s="135"/>
      <c r="O15" s="135"/>
      <c r="P15" s="136"/>
      <c r="Q15" s="135"/>
      <c r="R15" s="136"/>
      <c r="T15" s="138" t="str">
        <f t="shared" si="10"/>
        <v/>
      </c>
      <c r="U15" s="160"/>
      <c r="V15" s="140" t="e">
        <f t="shared" si="7"/>
        <v>#DIV/0!</v>
      </c>
      <c r="W15" s="152"/>
      <c r="X15" s="48" t="e">
        <f t="shared" si="11"/>
        <v>#VALUE!</v>
      </c>
      <c r="Z15" s="355"/>
      <c r="AA15" s="355"/>
      <c r="AH15" s="358" t="s">
        <v>1620</v>
      </c>
      <c r="AI15" s="358"/>
      <c r="AJ15" s="358"/>
      <c r="AK15" s="358"/>
      <c r="AL15" s="358"/>
      <c r="AM15" s="358"/>
      <c r="AN15" s="358"/>
    </row>
    <row r="16" spans="1:40" ht="49.5" customHeight="1" x14ac:dyDescent="0.25">
      <c r="B16" s="301" t="s">
        <v>311</v>
      </c>
      <c r="C16" s="156" t="s">
        <v>312</v>
      </c>
      <c r="D16" s="189"/>
      <c r="E16" s="279" t="s">
        <v>313</v>
      </c>
      <c r="F16" s="189"/>
      <c r="G16" s="202"/>
      <c r="H16" s="128"/>
      <c r="I16" s="148"/>
      <c r="J16" s="165"/>
      <c r="K16" s="137">
        <f t="shared" si="9"/>
        <v>0</v>
      </c>
      <c r="L16" s="135"/>
      <c r="M16" s="135"/>
      <c r="N16" s="135"/>
      <c r="O16" s="135"/>
      <c r="P16" s="136"/>
      <c r="Q16" s="135"/>
      <c r="R16" s="136"/>
      <c r="T16" s="138" t="str">
        <f t="shared" si="10"/>
        <v/>
      </c>
      <c r="U16" s="160"/>
      <c r="V16" s="140" t="e">
        <f t="shared" si="7"/>
        <v>#DIV/0!</v>
      </c>
      <c r="W16" s="152"/>
      <c r="X16" s="48" t="e">
        <f t="shared" si="11"/>
        <v>#VALUE!</v>
      </c>
      <c r="Z16" s="355"/>
      <c r="AA16" s="355"/>
      <c r="AH16" s="358" t="s">
        <v>1621</v>
      </c>
      <c r="AI16" s="358"/>
      <c r="AJ16" s="358"/>
      <c r="AK16" s="358"/>
      <c r="AL16" s="358"/>
      <c r="AM16" s="358"/>
      <c r="AN16" s="358"/>
    </row>
    <row r="17" spans="1:40" ht="55.5" customHeight="1" x14ac:dyDescent="0.25">
      <c r="B17" s="301" t="s">
        <v>314</v>
      </c>
      <c r="C17" s="156" t="s">
        <v>315</v>
      </c>
      <c r="D17" s="189"/>
      <c r="E17" s="279" t="s">
        <v>316</v>
      </c>
      <c r="F17" s="189"/>
      <c r="G17" s="202"/>
      <c r="H17" s="128"/>
      <c r="I17" s="148"/>
      <c r="J17" s="165"/>
      <c r="K17" s="137">
        <f t="shared" si="9"/>
        <v>0</v>
      </c>
      <c r="L17" s="135"/>
      <c r="M17" s="135"/>
      <c r="N17" s="135"/>
      <c r="O17" s="135"/>
      <c r="P17" s="136"/>
      <c r="Q17" s="135"/>
      <c r="R17" s="136"/>
      <c r="T17" s="138" t="str">
        <f t="shared" si="10"/>
        <v/>
      </c>
      <c r="U17" s="160"/>
      <c r="V17" s="140" t="e">
        <f t="shared" si="7"/>
        <v>#DIV/0!</v>
      </c>
      <c r="W17" s="152"/>
      <c r="X17" s="48" t="e">
        <f t="shared" si="11"/>
        <v>#VALUE!</v>
      </c>
      <c r="Z17" s="355"/>
      <c r="AA17" s="355"/>
      <c r="AH17" s="358" t="s">
        <v>1622</v>
      </c>
      <c r="AI17" s="358"/>
      <c r="AJ17" s="358"/>
      <c r="AK17" s="358"/>
      <c r="AL17" s="358"/>
      <c r="AM17" s="358"/>
      <c r="AN17" s="358"/>
    </row>
    <row r="18" spans="1:40" ht="54.75" customHeight="1" x14ac:dyDescent="0.25">
      <c r="B18" s="301" t="s">
        <v>317</v>
      </c>
      <c r="C18" s="157" t="s">
        <v>318</v>
      </c>
      <c r="D18" s="189"/>
      <c r="E18" s="279" t="s">
        <v>319</v>
      </c>
      <c r="F18" s="189"/>
      <c r="G18" s="202"/>
      <c r="H18" s="128"/>
      <c r="I18" s="148"/>
      <c r="J18" s="165"/>
      <c r="K18" s="137">
        <f t="shared" si="9"/>
        <v>0</v>
      </c>
      <c r="L18" s="135"/>
      <c r="M18" s="135"/>
      <c r="N18" s="135"/>
      <c r="O18" s="135"/>
      <c r="P18" s="136"/>
      <c r="Q18" s="135"/>
      <c r="R18" s="136"/>
      <c r="T18" s="138" t="str">
        <f t="shared" si="10"/>
        <v/>
      </c>
      <c r="U18" s="160"/>
      <c r="V18" s="140" t="e">
        <f t="shared" si="7"/>
        <v>#DIV/0!</v>
      </c>
      <c r="W18" s="152"/>
      <c r="X18" s="48" t="e">
        <f t="shared" si="11"/>
        <v>#VALUE!</v>
      </c>
      <c r="Z18" s="355"/>
      <c r="AA18" s="355"/>
      <c r="AH18" s="358" t="s">
        <v>1623</v>
      </c>
      <c r="AI18" s="358"/>
      <c r="AJ18" s="358"/>
      <c r="AK18" s="358"/>
      <c r="AL18" s="358"/>
      <c r="AM18" s="358"/>
      <c r="AN18" s="358"/>
    </row>
    <row r="19" spans="1:40" ht="49.5" customHeight="1" x14ac:dyDescent="0.25">
      <c r="B19" s="301">
        <v>3</v>
      </c>
      <c r="C19" s="154" t="s">
        <v>320</v>
      </c>
      <c r="D19" s="189"/>
      <c r="E19" s="279" t="s">
        <v>321</v>
      </c>
      <c r="F19" s="189"/>
      <c r="G19" s="202"/>
      <c r="H19" s="128"/>
      <c r="I19" s="148"/>
      <c r="J19" s="137">
        <f>SUM(L19:Q19)</f>
        <v>0</v>
      </c>
      <c r="K19" s="137">
        <f t="shared" si="9"/>
        <v>0</v>
      </c>
      <c r="L19" s="135"/>
      <c r="M19" s="135"/>
      <c r="N19" s="135"/>
      <c r="O19" s="135"/>
      <c r="P19" s="136"/>
      <c r="Q19" s="135"/>
      <c r="R19" s="136"/>
      <c r="T19" s="138" t="str">
        <f t="shared" si="10"/>
        <v/>
      </c>
      <c r="U19" s="160" t="e">
        <f>1/$J$28</f>
        <v>#DIV/0!</v>
      </c>
      <c r="V19" s="140" t="e">
        <f t="shared" si="7"/>
        <v>#DIV/0!</v>
      </c>
      <c r="W19" s="152" t="e">
        <f>IF(R19=1,0,T19*U19)</f>
        <v>#VALUE!</v>
      </c>
      <c r="X19" s="48" t="e">
        <f t="shared" si="11"/>
        <v>#VALUE!</v>
      </c>
      <c r="Z19" s="355"/>
      <c r="AA19" s="355"/>
      <c r="AH19" s="358" t="s">
        <v>1624</v>
      </c>
      <c r="AI19" s="358"/>
      <c r="AJ19" s="358"/>
      <c r="AK19" s="358"/>
      <c r="AL19" s="358"/>
      <c r="AM19" s="358"/>
      <c r="AN19" s="358"/>
    </row>
    <row r="20" spans="1:40" s="163" customFormat="1" ht="50.25" customHeight="1" x14ac:dyDescent="0.25">
      <c r="B20" s="301" t="s">
        <v>322</v>
      </c>
      <c r="C20" s="155" t="s">
        <v>323</v>
      </c>
      <c r="D20" s="189"/>
      <c r="E20" s="279" t="s">
        <v>324</v>
      </c>
      <c r="F20" s="189"/>
      <c r="G20" s="189"/>
      <c r="H20" s="128"/>
      <c r="I20" s="165"/>
      <c r="J20" s="165"/>
      <c r="K20" s="137">
        <f t="shared" si="9"/>
        <v>0</v>
      </c>
      <c r="L20" s="135"/>
      <c r="M20" s="135"/>
      <c r="N20" s="135"/>
      <c r="O20" s="135"/>
      <c r="P20" s="136"/>
      <c r="Q20" s="135"/>
      <c r="R20" s="136"/>
      <c r="T20" s="138" t="str">
        <f t="shared" si="10"/>
        <v/>
      </c>
      <c r="U20" s="160"/>
      <c r="V20" s="140" t="e">
        <f t="shared" si="7"/>
        <v>#DIV/0!</v>
      </c>
      <c r="W20" s="152"/>
      <c r="X20" s="48" t="e">
        <f t="shared" si="11"/>
        <v>#VALUE!</v>
      </c>
      <c r="Z20" s="355"/>
      <c r="AA20" s="355"/>
      <c r="AH20" s="358" t="s">
        <v>1625</v>
      </c>
      <c r="AI20" s="358"/>
      <c r="AJ20" s="358"/>
      <c r="AK20" s="358"/>
      <c r="AL20" s="358"/>
      <c r="AM20" s="358"/>
      <c r="AN20" s="358"/>
    </row>
    <row r="21" spans="1:40" s="163" customFormat="1" ht="50.25" customHeight="1" x14ac:dyDescent="0.25">
      <c r="B21" s="301" t="s">
        <v>325</v>
      </c>
      <c r="C21" s="156" t="s">
        <v>326</v>
      </c>
      <c r="D21" s="189"/>
      <c r="E21" s="279" t="s">
        <v>327</v>
      </c>
      <c r="F21" s="189"/>
      <c r="G21" s="189"/>
      <c r="H21" s="128"/>
      <c r="I21" s="165"/>
      <c r="J21" s="165"/>
      <c r="K21" s="137">
        <f t="shared" si="9"/>
        <v>0</v>
      </c>
      <c r="L21" s="135"/>
      <c r="M21" s="135"/>
      <c r="N21" s="135"/>
      <c r="O21" s="135"/>
      <c r="P21" s="136"/>
      <c r="Q21" s="135"/>
      <c r="R21" s="136"/>
      <c r="T21" s="138" t="str">
        <f t="shared" si="10"/>
        <v/>
      </c>
      <c r="U21" s="160"/>
      <c r="V21" s="140" t="e">
        <f t="shared" si="7"/>
        <v>#DIV/0!</v>
      </c>
      <c r="W21" s="152"/>
      <c r="X21" s="48" t="e">
        <f t="shared" si="11"/>
        <v>#VALUE!</v>
      </c>
      <c r="Z21" s="355"/>
      <c r="AA21" s="355"/>
      <c r="AH21" s="358" t="s">
        <v>1626</v>
      </c>
      <c r="AI21" s="358"/>
      <c r="AJ21" s="358"/>
      <c r="AK21" s="358"/>
      <c r="AL21" s="358"/>
      <c r="AM21" s="358"/>
      <c r="AN21" s="358"/>
    </row>
    <row r="22" spans="1:40" s="163" customFormat="1" ht="45.75" customHeight="1" x14ac:dyDescent="0.25">
      <c r="B22" s="301" t="s">
        <v>328</v>
      </c>
      <c r="C22" s="156" t="s">
        <v>329</v>
      </c>
      <c r="D22" s="189"/>
      <c r="E22" s="279" t="s">
        <v>330</v>
      </c>
      <c r="F22" s="189"/>
      <c r="G22" s="189"/>
      <c r="H22" s="128"/>
      <c r="I22" s="165"/>
      <c r="J22" s="165"/>
      <c r="K22" s="137">
        <f t="shared" si="9"/>
        <v>0</v>
      </c>
      <c r="L22" s="135"/>
      <c r="M22" s="135"/>
      <c r="N22" s="135"/>
      <c r="O22" s="135"/>
      <c r="P22" s="136"/>
      <c r="Q22" s="135"/>
      <c r="R22" s="136"/>
      <c r="T22" s="138" t="str">
        <f t="shared" si="10"/>
        <v/>
      </c>
      <c r="U22" s="160"/>
      <c r="V22" s="140" t="e">
        <f t="shared" si="7"/>
        <v>#DIV/0!</v>
      </c>
      <c r="W22" s="152"/>
      <c r="X22" s="48" t="e">
        <f t="shared" si="11"/>
        <v>#VALUE!</v>
      </c>
      <c r="Z22" s="355"/>
      <c r="AA22" s="355"/>
      <c r="AH22" s="358" t="s">
        <v>1627</v>
      </c>
      <c r="AI22" s="358"/>
      <c r="AJ22" s="358"/>
      <c r="AK22" s="358"/>
      <c r="AL22" s="358"/>
      <c r="AM22" s="358"/>
      <c r="AN22" s="358"/>
    </row>
    <row r="23" spans="1:40" s="163" customFormat="1" ht="46.5" customHeight="1" x14ac:dyDescent="0.25">
      <c r="B23" s="301" t="s">
        <v>331</v>
      </c>
      <c r="C23" s="156" t="s">
        <v>332</v>
      </c>
      <c r="D23" s="189"/>
      <c r="E23" s="279" t="s">
        <v>333</v>
      </c>
      <c r="F23" s="189"/>
      <c r="G23" s="189"/>
      <c r="H23" s="128"/>
      <c r="I23" s="165"/>
      <c r="J23" s="165"/>
      <c r="K23" s="137">
        <f t="shared" si="9"/>
        <v>0</v>
      </c>
      <c r="L23" s="135"/>
      <c r="M23" s="135"/>
      <c r="N23" s="135"/>
      <c r="O23" s="135"/>
      <c r="P23" s="136"/>
      <c r="Q23" s="135"/>
      <c r="R23" s="136"/>
      <c r="T23" s="138" t="str">
        <f t="shared" si="10"/>
        <v/>
      </c>
      <c r="U23" s="160"/>
      <c r="V23" s="140" t="e">
        <f t="shared" si="7"/>
        <v>#DIV/0!</v>
      </c>
      <c r="W23" s="152"/>
      <c r="X23" s="48" t="e">
        <f t="shared" si="11"/>
        <v>#VALUE!</v>
      </c>
      <c r="Z23" s="355"/>
      <c r="AA23" s="355"/>
      <c r="AH23" s="358" t="s">
        <v>1628</v>
      </c>
      <c r="AI23" s="358"/>
      <c r="AJ23" s="358"/>
      <c r="AK23" s="358"/>
      <c r="AL23" s="358"/>
      <c r="AM23" s="358"/>
      <c r="AN23" s="358"/>
    </row>
    <row r="24" spans="1:40" s="163" customFormat="1" ht="47.25" customHeight="1" x14ac:dyDescent="0.25">
      <c r="B24" s="301" t="s">
        <v>334</v>
      </c>
      <c r="C24" s="156" t="s">
        <v>335</v>
      </c>
      <c r="D24" s="189"/>
      <c r="E24" s="279" t="s">
        <v>336</v>
      </c>
      <c r="F24" s="189"/>
      <c r="G24" s="189"/>
      <c r="H24" s="128"/>
      <c r="I24" s="165"/>
      <c r="J24" s="165"/>
      <c r="K24" s="137">
        <f t="shared" si="9"/>
        <v>0</v>
      </c>
      <c r="L24" s="135"/>
      <c r="M24" s="135"/>
      <c r="N24" s="135"/>
      <c r="O24" s="135"/>
      <c r="P24" s="136"/>
      <c r="Q24" s="135"/>
      <c r="R24" s="136"/>
      <c r="T24" s="138" t="str">
        <f t="shared" si="10"/>
        <v/>
      </c>
      <c r="U24" s="160"/>
      <c r="V24" s="140" t="e">
        <f t="shared" si="7"/>
        <v>#DIV/0!</v>
      </c>
      <c r="W24" s="152"/>
      <c r="X24" s="48" t="e">
        <f t="shared" si="11"/>
        <v>#VALUE!</v>
      </c>
      <c r="Z24" s="355"/>
      <c r="AA24" s="355"/>
      <c r="AH24" s="358" t="s">
        <v>1629</v>
      </c>
      <c r="AI24" s="358"/>
      <c r="AJ24" s="358"/>
      <c r="AK24" s="358"/>
      <c r="AL24" s="358"/>
      <c r="AM24" s="358"/>
      <c r="AN24" s="358"/>
    </row>
    <row r="25" spans="1:40" s="163" customFormat="1" ht="51" customHeight="1" x14ac:dyDescent="0.25">
      <c r="B25" s="301" t="s">
        <v>337</v>
      </c>
      <c r="C25" s="156" t="s">
        <v>338</v>
      </c>
      <c r="D25" s="189"/>
      <c r="E25" s="279" t="s">
        <v>339</v>
      </c>
      <c r="F25" s="189"/>
      <c r="G25" s="189"/>
      <c r="H25" s="128"/>
      <c r="I25" s="165"/>
      <c r="J25" s="165"/>
      <c r="K25" s="137">
        <f t="shared" si="9"/>
        <v>0</v>
      </c>
      <c r="L25" s="135"/>
      <c r="M25" s="135"/>
      <c r="N25" s="135"/>
      <c r="O25" s="135"/>
      <c r="P25" s="136"/>
      <c r="Q25" s="135"/>
      <c r="R25" s="136"/>
      <c r="T25" s="138" t="str">
        <f t="shared" si="10"/>
        <v/>
      </c>
      <c r="U25" s="160"/>
      <c r="V25" s="140" t="e">
        <f t="shared" si="7"/>
        <v>#DIV/0!</v>
      </c>
      <c r="W25" s="152"/>
      <c r="X25" s="48" t="e">
        <f t="shared" si="11"/>
        <v>#VALUE!</v>
      </c>
      <c r="Z25" s="355"/>
      <c r="AA25" s="355"/>
      <c r="AH25" s="358" t="s">
        <v>1630</v>
      </c>
      <c r="AI25" s="358"/>
      <c r="AJ25" s="358"/>
      <c r="AK25" s="358"/>
      <c r="AL25" s="358"/>
      <c r="AM25" s="358"/>
      <c r="AN25" s="358"/>
    </row>
    <row r="26" spans="1:40" s="163" customFormat="1" ht="45" customHeight="1" x14ac:dyDescent="0.25">
      <c r="B26" s="301" t="s">
        <v>340</v>
      </c>
      <c r="C26" s="157" t="s">
        <v>341</v>
      </c>
      <c r="D26" s="189"/>
      <c r="E26" s="279" t="s">
        <v>342</v>
      </c>
      <c r="F26" s="189"/>
      <c r="G26" s="189"/>
      <c r="H26" s="128"/>
      <c r="I26" s="165"/>
      <c r="J26" s="165"/>
      <c r="K26" s="137">
        <f t="shared" si="9"/>
        <v>0</v>
      </c>
      <c r="L26" s="135"/>
      <c r="M26" s="135"/>
      <c r="N26" s="135"/>
      <c r="O26" s="135"/>
      <c r="P26" s="136"/>
      <c r="Q26" s="135"/>
      <c r="R26" s="136"/>
      <c r="T26" s="138" t="str">
        <f t="shared" si="10"/>
        <v/>
      </c>
      <c r="U26" s="160"/>
      <c r="V26" s="140" t="e">
        <f t="shared" si="7"/>
        <v>#DIV/0!</v>
      </c>
      <c r="W26" s="152"/>
      <c r="X26" s="48" t="e">
        <f t="shared" si="11"/>
        <v>#VALUE!</v>
      </c>
      <c r="Z26" s="355"/>
      <c r="AA26" s="355"/>
      <c r="AH26" s="345"/>
      <c r="AI26" s="345"/>
      <c r="AJ26" s="345"/>
      <c r="AK26" s="345"/>
      <c r="AL26" s="345"/>
      <c r="AM26" s="345"/>
      <c r="AN26" s="345"/>
    </row>
    <row r="27" spans="1:40" x14ac:dyDescent="0.25">
      <c r="C27" s="148"/>
      <c r="D27" s="165"/>
      <c r="E27" s="165"/>
      <c r="F27" s="165"/>
      <c r="G27" s="165"/>
      <c r="W27" s="184" t="e">
        <f>SUM(W10:W26)</f>
        <v>#VALUE!</v>
      </c>
      <c r="X27" s="184" t="e">
        <f>SUM(X10:X26)</f>
        <v>#VALUE!</v>
      </c>
      <c r="Z27" s="180"/>
      <c r="AA27" s="180"/>
    </row>
    <row r="28" spans="1:40" s="147" customFormat="1" ht="12.75" customHeight="1" x14ac:dyDescent="0.25">
      <c r="A28" s="163"/>
      <c r="B28" s="150"/>
      <c r="C28" s="148"/>
      <c r="D28" s="165"/>
      <c r="E28" s="165"/>
      <c r="F28" s="165"/>
      <c r="G28" s="165"/>
      <c r="J28" s="163">
        <f>SUM(J10:J26)</f>
        <v>0</v>
      </c>
      <c r="K28" s="196">
        <f>SUM(K10:K26)</f>
        <v>0</v>
      </c>
      <c r="S28" s="131" t="s">
        <v>343</v>
      </c>
      <c r="T28" s="142">
        <f>SUMIF(J28,3-W31,W27)</f>
        <v>0</v>
      </c>
    </row>
    <row r="29" spans="1:40" x14ac:dyDescent="0.25">
      <c r="C29" s="148"/>
      <c r="D29" s="165"/>
      <c r="E29" s="165"/>
      <c r="F29" s="165"/>
      <c r="G29" s="165"/>
      <c r="S29" s="131" t="s">
        <v>344</v>
      </c>
      <c r="T29" s="142">
        <f>SUMIF(K28,17-W32,X27)</f>
        <v>0</v>
      </c>
      <c r="Y29" s="141"/>
    </row>
    <row r="30" spans="1:40" x14ac:dyDescent="0.25">
      <c r="C30" s="148"/>
      <c r="D30" s="165"/>
      <c r="E30" s="165"/>
      <c r="F30" s="165"/>
      <c r="G30" s="165"/>
      <c r="Y30" s="141"/>
    </row>
    <row r="31" spans="1:40" x14ac:dyDescent="0.25">
      <c r="C31" s="148"/>
      <c r="D31" s="165"/>
      <c r="E31" s="165"/>
      <c r="F31" s="165"/>
      <c r="G31" s="165"/>
      <c r="T31"/>
      <c r="U31"/>
      <c r="V31" s="144" t="s">
        <v>351</v>
      </c>
      <c r="W31" s="144">
        <f>SUM(R10,R11,R19)</f>
        <v>0</v>
      </c>
      <c r="X31"/>
      <c r="Y31"/>
      <c r="Z31"/>
      <c r="AA31"/>
      <c r="AB31"/>
      <c r="AC31"/>
      <c r="AD31"/>
    </row>
    <row r="32" spans="1:40" ht="13.5" customHeight="1" x14ac:dyDescent="0.25">
      <c r="C32" s="148"/>
      <c r="D32" s="165"/>
      <c r="E32" s="165"/>
      <c r="F32" s="165"/>
      <c r="G32" s="165"/>
      <c r="T32"/>
      <c r="U32"/>
      <c r="V32" s="144" t="s">
        <v>352</v>
      </c>
      <c r="W32" s="144">
        <f>SUM(R10:R26)</f>
        <v>0</v>
      </c>
      <c r="X32"/>
      <c r="Y32"/>
      <c r="Z32"/>
      <c r="AA32"/>
      <c r="AB32"/>
      <c r="AC32"/>
      <c r="AD32"/>
    </row>
    <row r="33" spans="3:33" x14ac:dyDescent="0.25">
      <c r="C33" s="148"/>
      <c r="D33" s="165"/>
      <c r="E33" s="165"/>
      <c r="F33" s="165"/>
      <c r="G33" s="165"/>
      <c r="T33"/>
      <c r="U33"/>
      <c r="V33"/>
      <c r="W33"/>
      <c r="X33"/>
      <c r="Y33"/>
      <c r="Z33"/>
      <c r="AA33"/>
      <c r="AB33"/>
      <c r="AC33"/>
      <c r="AD33"/>
    </row>
    <row r="34" spans="3:33" x14ac:dyDescent="0.25">
      <c r="T34"/>
      <c r="U34"/>
      <c r="V34"/>
      <c r="W34"/>
      <c r="X34"/>
      <c r="Y34"/>
      <c r="Z34"/>
      <c r="AA34"/>
      <c r="AB34"/>
      <c r="AC34"/>
      <c r="AD34"/>
    </row>
    <row r="35" spans="3:33" x14ac:dyDescent="0.25">
      <c r="T35"/>
      <c r="U35"/>
      <c r="V35"/>
      <c r="W35"/>
      <c r="X35"/>
      <c r="Y35"/>
      <c r="Z35"/>
      <c r="AA35"/>
      <c r="AB35"/>
      <c r="AC35"/>
      <c r="AD35"/>
    </row>
    <row r="40" spans="3:33" ht="22.5" customHeight="1" x14ac:dyDescent="0.25">
      <c r="AB40" s="149"/>
      <c r="AC40" s="149"/>
      <c r="AD40" s="149"/>
    </row>
    <row r="42" spans="3:33" ht="15" customHeight="1" x14ac:dyDescent="0.25">
      <c r="AB42" s="145"/>
      <c r="AC42" s="145"/>
      <c r="AD42" s="145"/>
      <c r="AE42" s="145"/>
      <c r="AF42" s="145"/>
      <c r="AG42" s="145"/>
    </row>
  </sheetData>
  <sheetProtection formatCells="0" formatColumns="0" formatRows="0" insertColumns="0" insertRows="0" insertHyperlinks="0" deleteColumns="0" deleteRows="0" sort="0" autoFilter="0" pivotTables="0"/>
  <mergeCells count="45">
    <mergeCell ref="AH16:AN16"/>
    <mergeCell ref="AH17:AN17"/>
    <mergeCell ref="AH18:AN18"/>
    <mergeCell ref="AH25:AN25"/>
    <mergeCell ref="AH19:AN19"/>
    <mergeCell ref="AH20:AN20"/>
    <mergeCell ref="AH21:AN21"/>
    <mergeCell ref="AH22:AN22"/>
    <mergeCell ref="AH23:AN23"/>
    <mergeCell ref="AH24:AN24"/>
    <mergeCell ref="AH14:AN14"/>
    <mergeCell ref="AH15:AN15"/>
    <mergeCell ref="T7:V7"/>
    <mergeCell ref="C7:C8"/>
    <mergeCell ref="Z21:AA21"/>
    <mergeCell ref="Z10:AA10"/>
    <mergeCell ref="Z11:AA11"/>
    <mergeCell ref="Z12:AA12"/>
    <mergeCell ref="Z13:AA13"/>
    <mergeCell ref="Z14:AA14"/>
    <mergeCell ref="AH7:AN8"/>
    <mergeCell ref="AH10:AN10"/>
    <mergeCell ref="AH9:AN9"/>
    <mergeCell ref="AH11:AN11"/>
    <mergeCell ref="AH12:AN12"/>
    <mergeCell ref="AH13:AN13"/>
    <mergeCell ref="Z16:AA16"/>
    <mergeCell ref="Z17:AA17"/>
    <mergeCell ref="Z18:AA18"/>
    <mergeCell ref="Z19:AA19"/>
    <mergeCell ref="Z20:AA20"/>
    <mergeCell ref="Z22:AA22"/>
    <mergeCell ref="Z23:AA23"/>
    <mergeCell ref="Z24:AA24"/>
    <mergeCell ref="Z25:AA25"/>
    <mergeCell ref="Z26:AA26"/>
    <mergeCell ref="Z15:AA15"/>
    <mergeCell ref="J7:R7"/>
    <mergeCell ref="E7:E8"/>
    <mergeCell ref="G7:G8"/>
    <mergeCell ref="C1:V1"/>
    <mergeCell ref="C2:T2"/>
    <mergeCell ref="C3:V3"/>
    <mergeCell ref="J5:AB5"/>
    <mergeCell ref="C6:S6"/>
  </mergeCells>
  <conditionalFormatting sqref="K10:K26">
    <cfRule type="cellIs" dxfId="634" priority="1644" stopIfTrue="1" operator="notEqual">
      <formula>1</formula>
    </cfRule>
    <cfRule type="cellIs" dxfId="633" priority="1645" stopIfTrue="1" operator="equal">
      <formula>1</formula>
    </cfRule>
  </conditionalFormatting>
  <conditionalFormatting sqref="K28">
    <cfRule type="cellIs" dxfId="632" priority="1621" stopIfTrue="1" operator="notEqual">
      <formula>1</formula>
    </cfRule>
    <cfRule type="cellIs" dxfId="631" priority="1622" stopIfTrue="1" operator="equal">
      <formula>1</formula>
    </cfRule>
  </conditionalFormatting>
  <conditionalFormatting sqref="T29">
    <cfRule type="containsBlanks" dxfId="630" priority="1083" stopIfTrue="1">
      <formula>LEN(TRIM(T29))=0</formula>
    </cfRule>
    <cfRule type="cellIs" dxfId="629" priority="1084" stopIfTrue="1" operator="lessThan">
      <formula>19.999</formula>
    </cfRule>
    <cfRule type="cellIs" dxfId="628" priority="1085" stopIfTrue="1" operator="lessThan">
      <formula>39.999</formula>
    </cfRule>
    <cfRule type="cellIs" dxfId="627" priority="1086" stopIfTrue="1" operator="lessThan">
      <formula>59.999</formula>
    </cfRule>
    <cfRule type="cellIs" dxfId="626" priority="1087" stopIfTrue="1" operator="lessThan">
      <formula>79.999</formula>
    </cfRule>
    <cfRule type="cellIs" dxfId="625" priority="1088" stopIfTrue="1" operator="lessThan">
      <formula>89.999</formula>
    </cfRule>
    <cfRule type="cellIs" dxfId="624" priority="1089" stopIfTrue="1" operator="between">
      <formula>90</formula>
      <formula>100</formula>
    </cfRule>
  </conditionalFormatting>
  <conditionalFormatting sqref="T28">
    <cfRule type="containsBlanks" dxfId="623" priority="393" stopIfTrue="1">
      <formula>LEN(TRIM(T28))=0</formula>
    </cfRule>
    <cfRule type="cellIs" dxfId="622" priority="394" stopIfTrue="1" operator="lessThan">
      <formula>19.999</formula>
    </cfRule>
    <cfRule type="cellIs" dxfId="621" priority="395" stopIfTrue="1" operator="lessThan">
      <formula>39.999</formula>
    </cfRule>
    <cfRule type="cellIs" dxfId="620" priority="396" stopIfTrue="1" operator="lessThan">
      <formula>59.999</formula>
    </cfRule>
    <cfRule type="cellIs" dxfId="619" priority="397" stopIfTrue="1" operator="lessThan">
      <formula>79.999</formula>
    </cfRule>
    <cfRule type="cellIs" dxfId="618" priority="398" stopIfTrue="1" operator="lessThan">
      <formula>89.999</formula>
    </cfRule>
    <cfRule type="cellIs" dxfId="617" priority="399" stopIfTrue="1" operator="between">
      <formula>90</formula>
      <formula>100</formula>
    </cfRule>
  </conditionalFormatting>
  <conditionalFormatting sqref="J10">
    <cfRule type="cellIs" dxfId="616" priority="136" stopIfTrue="1" operator="notEqual">
      <formula>1</formula>
    </cfRule>
    <cfRule type="cellIs" dxfId="615" priority="137" stopIfTrue="1" operator="equal">
      <formula>1</formula>
    </cfRule>
  </conditionalFormatting>
  <conditionalFormatting sqref="J11">
    <cfRule type="cellIs" dxfId="614" priority="11" stopIfTrue="1" operator="notEqual">
      <formula>1</formula>
    </cfRule>
    <cfRule type="cellIs" dxfId="613" priority="12" stopIfTrue="1" operator="equal">
      <formula>1</formula>
    </cfRule>
  </conditionalFormatting>
  <conditionalFormatting sqref="J19">
    <cfRule type="cellIs" dxfId="612" priority="9" stopIfTrue="1" operator="notEqual">
      <formula>1</formula>
    </cfRule>
    <cfRule type="cellIs" dxfId="611" priority="10" stopIfTrue="1" operator="equal">
      <formula>1</formula>
    </cfRule>
  </conditionalFormatting>
  <conditionalFormatting sqref="X10:X26">
    <cfRule type="expression" dxfId="610" priority="1662" stopIfTrue="1">
      <formula>#REF!=0</formula>
    </cfRule>
  </conditionalFormatting>
  <pageMargins left="0.7" right="0.7" top="0.75" bottom="0.75" header="0.3" footer="0.3"/>
  <pageSetup paperSize="9" scale="41" orientation="landscape" r:id="rId1"/>
  <colBreaks count="1" manualBreakCount="1">
    <brk id="33" max="1048575" man="1"/>
  </colBreaks>
  <ignoredErrors>
    <ignoredError sqref="T10:T26"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459049" r:id="rId4" name="Button 3945">
              <controlPr defaultSize="0" print="0" autoLine="0" autoPict="0" macro="[0]!ButtonOpenAll">
                <anchor moveWithCells="1" sizeWithCells="1">
                  <from>
                    <xdr:col>2</xdr:col>
                    <xdr:colOff>2800350</xdr:colOff>
                    <xdr:row>3</xdr:row>
                    <xdr:rowOff>104775</xdr:rowOff>
                  </from>
                  <to>
                    <xdr:col>2</xdr:col>
                    <xdr:colOff>3876675</xdr:colOff>
                    <xdr:row>5</xdr:row>
                    <xdr:rowOff>85725</xdr:rowOff>
                  </to>
                </anchor>
              </controlPr>
            </control>
          </mc:Choice>
        </mc:AlternateContent>
        <mc:AlternateContent xmlns:mc="http://schemas.openxmlformats.org/markup-compatibility/2006">
          <mc:Choice Requires="x14">
            <control shapeId="1627207" r:id="rId5" name="Button 4167">
              <controlPr defaultSize="0" print="0" autoLine="0" autoPict="0" macro="[0]!ButtonD4_CloseAll">
                <anchor moveWithCells="1" sizeWithCells="1">
                  <from>
                    <xdr:col>2</xdr:col>
                    <xdr:colOff>3981450</xdr:colOff>
                    <xdr:row>3</xdr:row>
                    <xdr:rowOff>85725</xdr:rowOff>
                  </from>
                  <to>
                    <xdr:col>5</xdr:col>
                    <xdr:colOff>38100</xdr:colOff>
                    <xdr:row>5</xdr:row>
                    <xdr:rowOff>76200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5" tint="-0.24988555558946501"/>
  </sheetPr>
  <dimension ref="A1:AN76"/>
  <sheetViews>
    <sheetView showGridLines="0" showRowColHeaders="0" zoomScale="85" zoomScaleNormal="85" workbookViewId="0">
      <pane ySplit="8" topLeftCell="A50" activePane="bottomLeft" state="frozen"/>
      <selection pane="bottomLeft" activeCell="C6" sqref="C6:S6"/>
    </sheetView>
  </sheetViews>
  <sheetFormatPr defaultRowHeight="15" outlineLevelCol="1" x14ac:dyDescent="0.25"/>
  <cols>
    <col min="1" max="1" width="1.7109375" style="163" customWidth="1"/>
    <col min="2" max="2" width="5" style="163" customWidth="1"/>
    <col min="3" max="3" width="65.85546875" style="163" customWidth="1"/>
    <col min="4" max="4" width="2.5703125" style="163" customWidth="1" outlineLevel="1"/>
    <col min="5" max="5" width="5.7109375" style="163" customWidth="1" outlineLevel="1"/>
    <col min="6" max="6" width="2.5703125" style="163" customWidth="1" outlineLevel="1"/>
    <col min="7" max="7" width="6.140625" style="163" customWidth="1" outlineLevel="1"/>
    <col min="8" max="8" width="2.5703125" style="163" customWidth="1"/>
    <col min="9" max="9" width="5.28515625" style="163" hidden="1" customWidth="1"/>
    <col min="10" max="11" width="4.42578125" style="163" hidden="1" customWidth="1"/>
    <col min="12" max="13" width="4" style="163" customWidth="1"/>
    <col min="14" max="14" width="3.28515625" style="163" customWidth="1"/>
    <col min="15" max="15" width="4.42578125" style="163" customWidth="1"/>
    <col min="16" max="16" width="4.140625" style="163" customWidth="1"/>
    <col min="17" max="17" width="3.42578125" style="163" customWidth="1"/>
    <col min="18" max="18" width="3.7109375" style="163" customWidth="1"/>
    <col min="19" max="19" width="7.28515625" style="163" customWidth="1"/>
    <col min="20" max="20" width="13.28515625" style="163" customWidth="1"/>
    <col min="21" max="21" width="8.28515625" style="163" hidden="1" customWidth="1"/>
    <col min="22" max="22" width="6.7109375" style="163" hidden="1" customWidth="1"/>
    <col min="23" max="23" width="10.42578125" style="163" hidden="1" customWidth="1"/>
    <col min="24" max="24" width="9" style="163" hidden="1" customWidth="1"/>
    <col min="25" max="25" width="7.140625" style="163" customWidth="1"/>
    <col min="26" max="26" width="13.7109375" style="163" customWidth="1"/>
    <col min="27" max="27" width="19.28515625" style="163" customWidth="1"/>
    <col min="28" max="28" width="15.140625" style="163" customWidth="1"/>
    <col min="29" max="29" width="9.140625" style="163"/>
    <col min="30" max="30" width="51.7109375" style="163" customWidth="1"/>
    <col min="31" max="16384" width="9.140625" style="163"/>
  </cols>
  <sheetData>
    <row r="1" spans="1:40" ht="30" customHeight="1" x14ac:dyDescent="0.25">
      <c r="A1" s="345"/>
      <c r="B1" s="185"/>
      <c r="C1" s="363" t="s">
        <v>353</v>
      </c>
      <c r="D1" s="363"/>
      <c r="E1" s="363"/>
      <c r="F1" s="363"/>
      <c r="G1" s="363"/>
      <c r="H1" s="363"/>
      <c r="I1" s="363"/>
      <c r="J1" s="363"/>
      <c r="K1" s="363"/>
      <c r="L1" s="363"/>
      <c r="M1" s="363"/>
      <c r="N1" s="363"/>
      <c r="O1" s="363"/>
      <c r="P1" s="363"/>
      <c r="Q1" s="363"/>
      <c r="R1" s="363"/>
      <c r="S1" s="363"/>
      <c r="T1" s="363"/>
      <c r="U1" s="363"/>
      <c r="V1" s="363"/>
      <c r="W1" s="363"/>
      <c r="X1" s="185"/>
      <c r="Y1" s="185"/>
    </row>
    <row r="2" spans="1:40" x14ac:dyDescent="0.25">
      <c r="B2" s="186"/>
      <c r="C2" s="367" t="s">
        <v>1631</v>
      </c>
      <c r="D2" s="367"/>
      <c r="E2" s="367"/>
      <c r="F2" s="367"/>
      <c r="G2" s="367"/>
      <c r="H2" s="367"/>
      <c r="I2" s="367"/>
      <c r="J2" s="367"/>
      <c r="K2" s="367"/>
      <c r="L2" s="367"/>
      <c r="M2" s="367"/>
      <c r="N2" s="367"/>
      <c r="O2" s="367"/>
      <c r="P2" s="367"/>
      <c r="Q2" s="367"/>
      <c r="R2" s="367"/>
      <c r="S2" s="367"/>
      <c r="T2" s="367"/>
      <c r="U2" s="367"/>
      <c r="V2" s="367"/>
      <c r="W2" s="186"/>
      <c r="X2" s="186"/>
      <c r="Y2" s="186"/>
    </row>
    <row r="3" spans="1:40" x14ac:dyDescent="0.25">
      <c r="B3" s="186"/>
      <c r="C3" s="367" t="s">
        <v>1632</v>
      </c>
      <c r="D3" s="367"/>
      <c r="E3" s="367"/>
      <c r="F3" s="367"/>
      <c r="G3" s="367"/>
      <c r="H3" s="367"/>
      <c r="I3" s="367"/>
      <c r="J3" s="367"/>
      <c r="K3" s="367"/>
      <c r="L3" s="367"/>
      <c r="M3" s="367"/>
      <c r="N3" s="367"/>
      <c r="O3" s="367"/>
      <c r="P3" s="367"/>
      <c r="Q3" s="367"/>
      <c r="R3" s="367"/>
      <c r="S3" s="367"/>
      <c r="T3" s="367"/>
      <c r="U3" s="367"/>
      <c r="V3" s="367"/>
      <c r="W3" s="186"/>
      <c r="X3" s="186"/>
      <c r="Y3" s="186"/>
    </row>
    <row r="4" spans="1:40" x14ac:dyDescent="0.25">
      <c r="B4" s="186"/>
      <c r="C4" s="162"/>
      <c r="D4" s="162"/>
      <c r="E4" s="162"/>
      <c r="F4" s="162"/>
      <c r="G4" s="162"/>
      <c r="H4" s="162"/>
      <c r="I4" s="162"/>
      <c r="J4" s="162"/>
      <c r="K4" s="162"/>
      <c r="L4" s="162"/>
      <c r="M4" s="162"/>
      <c r="N4" s="162"/>
      <c r="O4" s="162"/>
      <c r="P4" s="162"/>
      <c r="Q4" s="162"/>
      <c r="R4" s="162"/>
      <c r="S4" s="162"/>
      <c r="T4" s="162"/>
      <c r="U4" s="162"/>
      <c r="V4" s="162"/>
      <c r="W4" s="162"/>
      <c r="X4" s="162"/>
      <c r="Y4" s="162"/>
    </row>
    <row r="5" spans="1:40" s="166" customFormat="1" ht="14.25" customHeight="1" x14ac:dyDescent="0.25">
      <c r="B5" s="187"/>
      <c r="C5" s="302"/>
      <c r="D5" s="302"/>
      <c r="E5" s="302"/>
      <c r="F5" s="302"/>
      <c r="G5" s="302"/>
      <c r="H5" s="302"/>
      <c r="I5" s="302"/>
      <c r="J5" s="302"/>
      <c r="K5" s="302"/>
      <c r="L5" s="366"/>
      <c r="M5" s="366"/>
      <c r="N5" s="366"/>
      <c r="O5" s="366"/>
      <c r="P5" s="366"/>
      <c r="Q5" s="366"/>
      <c r="R5" s="366"/>
      <c r="S5" s="366"/>
      <c r="T5" s="366"/>
      <c r="U5" s="366"/>
      <c r="V5" s="366"/>
      <c r="W5" s="366"/>
      <c r="X5" s="366"/>
      <c r="Y5" s="366"/>
      <c r="Z5" s="366"/>
      <c r="AA5" s="366"/>
      <c r="AB5" s="366"/>
      <c r="AC5" s="366"/>
      <c r="AD5" s="366"/>
    </row>
    <row r="6" spans="1:40" s="166" customFormat="1" x14ac:dyDescent="0.25">
      <c r="B6" s="167"/>
      <c r="C6" s="453"/>
      <c r="D6" s="453"/>
      <c r="E6" s="453"/>
      <c r="F6" s="453"/>
      <c r="G6" s="453"/>
      <c r="H6" s="453"/>
      <c r="I6" s="453"/>
      <c r="J6" s="453"/>
      <c r="K6" s="453"/>
      <c r="L6" s="453"/>
      <c r="M6" s="453"/>
      <c r="N6" s="453"/>
      <c r="O6" s="453"/>
      <c r="P6" s="453"/>
      <c r="Q6" s="453"/>
      <c r="R6" s="453"/>
      <c r="S6" s="453"/>
      <c r="T6" s="167"/>
      <c r="U6" s="167"/>
      <c r="V6" s="167"/>
      <c r="W6" s="167"/>
      <c r="X6" s="167"/>
      <c r="Y6" s="167"/>
    </row>
    <row r="7" spans="1:40" s="166" customFormat="1" ht="37.5" customHeight="1" x14ac:dyDescent="0.25">
      <c r="B7" s="181"/>
      <c r="C7" s="356" t="s">
        <v>354</v>
      </c>
      <c r="D7" s="338"/>
      <c r="E7" s="359" t="s">
        <v>355</v>
      </c>
      <c r="F7" s="339"/>
      <c r="G7" s="359" t="s">
        <v>356</v>
      </c>
      <c r="H7" s="168"/>
      <c r="I7" s="169"/>
      <c r="J7" s="361" t="s">
        <v>1694</v>
      </c>
      <c r="K7" s="362"/>
      <c r="L7" s="362"/>
      <c r="M7" s="362"/>
      <c r="N7" s="362"/>
      <c r="O7" s="362"/>
      <c r="P7" s="362"/>
      <c r="Q7" s="362"/>
      <c r="R7" s="362"/>
      <c r="S7" s="169"/>
      <c r="T7" s="360" t="s">
        <v>357</v>
      </c>
      <c r="U7" s="360"/>
      <c r="V7" s="360"/>
      <c r="W7" s="170"/>
      <c r="X7" s="170"/>
      <c r="Y7" s="170"/>
      <c r="Z7" s="170"/>
      <c r="AH7" s="356" t="s">
        <v>358</v>
      </c>
      <c r="AI7" s="356"/>
      <c r="AJ7" s="356"/>
      <c r="AK7" s="356"/>
      <c r="AL7" s="356"/>
      <c r="AM7" s="356"/>
      <c r="AN7" s="356"/>
    </row>
    <row r="8" spans="1:40" s="166" customFormat="1" ht="80.25" customHeight="1" x14ac:dyDescent="0.25">
      <c r="B8" s="181"/>
      <c r="C8" s="356"/>
      <c r="D8" s="338"/>
      <c r="E8" s="359"/>
      <c r="F8" s="340"/>
      <c r="G8" s="359"/>
      <c r="H8" s="168"/>
      <c r="J8" s="172" t="s">
        <v>511</v>
      </c>
      <c r="K8" s="172" t="s">
        <v>512</v>
      </c>
      <c r="L8" s="192">
        <v>0</v>
      </c>
      <c r="M8" s="192">
        <v>0.2</v>
      </c>
      <c r="N8" s="192">
        <v>0.4</v>
      </c>
      <c r="O8" s="192">
        <v>0.6</v>
      </c>
      <c r="P8" s="192">
        <v>0.8</v>
      </c>
      <c r="Q8" s="192">
        <v>1</v>
      </c>
      <c r="R8" s="193" t="s">
        <v>359</v>
      </c>
      <c r="T8" s="174"/>
      <c r="U8" s="174" t="s">
        <v>513</v>
      </c>
      <c r="V8" s="173" t="s">
        <v>514</v>
      </c>
      <c r="W8" s="171"/>
      <c r="Y8" s="171"/>
      <c r="AH8" s="356"/>
      <c r="AI8" s="356"/>
      <c r="AJ8" s="356"/>
      <c r="AK8" s="356"/>
      <c r="AL8" s="356"/>
      <c r="AM8" s="356"/>
      <c r="AN8" s="356"/>
    </row>
    <row r="9" spans="1:40" ht="42" customHeight="1" x14ac:dyDescent="0.25">
      <c r="B9" s="301"/>
      <c r="D9" s="139"/>
      <c r="E9" s="139"/>
      <c r="F9" s="139"/>
      <c r="G9" s="139"/>
      <c r="H9" s="139"/>
      <c r="K9" s="45"/>
      <c r="L9" s="45"/>
      <c r="M9" s="45"/>
      <c r="N9" s="45"/>
      <c r="O9" s="45"/>
      <c r="P9" s="46"/>
      <c r="Q9" s="129"/>
      <c r="R9" s="130"/>
      <c r="T9" s="47"/>
      <c r="U9" s="47"/>
      <c r="V9" s="46"/>
      <c r="W9" s="163" t="s">
        <v>515</v>
      </c>
      <c r="X9" s="163" t="s">
        <v>516</v>
      </c>
      <c r="Z9" s="131" t="s">
        <v>360</v>
      </c>
    </row>
    <row r="10" spans="1:40" ht="49.5" customHeight="1" x14ac:dyDescent="0.25">
      <c r="B10" s="301">
        <v>1</v>
      </c>
      <c r="C10" s="154" t="s">
        <v>361</v>
      </c>
      <c r="D10" s="139"/>
      <c r="E10" s="283" t="s">
        <v>362</v>
      </c>
      <c r="F10" s="283"/>
      <c r="G10" s="283"/>
      <c r="H10" s="139"/>
      <c r="I10" s="165">
        <f>SUM(K10:K60)</f>
        <v>0</v>
      </c>
      <c r="J10" s="137">
        <f>SUM(L10:Q10)</f>
        <v>0</v>
      </c>
      <c r="K10" s="137">
        <f t="shared" ref="K10" si="0">SUM(L10:Q10)</f>
        <v>0</v>
      </c>
      <c r="L10" s="135"/>
      <c r="M10" s="135"/>
      <c r="N10" s="135"/>
      <c r="O10" s="135"/>
      <c r="P10" s="136"/>
      <c r="Q10" s="135"/>
      <c r="R10" s="136"/>
      <c r="T10" s="138" t="str">
        <f>IF(SUM(L10:Q10)=1,((L10*0)+(M10*20)+(N10*40)+(O10*60)+(P10*80)+(Q10*100)),"")</f>
        <v/>
      </c>
      <c r="U10" s="160" t="e">
        <f>1/$J$62</f>
        <v>#DIV/0!</v>
      </c>
      <c r="V10" s="140" t="e">
        <f t="shared" ref="V10" si="1">1/$K$62</f>
        <v>#DIV/0!</v>
      </c>
      <c r="W10" s="152" t="e">
        <f>IF(R10=1,0,T10*U10)</f>
        <v>#VALUE!</v>
      </c>
      <c r="X10" s="48" t="e">
        <f t="shared" ref="X10" si="2">IF(R10=1,0,T10*V10)</f>
        <v>#VALUE!</v>
      </c>
      <c r="Z10" s="355"/>
      <c r="AA10" s="355"/>
    </row>
    <row r="11" spans="1:40" ht="50.25" customHeight="1" x14ac:dyDescent="0.25">
      <c r="B11" s="301" t="s">
        <v>363</v>
      </c>
      <c r="C11" s="158" t="s">
        <v>364</v>
      </c>
      <c r="D11" s="139"/>
      <c r="E11" s="283" t="s">
        <v>365</v>
      </c>
      <c r="F11" s="283"/>
      <c r="G11" s="283"/>
      <c r="H11" s="139"/>
      <c r="I11" s="165"/>
      <c r="J11" s="165"/>
      <c r="K11" s="137">
        <f t="shared" ref="K11" si="3">SUM(L11:Q11)</f>
        <v>0</v>
      </c>
      <c r="L11" s="135"/>
      <c r="M11" s="135"/>
      <c r="N11" s="135"/>
      <c r="O11" s="135"/>
      <c r="P11" s="136"/>
      <c r="Q11" s="135"/>
      <c r="R11" s="136"/>
      <c r="T11" s="138" t="str">
        <f t="shared" ref="T11" si="4">IF(SUM(L11:Q11)=1,((L11*0)+(M11*20)+(N11*40)+(O11*60)+(P11*80)+(Q11*100)),"")</f>
        <v/>
      </c>
      <c r="U11" s="160"/>
      <c r="V11" s="140" t="e">
        <f t="shared" ref="V11" si="5">1/$K$62</f>
        <v>#DIV/0!</v>
      </c>
      <c r="W11" s="152"/>
      <c r="X11" s="48" t="e">
        <f t="shared" ref="X11" si="6">IF(R11=1,0,T11*V11)</f>
        <v>#VALUE!</v>
      </c>
      <c r="Z11" s="355"/>
      <c r="AA11" s="355"/>
      <c r="AH11" s="358" t="s">
        <v>1633</v>
      </c>
      <c r="AI11" s="358"/>
      <c r="AJ11" s="358"/>
      <c r="AK11" s="358"/>
      <c r="AL11" s="358"/>
      <c r="AM11" s="358"/>
      <c r="AN11" s="358"/>
    </row>
    <row r="12" spans="1:40" ht="49.5" customHeight="1" x14ac:dyDescent="0.25">
      <c r="B12" s="301">
        <v>2</v>
      </c>
      <c r="C12" s="154" t="s">
        <v>366</v>
      </c>
      <c r="D12" s="189"/>
      <c r="E12" s="277" t="s">
        <v>367</v>
      </c>
      <c r="F12" s="279"/>
      <c r="G12" s="278" t="s">
        <v>368</v>
      </c>
      <c r="H12" s="128"/>
      <c r="I12" s="165"/>
      <c r="J12" s="137">
        <f>SUM(L12:Q12)</f>
        <v>0</v>
      </c>
      <c r="K12" s="137">
        <f t="shared" ref="K12:K50" si="7">SUM(L12:Q12)</f>
        <v>0</v>
      </c>
      <c r="L12" s="135"/>
      <c r="M12" s="135"/>
      <c r="N12" s="135"/>
      <c r="O12" s="135"/>
      <c r="P12" s="136"/>
      <c r="Q12" s="135"/>
      <c r="R12" s="136"/>
      <c r="T12" s="138" t="str">
        <f t="shared" ref="T12" si="8">IF(SUM(L12:Q12)=1,((L12*0)+(M12*20)+(N12*40)+(O12*60)+(P12*80)+(Q12*100)),"")</f>
        <v/>
      </c>
      <c r="U12" s="160" t="e">
        <f>1/$J$62</f>
        <v>#DIV/0!</v>
      </c>
      <c r="V12" s="140" t="e">
        <f t="shared" ref="V12:V41" si="9">1/$K$62</f>
        <v>#DIV/0!</v>
      </c>
      <c r="W12" s="199" t="e">
        <f>IF(R12=1,0,T12*U12)</f>
        <v>#VALUE!</v>
      </c>
      <c r="X12" s="48" t="e">
        <f t="shared" ref="X12:X50" si="10">IF(R12=1,0,T12*V12)</f>
        <v>#VALUE!</v>
      </c>
      <c r="Z12" s="355"/>
      <c r="AA12" s="355"/>
      <c r="AH12" s="357" t="s">
        <v>1634</v>
      </c>
      <c r="AI12" s="357"/>
      <c r="AJ12" s="357"/>
      <c r="AK12" s="357"/>
      <c r="AL12" s="357"/>
      <c r="AM12" s="357"/>
      <c r="AN12" s="357"/>
    </row>
    <row r="13" spans="1:40" ht="51" customHeight="1" x14ac:dyDescent="0.25">
      <c r="B13" s="301" t="s">
        <v>369</v>
      </c>
      <c r="C13" s="158" t="s">
        <v>370</v>
      </c>
      <c r="D13" s="189"/>
      <c r="E13" s="277" t="s">
        <v>371</v>
      </c>
      <c r="F13" s="279"/>
      <c r="G13" s="279"/>
      <c r="H13" s="128"/>
      <c r="I13" s="165"/>
      <c r="J13" s="165"/>
      <c r="K13" s="137">
        <f t="shared" si="7"/>
        <v>0</v>
      </c>
      <c r="L13" s="135"/>
      <c r="M13" s="135"/>
      <c r="N13" s="135"/>
      <c r="O13" s="135"/>
      <c r="P13" s="136"/>
      <c r="Q13" s="135"/>
      <c r="R13" s="136"/>
      <c r="T13" s="138" t="str">
        <f t="shared" ref="T13:T50" si="11">IF(SUM(L13:Q13)=1,((L13*0)+(M13*20)+(N13*40)+(O13*60)+(P13*80)+(Q13*100)),"")</f>
        <v/>
      </c>
      <c r="U13" s="160"/>
      <c r="V13" s="140" t="e">
        <f t="shared" si="9"/>
        <v>#DIV/0!</v>
      </c>
      <c r="W13" s="152"/>
      <c r="X13" s="48" t="e">
        <f t="shared" si="10"/>
        <v>#VALUE!</v>
      </c>
      <c r="Z13" s="355"/>
      <c r="AA13" s="355"/>
      <c r="AH13" s="358" t="s">
        <v>1635</v>
      </c>
      <c r="AI13" s="358"/>
      <c r="AJ13" s="358"/>
      <c r="AK13" s="358"/>
      <c r="AL13" s="358"/>
      <c r="AM13" s="358"/>
      <c r="AN13" s="358"/>
    </row>
    <row r="14" spans="1:40" ht="55.5" customHeight="1" x14ac:dyDescent="0.25">
      <c r="B14" s="301">
        <v>3</v>
      </c>
      <c r="C14" s="154" t="s">
        <v>372</v>
      </c>
      <c r="D14" s="189"/>
      <c r="E14" s="279" t="s">
        <v>373</v>
      </c>
      <c r="F14" s="279"/>
      <c r="G14" s="278" t="s">
        <v>374</v>
      </c>
      <c r="H14" s="128"/>
      <c r="I14" s="165"/>
      <c r="J14" s="137">
        <f>SUM(L14:Q14)</f>
        <v>0</v>
      </c>
      <c r="K14" s="137">
        <f t="shared" si="7"/>
        <v>0</v>
      </c>
      <c r="L14" s="135"/>
      <c r="M14" s="135"/>
      <c r="N14" s="135"/>
      <c r="O14" s="135"/>
      <c r="P14" s="136"/>
      <c r="Q14" s="135"/>
      <c r="R14" s="136"/>
      <c r="T14" s="138" t="str">
        <f t="shared" si="11"/>
        <v/>
      </c>
      <c r="U14" s="160" t="e">
        <f>1/$J$62</f>
        <v>#DIV/0!</v>
      </c>
      <c r="V14" s="140" t="e">
        <f t="shared" si="9"/>
        <v>#DIV/0!</v>
      </c>
      <c r="W14" s="199" t="e">
        <f>IF(R14=1,0,T14*U14)</f>
        <v>#VALUE!</v>
      </c>
      <c r="X14" s="48" t="e">
        <f t="shared" si="10"/>
        <v>#VALUE!</v>
      </c>
      <c r="Z14" s="355"/>
      <c r="AA14" s="355"/>
      <c r="AH14" s="358" t="s">
        <v>1636</v>
      </c>
      <c r="AI14" s="358"/>
      <c r="AJ14" s="358"/>
      <c r="AK14" s="358"/>
      <c r="AL14" s="358"/>
      <c r="AM14" s="358"/>
      <c r="AN14" s="358"/>
    </row>
    <row r="15" spans="1:40" ht="51.75" customHeight="1" x14ac:dyDescent="0.25">
      <c r="B15" s="301" t="s">
        <v>375</v>
      </c>
      <c r="C15" s="159" t="s">
        <v>376</v>
      </c>
      <c r="D15" s="190"/>
      <c r="E15" s="277" t="s">
        <v>377</v>
      </c>
      <c r="F15" s="279"/>
      <c r="G15" s="279"/>
      <c r="H15" s="133"/>
      <c r="I15" s="165"/>
      <c r="J15" s="165"/>
      <c r="K15" s="137">
        <f t="shared" si="7"/>
        <v>0</v>
      </c>
      <c r="L15" s="135"/>
      <c r="M15" s="135"/>
      <c r="N15" s="135"/>
      <c r="O15" s="135"/>
      <c r="P15" s="136"/>
      <c r="Q15" s="135"/>
      <c r="R15" s="136"/>
      <c r="T15" s="138" t="str">
        <f t="shared" si="11"/>
        <v/>
      </c>
      <c r="U15" s="160"/>
      <c r="V15" s="140" t="e">
        <f t="shared" si="9"/>
        <v>#DIV/0!</v>
      </c>
      <c r="W15" s="152"/>
      <c r="X15" s="48" t="e">
        <f t="shared" si="10"/>
        <v>#VALUE!</v>
      </c>
      <c r="Z15" s="355"/>
      <c r="AA15" s="355"/>
      <c r="AH15" s="358" t="s">
        <v>1637</v>
      </c>
      <c r="AI15" s="358"/>
      <c r="AJ15" s="358"/>
      <c r="AK15" s="358"/>
      <c r="AL15" s="358"/>
      <c r="AM15" s="358"/>
      <c r="AN15" s="358"/>
    </row>
    <row r="16" spans="1:40" ht="60" customHeight="1" x14ac:dyDescent="0.25">
      <c r="B16" s="301">
        <v>4</v>
      </c>
      <c r="C16" s="154" t="s">
        <v>378</v>
      </c>
      <c r="D16" s="132"/>
      <c r="E16" s="283" t="s">
        <v>379</v>
      </c>
      <c r="F16" s="279"/>
      <c r="G16" s="278" t="s">
        <v>380</v>
      </c>
      <c r="H16" s="132"/>
      <c r="I16" s="165"/>
      <c r="J16" s="137">
        <f>SUM(L16:Q16)</f>
        <v>0</v>
      </c>
      <c r="K16" s="137">
        <f t="shared" si="7"/>
        <v>0</v>
      </c>
      <c r="L16" s="135"/>
      <c r="M16" s="135"/>
      <c r="N16" s="135"/>
      <c r="O16" s="135"/>
      <c r="P16" s="136"/>
      <c r="Q16" s="135"/>
      <c r="R16" s="136"/>
      <c r="T16" s="138" t="str">
        <f t="shared" si="11"/>
        <v/>
      </c>
      <c r="U16" s="160" t="e">
        <f>1/$J$62</f>
        <v>#DIV/0!</v>
      </c>
      <c r="V16" s="140" t="e">
        <f t="shared" si="9"/>
        <v>#DIV/0!</v>
      </c>
      <c r="W16" s="152" t="e">
        <f>IF(R16=1,0,T16*U16)</f>
        <v>#VALUE!</v>
      </c>
      <c r="X16" s="48" t="e">
        <f t="shared" si="10"/>
        <v>#VALUE!</v>
      </c>
      <c r="Z16" s="355"/>
      <c r="AA16" s="355"/>
      <c r="AH16" s="358" t="s">
        <v>1638</v>
      </c>
      <c r="AI16" s="358"/>
      <c r="AJ16" s="358"/>
      <c r="AK16" s="358"/>
      <c r="AL16" s="358"/>
      <c r="AM16" s="358"/>
      <c r="AN16" s="358"/>
    </row>
    <row r="17" spans="2:40" ht="54" customHeight="1" x14ac:dyDescent="0.25">
      <c r="B17" s="301">
        <v>5</v>
      </c>
      <c r="C17" s="154" t="s">
        <v>381</v>
      </c>
      <c r="D17" s="139"/>
      <c r="E17" s="283" t="s">
        <v>382</v>
      </c>
      <c r="F17" s="283"/>
      <c r="G17" s="283"/>
      <c r="H17" s="139"/>
      <c r="I17" s="165"/>
      <c r="J17" s="137">
        <f>SUM(L17:Q17)</f>
        <v>0</v>
      </c>
      <c r="K17" s="137">
        <f t="shared" si="7"/>
        <v>0</v>
      </c>
      <c r="L17" s="135"/>
      <c r="M17" s="135"/>
      <c r="N17" s="135"/>
      <c r="O17" s="135"/>
      <c r="P17" s="136"/>
      <c r="Q17" s="135"/>
      <c r="R17" s="136"/>
      <c r="T17" s="138" t="str">
        <f t="shared" si="11"/>
        <v/>
      </c>
      <c r="U17" s="160" t="e">
        <f>1/$J$62</f>
        <v>#DIV/0!</v>
      </c>
      <c r="V17" s="140" t="e">
        <f t="shared" si="9"/>
        <v>#DIV/0!</v>
      </c>
      <c r="W17" s="152" t="e">
        <f>IF(R17=1,0,T17*U17)</f>
        <v>#VALUE!</v>
      </c>
      <c r="X17" s="48" t="e">
        <f t="shared" si="10"/>
        <v>#VALUE!</v>
      </c>
      <c r="Z17" s="355"/>
      <c r="AA17" s="355"/>
      <c r="AH17" s="358" t="s">
        <v>1639</v>
      </c>
      <c r="AI17" s="358"/>
      <c r="AJ17" s="358"/>
      <c r="AK17" s="358"/>
      <c r="AL17" s="358"/>
      <c r="AM17" s="358"/>
      <c r="AN17" s="358"/>
    </row>
    <row r="18" spans="2:40" ht="59.25" customHeight="1" x14ac:dyDescent="0.25">
      <c r="B18" s="301" t="s">
        <v>383</v>
      </c>
      <c r="C18" s="155" t="s">
        <v>384</v>
      </c>
      <c r="D18" s="128"/>
      <c r="E18" s="283" t="s">
        <v>385</v>
      </c>
      <c r="F18" s="284"/>
      <c r="G18" s="286"/>
      <c r="H18" s="128"/>
      <c r="I18" s="165"/>
      <c r="J18" s="165"/>
      <c r="K18" s="137">
        <f t="shared" si="7"/>
        <v>0</v>
      </c>
      <c r="L18" s="135"/>
      <c r="M18" s="135"/>
      <c r="N18" s="135"/>
      <c r="O18" s="135"/>
      <c r="P18" s="136"/>
      <c r="Q18" s="135"/>
      <c r="R18" s="136"/>
      <c r="T18" s="138" t="str">
        <f t="shared" si="11"/>
        <v/>
      </c>
      <c r="U18" s="160"/>
      <c r="V18" s="140" t="e">
        <f t="shared" si="9"/>
        <v>#DIV/0!</v>
      </c>
      <c r="W18" s="152"/>
      <c r="X18" s="48" t="e">
        <f t="shared" si="10"/>
        <v>#VALUE!</v>
      </c>
      <c r="Z18" s="355"/>
      <c r="AA18" s="355"/>
      <c r="AH18" s="358" t="s">
        <v>1640</v>
      </c>
      <c r="AI18" s="358"/>
      <c r="AJ18" s="358"/>
      <c r="AK18" s="358"/>
      <c r="AL18" s="358"/>
      <c r="AM18" s="358"/>
      <c r="AN18" s="358"/>
    </row>
    <row r="19" spans="2:40" ht="61.5" customHeight="1" x14ac:dyDescent="0.25">
      <c r="B19" s="301" t="s">
        <v>386</v>
      </c>
      <c r="C19" s="156" t="s">
        <v>387</v>
      </c>
      <c r="D19" s="128"/>
      <c r="E19" s="283" t="s">
        <v>388</v>
      </c>
      <c r="F19" s="284"/>
      <c r="G19" s="286"/>
      <c r="H19" s="128"/>
      <c r="I19" s="165"/>
      <c r="J19" s="165"/>
      <c r="K19" s="137">
        <f t="shared" si="7"/>
        <v>0</v>
      </c>
      <c r="L19" s="135"/>
      <c r="M19" s="135"/>
      <c r="N19" s="135"/>
      <c r="O19" s="135"/>
      <c r="P19" s="136"/>
      <c r="Q19" s="135"/>
      <c r="R19" s="136"/>
      <c r="T19" s="138" t="str">
        <f t="shared" si="11"/>
        <v/>
      </c>
      <c r="U19" s="160"/>
      <c r="V19" s="140" t="e">
        <f t="shared" si="9"/>
        <v>#DIV/0!</v>
      </c>
      <c r="W19" s="152"/>
      <c r="X19" s="48" t="e">
        <f t="shared" si="10"/>
        <v>#VALUE!</v>
      </c>
      <c r="Z19" s="355"/>
      <c r="AA19" s="355"/>
      <c r="AH19" s="358" t="s">
        <v>1641</v>
      </c>
      <c r="AI19" s="358"/>
      <c r="AJ19" s="358"/>
      <c r="AK19" s="358"/>
      <c r="AL19" s="358"/>
      <c r="AM19" s="358"/>
      <c r="AN19" s="358"/>
    </row>
    <row r="20" spans="2:40" ht="54" customHeight="1" x14ac:dyDescent="0.25">
      <c r="B20" s="301" t="s">
        <v>389</v>
      </c>
      <c r="C20" s="156" t="s">
        <v>390</v>
      </c>
      <c r="D20" s="128"/>
      <c r="E20" s="283" t="s">
        <v>391</v>
      </c>
      <c r="F20" s="284"/>
      <c r="G20" s="278" t="s">
        <v>392</v>
      </c>
      <c r="H20" s="128"/>
      <c r="I20" s="165"/>
      <c r="J20" s="165"/>
      <c r="K20" s="137">
        <f t="shared" si="7"/>
        <v>0</v>
      </c>
      <c r="L20" s="135"/>
      <c r="M20" s="135"/>
      <c r="N20" s="135"/>
      <c r="O20" s="135"/>
      <c r="P20" s="136"/>
      <c r="Q20" s="135"/>
      <c r="R20" s="136"/>
      <c r="T20" s="138" t="str">
        <f t="shared" si="11"/>
        <v/>
      </c>
      <c r="U20" s="160"/>
      <c r="V20" s="140" t="e">
        <f t="shared" si="9"/>
        <v>#DIV/0!</v>
      </c>
      <c r="W20" s="152"/>
      <c r="X20" s="48" t="e">
        <f t="shared" si="10"/>
        <v>#VALUE!</v>
      </c>
      <c r="Z20" s="355"/>
      <c r="AA20" s="355"/>
      <c r="AH20" s="358" t="s">
        <v>1642</v>
      </c>
      <c r="AI20" s="358"/>
      <c r="AJ20" s="358"/>
      <c r="AK20" s="358"/>
      <c r="AL20" s="358"/>
      <c r="AM20" s="358"/>
      <c r="AN20" s="358"/>
    </row>
    <row r="21" spans="2:40" ht="57.75" customHeight="1" x14ac:dyDescent="0.25">
      <c r="B21" s="301" t="s">
        <v>393</v>
      </c>
      <c r="C21" s="156" t="s">
        <v>394</v>
      </c>
      <c r="D21" s="128"/>
      <c r="E21" s="283" t="s">
        <v>395</v>
      </c>
      <c r="F21" s="284"/>
      <c r="G21" s="286"/>
      <c r="H21" s="128"/>
      <c r="I21" s="165"/>
      <c r="J21" s="165"/>
      <c r="K21" s="137">
        <f t="shared" si="7"/>
        <v>0</v>
      </c>
      <c r="L21" s="135"/>
      <c r="M21" s="135"/>
      <c r="N21" s="135"/>
      <c r="O21" s="135"/>
      <c r="P21" s="136"/>
      <c r="Q21" s="135"/>
      <c r="R21" s="136"/>
      <c r="T21" s="138" t="str">
        <f t="shared" si="11"/>
        <v/>
      </c>
      <c r="U21" s="160"/>
      <c r="V21" s="140" t="e">
        <f t="shared" si="9"/>
        <v>#DIV/0!</v>
      </c>
      <c r="W21" s="152"/>
      <c r="X21" s="48" t="e">
        <f t="shared" si="10"/>
        <v>#VALUE!</v>
      </c>
      <c r="Z21" s="355"/>
      <c r="AA21" s="355"/>
      <c r="AH21" s="358" t="s">
        <v>1643</v>
      </c>
      <c r="AI21" s="358"/>
      <c r="AJ21" s="358"/>
      <c r="AK21" s="358"/>
      <c r="AL21" s="358"/>
      <c r="AM21" s="358"/>
      <c r="AN21" s="358"/>
    </row>
    <row r="22" spans="2:40" ht="60.75" customHeight="1" x14ac:dyDescent="0.25">
      <c r="B22" s="301" t="s">
        <v>396</v>
      </c>
      <c r="C22" s="156" t="s">
        <v>397</v>
      </c>
      <c r="D22" s="128"/>
      <c r="E22" s="283" t="s">
        <v>398</v>
      </c>
      <c r="F22" s="284"/>
      <c r="G22" s="278" t="s">
        <v>399</v>
      </c>
      <c r="H22" s="128"/>
      <c r="I22" s="165"/>
      <c r="J22" s="165"/>
      <c r="K22" s="137">
        <f t="shared" si="7"/>
        <v>0</v>
      </c>
      <c r="L22" s="135"/>
      <c r="M22" s="135"/>
      <c r="N22" s="135"/>
      <c r="O22" s="135"/>
      <c r="P22" s="136"/>
      <c r="Q22" s="135"/>
      <c r="R22" s="136"/>
      <c r="T22" s="138" t="str">
        <f t="shared" si="11"/>
        <v/>
      </c>
      <c r="U22" s="160"/>
      <c r="V22" s="140" t="e">
        <f t="shared" si="9"/>
        <v>#DIV/0!</v>
      </c>
      <c r="W22" s="152"/>
      <c r="X22" s="48" t="e">
        <f t="shared" si="10"/>
        <v>#VALUE!</v>
      </c>
      <c r="Z22" s="355"/>
      <c r="AA22" s="355"/>
      <c r="AH22" s="345"/>
      <c r="AI22" s="345"/>
      <c r="AJ22" s="345"/>
      <c r="AK22" s="345"/>
      <c r="AL22" s="345"/>
      <c r="AM22" s="345"/>
      <c r="AN22" s="345"/>
    </row>
    <row r="23" spans="2:40" ht="57.75" customHeight="1" x14ac:dyDescent="0.25">
      <c r="B23" s="301" t="s">
        <v>400</v>
      </c>
      <c r="C23" s="156" t="s">
        <v>401</v>
      </c>
      <c r="D23" s="139"/>
      <c r="E23" s="283" t="s">
        <v>402</v>
      </c>
      <c r="F23" s="283"/>
      <c r="G23" s="283"/>
      <c r="H23" s="139"/>
      <c r="I23" s="165"/>
      <c r="J23" s="165"/>
      <c r="K23" s="137">
        <f t="shared" si="7"/>
        <v>0</v>
      </c>
      <c r="L23" s="135"/>
      <c r="M23" s="135"/>
      <c r="N23" s="135"/>
      <c r="O23" s="135"/>
      <c r="P23" s="136"/>
      <c r="Q23" s="135"/>
      <c r="R23" s="136"/>
      <c r="T23" s="138" t="str">
        <f t="shared" si="11"/>
        <v/>
      </c>
      <c r="U23" s="160"/>
      <c r="V23" s="140" t="e">
        <f t="shared" si="9"/>
        <v>#DIV/0!</v>
      </c>
      <c r="W23" s="152"/>
      <c r="X23" s="48" t="e">
        <f t="shared" si="10"/>
        <v>#VALUE!</v>
      </c>
      <c r="Z23" s="355"/>
      <c r="AA23" s="355"/>
      <c r="AH23" s="358" t="s">
        <v>1644</v>
      </c>
      <c r="AI23" s="358"/>
      <c r="AJ23" s="358"/>
      <c r="AK23" s="358"/>
      <c r="AL23" s="358"/>
      <c r="AM23" s="358"/>
      <c r="AN23" s="358"/>
    </row>
    <row r="24" spans="2:40" ht="62.25" customHeight="1" x14ac:dyDescent="0.25">
      <c r="B24" s="301" t="s">
        <v>403</v>
      </c>
      <c r="C24" s="157" t="s">
        <v>404</v>
      </c>
      <c r="D24" s="139"/>
      <c r="E24" s="283" t="s">
        <v>405</v>
      </c>
      <c r="F24" s="283"/>
      <c r="G24" s="278" t="s">
        <v>406</v>
      </c>
      <c r="H24" s="139"/>
      <c r="I24" s="165"/>
      <c r="J24" s="165"/>
      <c r="K24" s="137">
        <f t="shared" si="7"/>
        <v>0</v>
      </c>
      <c r="L24" s="135"/>
      <c r="M24" s="135"/>
      <c r="N24" s="135"/>
      <c r="O24" s="135"/>
      <c r="P24" s="136"/>
      <c r="Q24" s="135"/>
      <c r="R24" s="136"/>
      <c r="T24" s="138" t="str">
        <f t="shared" si="11"/>
        <v/>
      </c>
      <c r="U24" s="160"/>
      <c r="V24" s="140" t="e">
        <f t="shared" si="9"/>
        <v>#DIV/0!</v>
      </c>
      <c r="W24" s="152"/>
      <c r="X24" s="48" t="e">
        <f t="shared" si="10"/>
        <v>#VALUE!</v>
      </c>
      <c r="Z24" s="355"/>
      <c r="AA24" s="355"/>
      <c r="AH24" s="358" t="s">
        <v>1645</v>
      </c>
      <c r="AI24" s="358"/>
      <c r="AJ24" s="358"/>
      <c r="AK24" s="358"/>
      <c r="AL24" s="358"/>
      <c r="AM24" s="358"/>
      <c r="AN24" s="358"/>
    </row>
    <row r="25" spans="2:40" ht="55.5" customHeight="1" x14ac:dyDescent="0.25">
      <c r="B25" s="301">
        <v>6</v>
      </c>
      <c r="C25" s="154" t="s">
        <v>407</v>
      </c>
      <c r="D25" s="128"/>
      <c r="E25" s="283" t="s">
        <v>408</v>
      </c>
      <c r="F25" s="284"/>
      <c r="G25" s="286"/>
      <c r="H25" s="128"/>
      <c r="I25" s="165"/>
      <c r="J25" s="137">
        <f>SUM(L25:Q25)</f>
        <v>0</v>
      </c>
      <c r="K25" s="137">
        <f t="shared" si="7"/>
        <v>0</v>
      </c>
      <c r="L25" s="135"/>
      <c r="M25" s="135"/>
      <c r="N25" s="135"/>
      <c r="O25" s="135"/>
      <c r="P25" s="136"/>
      <c r="Q25" s="135"/>
      <c r="R25" s="136"/>
      <c r="T25" s="138" t="str">
        <f t="shared" si="11"/>
        <v/>
      </c>
      <c r="U25" s="160" t="e">
        <f>1/$J$62</f>
        <v>#DIV/0!</v>
      </c>
      <c r="V25" s="140" t="e">
        <f t="shared" si="9"/>
        <v>#DIV/0!</v>
      </c>
      <c r="W25" s="152" t="e">
        <f>IF(R25=1,0,T25*U25)</f>
        <v>#VALUE!</v>
      </c>
      <c r="X25" s="48" t="e">
        <f t="shared" si="10"/>
        <v>#VALUE!</v>
      </c>
      <c r="Z25" s="355"/>
      <c r="AA25" s="355"/>
      <c r="AH25" s="358" t="s">
        <v>1646</v>
      </c>
      <c r="AI25" s="358"/>
      <c r="AJ25" s="358"/>
      <c r="AK25" s="358"/>
      <c r="AL25" s="358"/>
      <c r="AM25" s="358"/>
      <c r="AN25" s="358"/>
    </row>
    <row r="26" spans="2:40" ht="54.75" customHeight="1" x14ac:dyDescent="0.25">
      <c r="B26" s="301">
        <v>7</v>
      </c>
      <c r="C26" s="154" t="s">
        <v>409</v>
      </c>
      <c r="D26" s="128"/>
      <c r="E26" s="283" t="s">
        <v>410</v>
      </c>
      <c r="F26" s="284"/>
      <c r="G26" s="286"/>
      <c r="H26" s="128"/>
      <c r="I26" s="165"/>
      <c r="J26" s="137">
        <f>SUM(L26:Q26)</f>
        <v>0</v>
      </c>
      <c r="K26" s="137">
        <f t="shared" si="7"/>
        <v>0</v>
      </c>
      <c r="L26" s="135"/>
      <c r="M26" s="135"/>
      <c r="N26" s="135"/>
      <c r="O26" s="135"/>
      <c r="P26" s="136"/>
      <c r="Q26" s="135"/>
      <c r="R26" s="136"/>
      <c r="T26" s="138" t="str">
        <f t="shared" si="11"/>
        <v/>
      </c>
      <c r="U26" s="160" t="e">
        <f>1/$J$62</f>
        <v>#DIV/0!</v>
      </c>
      <c r="V26" s="140" t="e">
        <f t="shared" si="9"/>
        <v>#DIV/0!</v>
      </c>
      <c r="W26" s="152" t="e">
        <f>IF(R26=1,0,T26*U26)</f>
        <v>#VALUE!</v>
      </c>
      <c r="X26" s="48" t="e">
        <f t="shared" si="10"/>
        <v>#VALUE!</v>
      </c>
      <c r="Z26" s="355"/>
      <c r="AA26" s="355"/>
      <c r="AH26" s="358" t="s">
        <v>1647</v>
      </c>
      <c r="AI26" s="358"/>
      <c r="AJ26" s="358"/>
      <c r="AK26" s="358"/>
      <c r="AL26" s="358"/>
      <c r="AM26" s="358"/>
      <c r="AN26" s="358"/>
    </row>
    <row r="27" spans="2:40" ht="55.5" customHeight="1" x14ac:dyDescent="0.25">
      <c r="B27" s="301" t="s">
        <v>411</v>
      </c>
      <c r="C27" s="155" t="s">
        <v>412</v>
      </c>
      <c r="D27" s="132"/>
      <c r="E27" s="279" t="s">
        <v>413</v>
      </c>
      <c r="F27" s="279"/>
      <c r="G27" s="279"/>
      <c r="H27" s="132"/>
      <c r="I27" s="165"/>
      <c r="J27" s="165"/>
      <c r="K27" s="137">
        <f t="shared" si="7"/>
        <v>0</v>
      </c>
      <c r="L27" s="135"/>
      <c r="M27" s="135"/>
      <c r="N27" s="135"/>
      <c r="O27" s="135"/>
      <c r="P27" s="136"/>
      <c r="Q27" s="135"/>
      <c r="R27" s="136"/>
      <c r="T27" s="138" t="str">
        <f t="shared" si="11"/>
        <v/>
      </c>
      <c r="U27" s="160"/>
      <c r="V27" s="140" t="e">
        <f t="shared" si="9"/>
        <v>#DIV/0!</v>
      </c>
      <c r="W27" s="152"/>
      <c r="X27" s="48" t="e">
        <f t="shared" si="10"/>
        <v>#VALUE!</v>
      </c>
      <c r="Z27" s="355"/>
      <c r="AA27" s="355"/>
      <c r="AH27" s="358" t="s">
        <v>1648</v>
      </c>
      <c r="AI27" s="358"/>
      <c r="AJ27" s="358"/>
      <c r="AK27" s="358"/>
      <c r="AL27" s="358"/>
      <c r="AM27" s="358"/>
      <c r="AN27" s="358"/>
    </row>
    <row r="28" spans="2:40" ht="55.5" customHeight="1" x14ac:dyDescent="0.25">
      <c r="B28" s="301" t="s">
        <v>414</v>
      </c>
      <c r="C28" s="156" t="s">
        <v>415</v>
      </c>
      <c r="D28" s="128"/>
      <c r="E28" s="279" t="s">
        <v>416</v>
      </c>
      <c r="F28" s="284"/>
      <c r="G28" s="278" t="s">
        <v>417</v>
      </c>
      <c r="H28" s="128"/>
      <c r="I28" s="165"/>
      <c r="J28" s="165"/>
      <c r="K28" s="137">
        <f t="shared" si="7"/>
        <v>0</v>
      </c>
      <c r="L28" s="135"/>
      <c r="M28" s="135"/>
      <c r="N28" s="135"/>
      <c r="O28" s="135"/>
      <c r="P28" s="136"/>
      <c r="Q28" s="135"/>
      <c r="R28" s="136"/>
      <c r="T28" s="138" t="str">
        <f t="shared" si="11"/>
        <v/>
      </c>
      <c r="U28" s="160"/>
      <c r="V28" s="140" t="e">
        <f t="shared" si="9"/>
        <v>#DIV/0!</v>
      </c>
      <c r="W28" s="152"/>
      <c r="X28" s="48" t="e">
        <f t="shared" si="10"/>
        <v>#VALUE!</v>
      </c>
      <c r="Z28" s="355"/>
      <c r="AA28" s="355"/>
      <c r="AH28" s="357" t="s">
        <v>1649</v>
      </c>
      <c r="AI28" s="357"/>
      <c r="AJ28" s="357"/>
      <c r="AK28" s="357"/>
      <c r="AL28" s="357"/>
      <c r="AM28" s="357"/>
      <c r="AN28" s="357"/>
    </row>
    <row r="29" spans="2:40" ht="53.25" customHeight="1" x14ac:dyDescent="0.25">
      <c r="B29" s="301" t="s">
        <v>418</v>
      </c>
      <c r="C29" s="156" t="s">
        <v>419</v>
      </c>
      <c r="D29" s="128"/>
      <c r="E29" s="284" t="s">
        <v>420</v>
      </c>
      <c r="F29" s="284"/>
      <c r="G29" s="278" t="s">
        <v>421</v>
      </c>
      <c r="H29" s="128"/>
      <c r="I29" s="165"/>
      <c r="J29" s="165"/>
      <c r="K29" s="137">
        <f t="shared" si="7"/>
        <v>0</v>
      </c>
      <c r="L29" s="135"/>
      <c r="M29" s="135"/>
      <c r="N29" s="135"/>
      <c r="O29" s="135"/>
      <c r="P29" s="136"/>
      <c r="Q29" s="135"/>
      <c r="R29" s="136"/>
      <c r="T29" s="138" t="str">
        <f t="shared" si="11"/>
        <v/>
      </c>
      <c r="U29" s="160"/>
      <c r="V29" s="140" t="e">
        <f t="shared" si="9"/>
        <v>#DIV/0!</v>
      </c>
      <c r="W29" s="152"/>
      <c r="X29" s="48" t="e">
        <f t="shared" si="10"/>
        <v>#VALUE!</v>
      </c>
      <c r="Z29" s="355"/>
      <c r="AA29" s="355"/>
      <c r="AH29" s="357" t="s">
        <v>1650</v>
      </c>
      <c r="AI29" s="357"/>
      <c r="AJ29" s="357"/>
      <c r="AK29" s="357"/>
      <c r="AL29" s="357"/>
      <c r="AM29" s="357"/>
      <c r="AN29" s="357"/>
    </row>
    <row r="30" spans="2:40" ht="57" customHeight="1" x14ac:dyDescent="0.25">
      <c r="B30" s="301" t="s">
        <v>422</v>
      </c>
      <c r="C30" s="156" t="s">
        <v>423</v>
      </c>
      <c r="D30" s="128"/>
      <c r="E30" s="284" t="s">
        <v>424</v>
      </c>
      <c r="F30" s="284"/>
      <c r="G30" s="278" t="s">
        <v>425</v>
      </c>
      <c r="H30" s="128"/>
      <c r="I30" s="165"/>
      <c r="J30" s="165"/>
      <c r="K30" s="137">
        <f t="shared" si="7"/>
        <v>0</v>
      </c>
      <c r="L30" s="135"/>
      <c r="M30" s="135"/>
      <c r="N30" s="135"/>
      <c r="O30" s="135"/>
      <c r="P30" s="136"/>
      <c r="Q30" s="135"/>
      <c r="R30" s="136"/>
      <c r="T30" s="138" t="str">
        <f t="shared" si="11"/>
        <v/>
      </c>
      <c r="U30" s="160"/>
      <c r="V30" s="140" t="e">
        <f t="shared" si="9"/>
        <v>#DIV/0!</v>
      </c>
      <c r="W30" s="152"/>
      <c r="X30" s="48" t="e">
        <f t="shared" si="10"/>
        <v>#VALUE!</v>
      </c>
      <c r="Z30" s="355"/>
      <c r="AA30" s="355"/>
      <c r="AH30" s="357" t="s">
        <v>1651</v>
      </c>
      <c r="AI30" s="357"/>
      <c r="AJ30" s="357"/>
      <c r="AK30" s="357"/>
      <c r="AL30" s="357"/>
      <c r="AM30" s="357"/>
      <c r="AN30" s="357"/>
    </row>
    <row r="31" spans="2:40" ht="59.25" customHeight="1" x14ac:dyDescent="0.25">
      <c r="B31" s="301" t="s">
        <v>426</v>
      </c>
      <c r="C31" s="156" t="s">
        <v>427</v>
      </c>
      <c r="D31" s="128"/>
      <c r="E31" s="284" t="s">
        <v>428</v>
      </c>
      <c r="F31" s="284"/>
      <c r="G31" s="286"/>
      <c r="H31" s="128"/>
      <c r="I31" s="165"/>
      <c r="J31" s="165"/>
      <c r="K31" s="137">
        <f t="shared" si="7"/>
        <v>0</v>
      </c>
      <c r="L31" s="135"/>
      <c r="M31" s="135"/>
      <c r="N31" s="135"/>
      <c r="O31" s="135"/>
      <c r="P31" s="136"/>
      <c r="Q31" s="135"/>
      <c r="R31" s="136"/>
      <c r="T31" s="138" t="str">
        <f t="shared" si="11"/>
        <v/>
      </c>
      <c r="U31" s="160"/>
      <c r="V31" s="140" t="e">
        <f t="shared" si="9"/>
        <v>#DIV/0!</v>
      </c>
      <c r="W31" s="152"/>
      <c r="X31" s="48" t="e">
        <f t="shared" si="10"/>
        <v>#VALUE!</v>
      </c>
      <c r="Z31" s="355"/>
      <c r="AA31" s="355"/>
      <c r="AH31" s="358" t="s">
        <v>1652</v>
      </c>
      <c r="AI31" s="358"/>
      <c r="AJ31" s="358"/>
      <c r="AK31" s="358"/>
      <c r="AL31" s="358"/>
      <c r="AM31" s="358"/>
      <c r="AN31" s="358"/>
    </row>
    <row r="32" spans="2:40" ht="54" customHeight="1" x14ac:dyDescent="0.25">
      <c r="B32" s="301" t="s">
        <v>429</v>
      </c>
      <c r="C32" s="156" t="s">
        <v>430</v>
      </c>
      <c r="D32" s="128"/>
      <c r="E32" s="284" t="s">
        <v>431</v>
      </c>
      <c r="F32" s="284"/>
      <c r="G32" s="286"/>
      <c r="H32" s="128"/>
      <c r="I32" s="165"/>
      <c r="J32" s="165"/>
      <c r="K32" s="137">
        <f t="shared" si="7"/>
        <v>0</v>
      </c>
      <c r="L32" s="135"/>
      <c r="M32" s="135"/>
      <c r="N32" s="135"/>
      <c r="O32" s="135"/>
      <c r="P32" s="136"/>
      <c r="Q32" s="135"/>
      <c r="R32" s="136"/>
      <c r="T32" s="138" t="str">
        <f t="shared" si="11"/>
        <v/>
      </c>
      <c r="U32" s="160"/>
      <c r="V32" s="140" t="e">
        <f t="shared" si="9"/>
        <v>#DIV/0!</v>
      </c>
      <c r="W32" s="152"/>
      <c r="X32" s="48" t="e">
        <f t="shared" si="10"/>
        <v>#VALUE!</v>
      </c>
      <c r="Z32" s="355"/>
      <c r="AA32" s="355"/>
      <c r="AH32" s="345"/>
      <c r="AI32" s="345"/>
      <c r="AJ32" s="345"/>
      <c r="AK32" s="345"/>
      <c r="AL32" s="345"/>
      <c r="AM32" s="345"/>
      <c r="AN32" s="345"/>
    </row>
    <row r="33" spans="2:40" ht="52.5" customHeight="1" x14ac:dyDescent="0.25">
      <c r="B33" s="301" t="s">
        <v>432</v>
      </c>
      <c r="C33" s="157" t="s">
        <v>433</v>
      </c>
      <c r="D33" s="128"/>
      <c r="E33" s="284" t="s">
        <v>434</v>
      </c>
      <c r="F33" s="284"/>
      <c r="G33" s="278" t="s">
        <v>435</v>
      </c>
      <c r="H33" s="128"/>
      <c r="I33" s="165"/>
      <c r="J33" s="165"/>
      <c r="K33" s="137">
        <f t="shared" si="7"/>
        <v>0</v>
      </c>
      <c r="L33" s="135"/>
      <c r="M33" s="135"/>
      <c r="N33" s="135"/>
      <c r="O33" s="135"/>
      <c r="P33" s="136"/>
      <c r="Q33" s="135"/>
      <c r="R33" s="136"/>
      <c r="T33" s="138" t="str">
        <f t="shared" si="11"/>
        <v/>
      </c>
      <c r="U33" s="160"/>
      <c r="V33" s="140" t="e">
        <f t="shared" si="9"/>
        <v>#DIV/0!</v>
      </c>
      <c r="W33" s="152"/>
      <c r="X33" s="48" t="e">
        <f t="shared" si="10"/>
        <v>#VALUE!</v>
      </c>
      <c r="Z33" s="355"/>
      <c r="AA33" s="355"/>
      <c r="AH33" s="345"/>
      <c r="AI33" s="345"/>
      <c r="AJ33" s="345"/>
      <c r="AK33" s="345"/>
      <c r="AL33" s="345"/>
      <c r="AM33" s="345"/>
      <c r="AN33" s="345"/>
    </row>
    <row r="34" spans="2:40" ht="54.75" customHeight="1" x14ac:dyDescent="0.25">
      <c r="B34" s="301">
        <v>8</v>
      </c>
      <c r="C34" s="154" t="s">
        <v>436</v>
      </c>
      <c r="D34" s="128"/>
      <c r="E34" s="284"/>
      <c r="F34" s="284"/>
      <c r="G34" s="286"/>
      <c r="H34" s="128"/>
      <c r="I34" s="165"/>
      <c r="J34" s="137">
        <f>SUM(L34:Q34)</f>
        <v>0</v>
      </c>
      <c r="K34" s="137">
        <f t="shared" si="7"/>
        <v>0</v>
      </c>
      <c r="L34" s="135"/>
      <c r="M34" s="135"/>
      <c r="N34" s="135"/>
      <c r="O34" s="135"/>
      <c r="P34" s="136"/>
      <c r="Q34" s="135"/>
      <c r="R34" s="136"/>
      <c r="T34" s="138" t="str">
        <f t="shared" si="11"/>
        <v/>
      </c>
      <c r="U34" s="160" t="e">
        <f>1/$J$62</f>
        <v>#DIV/0!</v>
      </c>
      <c r="V34" s="140" t="e">
        <f t="shared" si="9"/>
        <v>#DIV/0!</v>
      </c>
      <c r="W34" s="152" t="e">
        <f>IF(R34=1,0,T34*U34)</f>
        <v>#VALUE!</v>
      </c>
      <c r="X34" s="48" t="e">
        <f t="shared" si="10"/>
        <v>#VALUE!</v>
      </c>
      <c r="Z34" s="355"/>
      <c r="AA34" s="355"/>
      <c r="AH34" s="358" t="s">
        <v>1653</v>
      </c>
      <c r="AI34" s="358"/>
      <c r="AJ34" s="358"/>
      <c r="AK34" s="358"/>
      <c r="AL34" s="358"/>
      <c r="AM34" s="358"/>
      <c r="AN34" s="358"/>
    </row>
    <row r="35" spans="2:40" ht="51" customHeight="1" x14ac:dyDescent="0.25">
      <c r="B35" s="301" t="s">
        <v>437</v>
      </c>
      <c r="C35" s="155" t="s">
        <v>438</v>
      </c>
      <c r="D35" s="128"/>
      <c r="E35" s="284"/>
      <c r="F35" s="284"/>
      <c r="G35" s="286"/>
      <c r="H35" s="128"/>
      <c r="I35" s="165"/>
      <c r="J35" s="165"/>
      <c r="K35" s="137">
        <f t="shared" si="7"/>
        <v>0</v>
      </c>
      <c r="L35" s="135"/>
      <c r="M35" s="135"/>
      <c r="N35" s="135"/>
      <c r="O35" s="135"/>
      <c r="P35" s="136"/>
      <c r="Q35" s="135"/>
      <c r="R35" s="136"/>
      <c r="T35" s="138" t="str">
        <f t="shared" si="11"/>
        <v/>
      </c>
      <c r="U35" s="160"/>
      <c r="V35" s="140" t="e">
        <f t="shared" si="9"/>
        <v>#DIV/0!</v>
      </c>
      <c r="W35" s="152"/>
      <c r="X35" s="48" t="e">
        <f t="shared" si="10"/>
        <v>#VALUE!</v>
      </c>
      <c r="Z35" s="355"/>
      <c r="AA35" s="355"/>
      <c r="AH35" s="358" t="s">
        <v>1654</v>
      </c>
      <c r="AI35" s="358"/>
      <c r="AJ35" s="358"/>
      <c r="AK35" s="358"/>
      <c r="AL35" s="358"/>
      <c r="AM35" s="358"/>
      <c r="AN35" s="358"/>
    </row>
    <row r="36" spans="2:40" ht="54.75" customHeight="1" x14ac:dyDescent="0.25">
      <c r="B36" s="301" t="s">
        <v>439</v>
      </c>
      <c r="C36" s="156" t="s">
        <v>440</v>
      </c>
      <c r="D36" s="133"/>
      <c r="E36" s="284"/>
      <c r="F36" s="284"/>
      <c r="G36" s="286"/>
      <c r="H36" s="133"/>
      <c r="I36" s="165"/>
      <c r="J36" s="165"/>
      <c r="K36" s="137">
        <f t="shared" si="7"/>
        <v>0</v>
      </c>
      <c r="L36" s="135"/>
      <c r="M36" s="135"/>
      <c r="N36" s="135"/>
      <c r="O36" s="135"/>
      <c r="P36" s="136"/>
      <c r="Q36" s="135"/>
      <c r="R36" s="136"/>
      <c r="T36" s="138" t="str">
        <f t="shared" si="11"/>
        <v/>
      </c>
      <c r="U36" s="160"/>
      <c r="V36" s="140" t="e">
        <f t="shared" si="9"/>
        <v>#DIV/0!</v>
      </c>
      <c r="W36" s="152"/>
      <c r="X36" s="48" t="e">
        <f t="shared" si="10"/>
        <v>#VALUE!</v>
      </c>
      <c r="Z36" s="355"/>
      <c r="AA36" s="355"/>
      <c r="AH36" s="358" t="s">
        <v>1655</v>
      </c>
      <c r="AI36" s="358"/>
      <c r="AJ36" s="358"/>
      <c r="AK36" s="358"/>
      <c r="AL36" s="358"/>
      <c r="AM36" s="358"/>
      <c r="AN36" s="358"/>
    </row>
    <row r="37" spans="2:40" ht="49.5" customHeight="1" x14ac:dyDescent="0.25">
      <c r="B37" s="301" t="s">
        <v>441</v>
      </c>
      <c r="C37" s="156" t="s">
        <v>442</v>
      </c>
      <c r="D37" s="128"/>
      <c r="E37" s="284"/>
      <c r="F37" s="284"/>
      <c r="G37" s="286"/>
      <c r="H37" s="128"/>
      <c r="I37" s="165"/>
      <c r="J37" s="165"/>
      <c r="K37" s="137">
        <f t="shared" si="7"/>
        <v>0</v>
      </c>
      <c r="L37" s="135"/>
      <c r="M37" s="135"/>
      <c r="N37" s="135"/>
      <c r="O37" s="135"/>
      <c r="P37" s="136"/>
      <c r="Q37" s="135"/>
      <c r="R37" s="136"/>
      <c r="T37" s="138" t="str">
        <f t="shared" si="11"/>
        <v/>
      </c>
      <c r="U37" s="160"/>
      <c r="V37" s="140" t="e">
        <f t="shared" si="9"/>
        <v>#DIV/0!</v>
      </c>
      <c r="W37" s="152"/>
      <c r="X37" s="48" t="e">
        <f t="shared" si="10"/>
        <v>#VALUE!</v>
      </c>
      <c r="Z37" s="355"/>
      <c r="AA37" s="355"/>
      <c r="AH37" s="345"/>
      <c r="AI37" s="345"/>
      <c r="AJ37" s="345"/>
      <c r="AK37" s="345"/>
      <c r="AL37" s="345"/>
      <c r="AM37" s="345"/>
      <c r="AN37" s="345"/>
    </row>
    <row r="38" spans="2:40" ht="48.75" customHeight="1" x14ac:dyDescent="0.25">
      <c r="B38" s="301" t="s">
        <v>443</v>
      </c>
      <c r="C38" s="156" t="s">
        <v>444</v>
      </c>
      <c r="D38" s="128"/>
      <c r="E38" s="284"/>
      <c r="F38" s="284"/>
      <c r="G38" s="286"/>
      <c r="H38" s="128"/>
      <c r="I38" s="165"/>
      <c r="J38" s="165"/>
      <c r="K38" s="137">
        <f t="shared" si="7"/>
        <v>0</v>
      </c>
      <c r="L38" s="135"/>
      <c r="M38" s="135"/>
      <c r="N38" s="135"/>
      <c r="O38" s="135"/>
      <c r="P38" s="136"/>
      <c r="Q38" s="135"/>
      <c r="R38" s="136"/>
      <c r="T38" s="138" t="str">
        <f t="shared" si="11"/>
        <v/>
      </c>
      <c r="U38" s="160"/>
      <c r="V38" s="140" t="e">
        <f t="shared" si="9"/>
        <v>#DIV/0!</v>
      </c>
      <c r="W38" s="152"/>
      <c r="X38" s="48" t="e">
        <f t="shared" si="10"/>
        <v>#VALUE!</v>
      </c>
      <c r="Z38" s="355"/>
      <c r="AA38" s="355"/>
      <c r="AH38" s="358" t="s">
        <v>1656</v>
      </c>
      <c r="AI38" s="358"/>
      <c r="AJ38" s="358"/>
      <c r="AK38" s="358"/>
      <c r="AL38" s="358"/>
      <c r="AM38" s="358"/>
      <c r="AN38" s="358"/>
    </row>
    <row r="39" spans="2:40" ht="49.5" customHeight="1" x14ac:dyDescent="0.25">
      <c r="B39" s="301" t="s">
        <v>445</v>
      </c>
      <c r="C39" s="156" t="s">
        <v>446</v>
      </c>
      <c r="D39" s="128"/>
      <c r="E39" s="284"/>
      <c r="F39" s="284"/>
      <c r="G39" s="286"/>
      <c r="H39" s="128"/>
      <c r="I39" s="165"/>
      <c r="J39" s="165"/>
      <c r="K39" s="137">
        <f t="shared" si="7"/>
        <v>0</v>
      </c>
      <c r="L39" s="135"/>
      <c r="M39" s="135"/>
      <c r="N39" s="135"/>
      <c r="O39" s="135"/>
      <c r="P39" s="136"/>
      <c r="Q39" s="135"/>
      <c r="R39" s="136"/>
      <c r="T39" s="138" t="str">
        <f t="shared" si="11"/>
        <v/>
      </c>
      <c r="U39" s="160"/>
      <c r="V39" s="140" t="e">
        <f t="shared" si="9"/>
        <v>#DIV/0!</v>
      </c>
      <c r="W39" s="152"/>
      <c r="X39" s="48" t="e">
        <f t="shared" si="10"/>
        <v>#VALUE!</v>
      </c>
      <c r="Z39" s="355"/>
      <c r="AA39" s="355"/>
      <c r="AH39" s="358" t="s">
        <v>1657</v>
      </c>
      <c r="AI39" s="358"/>
      <c r="AJ39" s="358"/>
      <c r="AK39" s="358"/>
      <c r="AL39" s="358"/>
      <c r="AM39" s="358"/>
      <c r="AN39" s="358"/>
    </row>
    <row r="40" spans="2:40" ht="51" customHeight="1" x14ac:dyDescent="0.25">
      <c r="B40" s="301" t="s">
        <v>447</v>
      </c>
      <c r="C40" s="157" t="s">
        <v>448</v>
      </c>
      <c r="D40" s="128"/>
      <c r="E40" s="284"/>
      <c r="F40" s="284"/>
      <c r="G40" s="286"/>
      <c r="H40" s="128"/>
      <c r="I40" s="165"/>
      <c r="J40" s="165"/>
      <c r="K40" s="137">
        <f t="shared" si="7"/>
        <v>0</v>
      </c>
      <c r="L40" s="135"/>
      <c r="M40" s="135"/>
      <c r="N40" s="135"/>
      <c r="O40" s="135"/>
      <c r="P40" s="136"/>
      <c r="Q40" s="135"/>
      <c r="R40" s="136"/>
      <c r="T40" s="138" t="str">
        <f t="shared" si="11"/>
        <v/>
      </c>
      <c r="U40" s="160"/>
      <c r="V40" s="140" t="e">
        <f t="shared" si="9"/>
        <v>#DIV/0!</v>
      </c>
      <c r="W40" s="152"/>
      <c r="X40" s="48" t="e">
        <f t="shared" si="10"/>
        <v>#VALUE!</v>
      </c>
      <c r="Z40" s="355"/>
      <c r="AA40" s="355"/>
      <c r="AH40" s="358" t="s">
        <v>1658</v>
      </c>
      <c r="AI40" s="358"/>
      <c r="AJ40" s="358"/>
      <c r="AK40" s="358"/>
      <c r="AL40" s="358"/>
      <c r="AM40" s="358"/>
      <c r="AN40" s="358"/>
    </row>
    <row r="41" spans="2:40" ht="58.5" customHeight="1" x14ac:dyDescent="0.25">
      <c r="B41" s="301">
        <v>9</v>
      </c>
      <c r="C41" s="154" t="s">
        <v>449</v>
      </c>
      <c r="D41" s="128"/>
      <c r="E41" s="284" t="s">
        <v>450</v>
      </c>
      <c r="F41" s="284"/>
      <c r="G41" s="286"/>
      <c r="H41" s="128"/>
      <c r="I41" s="165"/>
      <c r="J41" s="137">
        <f>SUM(L41:Q41)</f>
        <v>0</v>
      </c>
      <c r="K41" s="137">
        <f t="shared" si="7"/>
        <v>0</v>
      </c>
      <c r="L41" s="135"/>
      <c r="M41" s="135"/>
      <c r="N41" s="135"/>
      <c r="O41" s="135"/>
      <c r="P41" s="136"/>
      <c r="Q41" s="135"/>
      <c r="R41" s="136"/>
      <c r="T41" s="138" t="str">
        <f t="shared" si="11"/>
        <v/>
      </c>
      <c r="U41" s="160" t="e">
        <f>1/$J$62</f>
        <v>#DIV/0!</v>
      </c>
      <c r="V41" s="140" t="e">
        <f t="shared" si="9"/>
        <v>#DIV/0!</v>
      </c>
      <c r="W41" s="152" t="e">
        <f>IF(R41=1,0,T41*U41)</f>
        <v>#VALUE!</v>
      </c>
      <c r="X41" s="48" t="e">
        <f t="shared" si="10"/>
        <v>#VALUE!</v>
      </c>
      <c r="Z41" s="355"/>
      <c r="AA41" s="355"/>
      <c r="AH41" s="358" t="s">
        <v>1659</v>
      </c>
      <c r="AI41" s="358"/>
      <c r="AJ41" s="358"/>
      <c r="AK41" s="358"/>
      <c r="AL41" s="358"/>
      <c r="AM41" s="358"/>
      <c r="AN41" s="358"/>
    </row>
    <row r="42" spans="2:40" ht="51.75" customHeight="1" x14ac:dyDescent="0.25">
      <c r="B42" s="301" t="s">
        <v>451</v>
      </c>
      <c r="C42" s="176" t="s">
        <v>452</v>
      </c>
      <c r="D42" s="133"/>
      <c r="E42" s="284" t="s">
        <v>453</v>
      </c>
      <c r="F42" s="284"/>
      <c r="G42" s="278" t="s">
        <v>454</v>
      </c>
      <c r="H42" s="133"/>
      <c r="I42" s="165"/>
      <c r="J42" s="165"/>
      <c r="K42" s="137">
        <f t="shared" si="7"/>
        <v>0</v>
      </c>
      <c r="L42" s="135"/>
      <c r="M42" s="135"/>
      <c r="N42" s="135"/>
      <c r="O42" s="135"/>
      <c r="P42" s="136"/>
      <c r="Q42" s="135"/>
      <c r="R42" s="136"/>
      <c r="T42" s="138" t="str">
        <f t="shared" si="11"/>
        <v/>
      </c>
      <c r="U42" s="160"/>
      <c r="V42" s="140" t="e">
        <f t="shared" ref="V42" si="12">1/$K$62</f>
        <v>#DIV/0!</v>
      </c>
      <c r="W42" s="152"/>
      <c r="X42" s="48" t="e">
        <f t="shared" si="10"/>
        <v>#VALUE!</v>
      </c>
      <c r="Z42" s="355"/>
      <c r="AA42" s="355"/>
      <c r="AH42" s="358" t="s">
        <v>1660</v>
      </c>
      <c r="AI42" s="358"/>
      <c r="AJ42" s="358"/>
      <c r="AK42" s="358"/>
      <c r="AL42" s="358"/>
      <c r="AM42" s="358"/>
      <c r="AN42" s="358"/>
    </row>
    <row r="43" spans="2:40" ht="49.5" customHeight="1" x14ac:dyDescent="0.25">
      <c r="B43" s="301" t="s">
        <v>455</v>
      </c>
      <c r="C43" s="156" t="s">
        <v>456</v>
      </c>
      <c r="D43" s="128"/>
      <c r="E43" s="284" t="s">
        <v>457</v>
      </c>
      <c r="F43" s="284"/>
      <c r="G43" s="286"/>
      <c r="H43" s="128"/>
      <c r="I43" s="165"/>
      <c r="J43" s="165"/>
      <c r="K43" s="137">
        <f t="shared" si="7"/>
        <v>0</v>
      </c>
      <c r="L43" s="135"/>
      <c r="M43" s="135"/>
      <c r="N43" s="135"/>
      <c r="O43" s="135"/>
      <c r="P43" s="136"/>
      <c r="Q43" s="135"/>
      <c r="R43" s="136"/>
      <c r="T43" s="138" t="str">
        <f t="shared" si="11"/>
        <v/>
      </c>
      <c r="U43" s="160"/>
      <c r="V43" s="140" t="e">
        <f t="shared" ref="V43" si="13">1/$K$62</f>
        <v>#DIV/0!</v>
      </c>
      <c r="W43" s="152"/>
      <c r="X43" s="48" t="e">
        <f t="shared" si="10"/>
        <v>#VALUE!</v>
      </c>
      <c r="Z43" s="355"/>
      <c r="AA43" s="355"/>
      <c r="AH43" s="358" t="s">
        <v>1661</v>
      </c>
      <c r="AI43" s="358"/>
      <c r="AJ43" s="358"/>
      <c r="AK43" s="358"/>
      <c r="AL43" s="358"/>
      <c r="AM43" s="358"/>
      <c r="AN43" s="358"/>
    </row>
    <row r="44" spans="2:40" ht="48" customHeight="1" x14ac:dyDescent="0.25">
      <c r="B44" s="301" t="s">
        <v>458</v>
      </c>
      <c r="C44" s="156" t="s">
        <v>459</v>
      </c>
      <c r="D44" s="128"/>
      <c r="E44" s="284" t="s">
        <v>460</v>
      </c>
      <c r="F44" s="284"/>
      <c r="G44" s="286"/>
      <c r="H44" s="128"/>
      <c r="I44" s="165"/>
      <c r="J44" s="165"/>
      <c r="K44" s="137">
        <f t="shared" si="7"/>
        <v>0</v>
      </c>
      <c r="L44" s="135"/>
      <c r="M44" s="135"/>
      <c r="N44" s="135"/>
      <c r="O44" s="135"/>
      <c r="P44" s="136"/>
      <c r="Q44" s="135"/>
      <c r="R44" s="136"/>
      <c r="T44" s="138" t="str">
        <f t="shared" si="11"/>
        <v/>
      </c>
      <c r="U44" s="160"/>
      <c r="V44" s="140" t="e">
        <f t="shared" ref="V44:V60" si="14">1/$K$62</f>
        <v>#DIV/0!</v>
      </c>
      <c r="W44" s="152"/>
      <c r="X44" s="48" t="e">
        <f t="shared" si="10"/>
        <v>#VALUE!</v>
      </c>
      <c r="Z44" s="355"/>
      <c r="AA44" s="355"/>
      <c r="AH44" s="358" t="s">
        <v>1662</v>
      </c>
      <c r="AI44" s="358"/>
      <c r="AJ44" s="358"/>
      <c r="AK44" s="358"/>
      <c r="AL44" s="358"/>
      <c r="AM44" s="358"/>
      <c r="AN44" s="358"/>
    </row>
    <row r="45" spans="2:40" ht="50.25" customHeight="1" x14ac:dyDescent="0.25">
      <c r="B45" s="301" t="s">
        <v>461</v>
      </c>
      <c r="C45" s="156" t="s">
        <v>462</v>
      </c>
      <c r="D45" s="128"/>
      <c r="E45" s="284" t="s">
        <v>463</v>
      </c>
      <c r="F45" s="284"/>
      <c r="G45" s="286"/>
      <c r="H45" s="128"/>
      <c r="I45" s="165"/>
      <c r="J45" s="165"/>
      <c r="K45" s="137">
        <f t="shared" si="7"/>
        <v>0</v>
      </c>
      <c r="L45" s="135"/>
      <c r="M45" s="135"/>
      <c r="N45" s="135"/>
      <c r="O45" s="135"/>
      <c r="P45" s="136"/>
      <c r="Q45" s="135"/>
      <c r="R45" s="136"/>
      <c r="T45" s="138" t="str">
        <f t="shared" si="11"/>
        <v/>
      </c>
      <c r="U45" s="160"/>
      <c r="V45" s="140" t="e">
        <f t="shared" si="14"/>
        <v>#DIV/0!</v>
      </c>
      <c r="W45" s="152"/>
      <c r="X45" s="48" t="e">
        <f t="shared" si="10"/>
        <v>#VALUE!</v>
      </c>
      <c r="Z45" s="355"/>
      <c r="AA45" s="355"/>
      <c r="AH45" s="358" t="s">
        <v>1663</v>
      </c>
      <c r="AI45" s="358"/>
      <c r="AJ45" s="358"/>
      <c r="AK45" s="358"/>
      <c r="AL45" s="358"/>
      <c r="AM45" s="358"/>
      <c r="AN45" s="358"/>
    </row>
    <row r="46" spans="2:40" ht="56.25" customHeight="1" x14ac:dyDescent="0.25">
      <c r="B46" s="301" t="s">
        <v>464</v>
      </c>
      <c r="C46" s="156" t="s">
        <v>465</v>
      </c>
      <c r="D46" s="128"/>
      <c r="E46" s="284" t="s">
        <v>466</v>
      </c>
      <c r="F46" s="284"/>
      <c r="G46" s="286"/>
      <c r="H46" s="128"/>
      <c r="I46" s="165"/>
      <c r="J46" s="165"/>
      <c r="K46" s="137">
        <f t="shared" si="7"/>
        <v>0</v>
      </c>
      <c r="L46" s="135"/>
      <c r="M46" s="135"/>
      <c r="N46" s="135"/>
      <c r="O46" s="135"/>
      <c r="P46" s="136"/>
      <c r="Q46" s="135"/>
      <c r="R46" s="136"/>
      <c r="T46" s="138" t="str">
        <f t="shared" si="11"/>
        <v/>
      </c>
      <c r="U46" s="160"/>
      <c r="V46" s="140" t="e">
        <f t="shared" si="14"/>
        <v>#DIV/0!</v>
      </c>
      <c r="W46" s="152"/>
      <c r="X46" s="48" t="e">
        <f t="shared" si="10"/>
        <v>#VALUE!</v>
      </c>
      <c r="Z46" s="355"/>
      <c r="AA46" s="355"/>
      <c r="AH46" s="358" t="s">
        <v>1664</v>
      </c>
      <c r="AI46" s="358"/>
      <c r="AJ46" s="358"/>
      <c r="AK46" s="358"/>
      <c r="AL46" s="358"/>
      <c r="AM46" s="358"/>
      <c r="AN46" s="358"/>
    </row>
    <row r="47" spans="2:40" ht="52.5" customHeight="1" x14ac:dyDescent="0.25">
      <c r="B47" s="301" t="s">
        <v>467</v>
      </c>
      <c r="C47" s="157" t="s">
        <v>468</v>
      </c>
      <c r="D47" s="189"/>
      <c r="E47" s="279" t="s">
        <v>469</v>
      </c>
      <c r="F47" s="279"/>
      <c r="G47" s="279"/>
      <c r="H47" s="139"/>
      <c r="I47" s="165"/>
      <c r="J47" s="165"/>
      <c r="K47" s="137">
        <f t="shared" si="7"/>
        <v>0</v>
      </c>
      <c r="L47" s="135"/>
      <c r="M47" s="135"/>
      <c r="N47" s="135"/>
      <c r="O47" s="135"/>
      <c r="P47" s="136"/>
      <c r="Q47" s="135"/>
      <c r="R47" s="136"/>
      <c r="T47" s="138" t="str">
        <f t="shared" si="11"/>
        <v/>
      </c>
      <c r="U47" s="160"/>
      <c r="V47" s="140" t="e">
        <f t="shared" si="14"/>
        <v>#DIV/0!</v>
      </c>
      <c r="W47" s="152"/>
      <c r="X47" s="48" t="e">
        <f t="shared" si="10"/>
        <v>#VALUE!</v>
      </c>
      <c r="Z47" s="355"/>
      <c r="AA47" s="355"/>
      <c r="AH47" s="358" t="s">
        <v>1665</v>
      </c>
      <c r="AI47" s="358"/>
      <c r="AJ47" s="358"/>
      <c r="AK47" s="358"/>
      <c r="AL47" s="358"/>
      <c r="AM47" s="358"/>
      <c r="AN47" s="358"/>
    </row>
    <row r="48" spans="2:40" ht="54.75" customHeight="1" x14ac:dyDescent="0.25">
      <c r="B48" s="301">
        <v>10</v>
      </c>
      <c r="C48" s="154" t="s">
        <v>470</v>
      </c>
      <c r="D48" s="128"/>
      <c r="E48" s="284" t="s">
        <v>471</v>
      </c>
      <c r="F48" s="284"/>
      <c r="G48" s="286"/>
      <c r="H48" s="128"/>
      <c r="I48" s="165"/>
      <c r="J48" s="137">
        <f>SUM(L48:Q48)</f>
        <v>0</v>
      </c>
      <c r="K48" s="137">
        <f t="shared" si="7"/>
        <v>0</v>
      </c>
      <c r="L48" s="135"/>
      <c r="M48" s="135"/>
      <c r="N48" s="135"/>
      <c r="O48" s="135"/>
      <c r="P48" s="136"/>
      <c r="Q48" s="135"/>
      <c r="R48" s="136"/>
      <c r="T48" s="138" t="str">
        <f t="shared" si="11"/>
        <v/>
      </c>
      <c r="U48" s="160" t="e">
        <f>1/$J$62</f>
        <v>#DIV/0!</v>
      </c>
      <c r="V48" s="140" t="e">
        <f t="shared" si="14"/>
        <v>#DIV/0!</v>
      </c>
      <c r="W48" s="152" t="e">
        <f>IF(R48=1,0,T48*U48)</f>
        <v>#VALUE!</v>
      </c>
      <c r="X48" s="48" t="e">
        <f t="shared" si="10"/>
        <v>#VALUE!</v>
      </c>
      <c r="Z48" s="355"/>
      <c r="AA48" s="355"/>
      <c r="AH48" s="358" t="s">
        <v>1666</v>
      </c>
      <c r="AI48" s="358"/>
      <c r="AJ48" s="358"/>
      <c r="AK48" s="358"/>
      <c r="AL48" s="358"/>
      <c r="AM48" s="358"/>
      <c r="AN48" s="358"/>
    </row>
    <row r="49" spans="2:40" ht="50.25" customHeight="1" x14ac:dyDescent="0.25">
      <c r="B49" s="301" t="s">
        <v>472</v>
      </c>
      <c r="C49" s="155" t="s">
        <v>473</v>
      </c>
      <c r="D49" s="128"/>
      <c r="E49" s="284" t="s">
        <v>474</v>
      </c>
      <c r="F49" s="284"/>
      <c r="G49" s="286"/>
      <c r="H49" s="128"/>
      <c r="I49" s="165"/>
      <c r="J49" s="165"/>
      <c r="K49" s="137">
        <f t="shared" si="7"/>
        <v>0</v>
      </c>
      <c r="L49" s="135"/>
      <c r="M49" s="135"/>
      <c r="N49" s="135"/>
      <c r="O49" s="135"/>
      <c r="P49" s="136"/>
      <c r="Q49" s="135"/>
      <c r="R49" s="136"/>
      <c r="T49" s="138" t="str">
        <f t="shared" si="11"/>
        <v/>
      </c>
      <c r="U49" s="160"/>
      <c r="V49" s="140" t="e">
        <f t="shared" si="14"/>
        <v>#DIV/0!</v>
      </c>
      <c r="W49" s="152"/>
      <c r="X49" s="48" t="e">
        <f t="shared" si="10"/>
        <v>#VALUE!</v>
      </c>
      <c r="Z49" s="355"/>
      <c r="AA49" s="355"/>
      <c r="AH49" s="358" t="s">
        <v>1667</v>
      </c>
      <c r="AI49" s="358"/>
      <c r="AJ49" s="358"/>
      <c r="AK49" s="358"/>
      <c r="AL49" s="358"/>
      <c r="AM49" s="358"/>
      <c r="AN49" s="358"/>
    </row>
    <row r="50" spans="2:40" ht="50.25" customHeight="1" x14ac:dyDescent="0.25">
      <c r="B50" s="301" t="s">
        <v>475</v>
      </c>
      <c r="C50" s="157" t="s">
        <v>476</v>
      </c>
      <c r="D50" s="128"/>
      <c r="E50" s="284" t="s">
        <v>477</v>
      </c>
      <c r="F50" s="284"/>
      <c r="G50" s="286"/>
      <c r="H50" s="128"/>
      <c r="I50" s="165"/>
      <c r="J50" s="165"/>
      <c r="K50" s="137">
        <f t="shared" si="7"/>
        <v>0</v>
      </c>
      <c r="L50" s="135"/>
      <c r="M50" s="135"/>
      <c r="N50" s="135"/>
      <c r="O50" s="135"/>
      <c r="P50" s="136"/>
      <c r="Q50" s="135"/>
      <c r="R50" s="136"/>
      <c r="T50" s="138" t="str">
        <f t="shared" si="11"/>
        <v/>
      </c>
      <c r="U50" s="160"/>
      <c r="V50" s="140" t="e">
        <f t="shared" si="14"/>
        <v>#DIV/0!</v>
      </c>
      <c r="W50" s="152"/>
      <c r="X50" s="48" t="e">
        <f t="shared" si="10"/>
        <v>#VALUE!</v>
      </c>
      <c r="Z50" s="355"/>
      <c r="AA50" s="355"/>
      <c r="AH50" s="358" t="s">
        <v>1668</v>
      </c>
      <c r="AI50" s="358"/>
      <c r="AJ50" s="358"/>
      <c r="AK50" s="358"/>
      <c r="AL50" s="358"/>
      <c r="AM50" s="358"/>
      <c r="AN50" s="358"/>
    </row>
    <row r="51" spans="2:40" ht="49.5" customHeight="1" x14ac:dyDescent="0.25">
      <c r="B51" s="301">
        <v>11</v>
      </c>
      <c r="C51" s="154" t="s">
        <v>478</v>
      </c>
      <c r="D51" s="128"/>
      <c r="E51" s="284"/>
      <c r="F51" s="284"/>
      <c r="G51" s="278" t="s">
        <v>479</v>
      </c>
      <c r="H51" s="128"/>
      <c r="I51" s="165"/>
      <c r="J51" s="137">
        <f>SUM(L51:Q51)</f>
        <v>0</v>
      </c>
      <c r="K51" s="137">
        <f t="shared" ref="K51" si="15">SUM(L51:Q51)</f>
        <v>0</v>
      </c>
      <c r="L51" s="135"/>
      <c r="M51" s="135"/>
      <c r="N51" s="135"/>
      <c r="O51" s="135"/>
      <c r="P51" s="136"/>
      <c r="Q51" s="135"/>
      <c r="R51" s="136"/>
      <c r="T51" s="138" t="str">
        <f t="shared" ref="T51" si="16">IF(SUM(L51:Q51)=1,((L51*0)+(M51*20)+(N51*40)+(O51*60)+(P51*80)+(Q51*100)),"")</f>
        <v/>
      </c>
      <c r="U51" s="160" t="e">
        <f>1/$J$62</f>
        <v>#DIV/0!</v>
      </c>
      <c r="V51" s="140" t="e">
        <f t="shared" si="14"/>
        <v>#DIV/0!</v>
      </c>
      <c r="W51" s="152" t="e">
        <f>IF(R51=1,0,T51*U51)</f>
        <v>#VALUE!</v>
      </c>
      <c r="X51" s="48" t="e">
        <f t="shared" ref="X51" si="17">IF(R51=1,0,T51*V51)</f>
        <v>#VALUE!</v>
      </c>
      <c r="Z51" s="355"/>
      <c r="AA51" s="355"/>
      <c r="AH51" s="357" t="s">
        <v>1669</v>
      </c>
      <c r="AI51" s="357"/>
      <c r="AJ51" s="357"/>
      <c r="AK51" s="357"/>
      <c r="AL51" s="357"/>
      <c r="AM51" s="357"/>
      <c r="AN51" s="357"/>
    </row>
    <row r="52" spans="2:40" ht="46.5" customHeight="1" x14ac:dyDescent="0.25">
      <c r="B52" s="301" t="s">
        <v>480</v>
      </c>
      <c r="C52" s="155" t="s">
        <v>481</v>
      </c>
      <c r="D52" s="128"/>
      <c r="E52" s="284"/>
      <c r="F52" s="284"/>
      <c r="G52" s="278" t="s">
        <v>482</v>
      </c>
      <c r="H52" s="128"/>
      <c r="I52" s="165"/>
      <c r="J52" s="165"/>
      <c r="K52" s="137">
        <f t="shared" ref="K52" si="18">SUM(L52:Q52)</f>
        <v>0</v>
      </c>
      <c r="L52" s="135"/>
      <c r="M52" s="135"/>
      <c r="N52" s="135"/>
      <c r="O52" s="135"/>
      <c r="P52" s="136"/>
      <c r="Q52" s="135"/>
      <c r="R52" s="136"/>
      <c r="T52" s="138" t="str">
        <f t="shared" ref="T52" si="19">IF(SUM(L52:Q52)=1,((L52*0)+(M52*20)+(N52*40)+(O52*60)+(P52*80)+(Q52*100)),"")</f>
        <v/>
      </c>
      <c r="U52" s="160"/>
      <c r="V52" s="140" t="e">
        <f t="shared" si="14"/>
        <v>#DIV/0!</v>
      </c>
      <c r="W52" s="152"/>
      <c r="X52" s="48" t="e">
        <f t="shared" ref="X52" si="20">IF(R52=1,0,T52*V52)</f>
        <v>#VALUE!</v>
      </c>
      <c r="Z52" s="355"/>
      <c r="AA52" s="355"/>
      <c r="AH52" s="358" t="s">
        <v>1670</v>
      </c>
      <c r="AI52" s="358"/>
      <c r="AJ52" s="358"/>
      <c r="AK52" s="358"/>
      <c r="AL52" s="358"/>
      <c r="AM52" s="358"/>
      <c r="AN52" s="358"/>
    </row>
    <row r="53" spans="2:40" ht="48.75" customHeight="1" x14ac:dyDescent="0.25">
      <c r="B53" s="301" t="s">
        <v>483</v>
      </c>
      <c r="C53" s="157" t="s">
        <v>484</v>
      </c>
      <c r="D53" s="189"/>
      <c r="E53" s="279"/>
      <c r="F53" s="279"/>
      <c r="G53" s="278" t="s">
        <v>485</v>
      </c>
      <c r="I53" s="165"/>
      <c r="J53" s="165"/>
      <c r="K53" s="137">
        <f t="shared" ref="K53:K60" si="21">SUM(L53:Q53)</f>
        <v>0</v>
      </c>
      <c r="L53" s="135"/>
      <c r="M53" s="135"/>
      <c r="N53" s="135"/>
      <c r="O53" s="135"/>
      <c r="P53" s="136"/>
      <c r="Q53" s="135"/>
      <c r="R53" s="136"/>
      <c r="T53" s="138" t="str">
        <f t="shared" ref="T53:T60" si="22">IF(SUM(L53:Q53)=1,((L53*0)+(M53*20)+(N53*40)+(O53*60)+(P53*80)+(Q53*100)),"")</f>
        <v/>
      </c>
      <c r="U53" s="160"/>
      <c r="V53" s="140" t="e">
        <f t="shared" si="14"/>
        <v>#DIV/0!</v>
      </c>
      <c r="W53" s="152"/>
      <c r="X53" s="48" t="e">
        <f t="shared" ref="X53:X60" si="23">IF(R53=1,0,T53*V53)</f>
        <v>#VALUE!</v>
      </c>
      <c r="Z53" s="355"/>
      <c r="AA53" s="355"/>
      <c r="AH53" s="358" t="s">
        <v>1671</v>
      </c>
      <c r="AI53" s="358"/>
      <c r="AJ53" s="358"/>
      <c r="AK53" s="358"/>
      <c r="AL53" s="358"/>
      <c r="AM53" s="358"/>
      <c r="AN53" s="358"/>
    </row>
    <row r="54" spans="2:40" ht="61.5" customHeight="1" x14ac:dyDescent="0.25">
      <c r="B54" s="301">
        <v>12</v>
      </c>
      <c r="C54" s="154" t="s">
        <v>486</v>
      </c>
      <c r="D54" s="189"/>
      <c r="E54" s="279" t="s">
        <v>487</v>
      </c>
      <c r="F54" s="279"/>
      <c r="G54" s="278" t="s">
        <v>488</v>
      </c>
      <c r="I54" s="165"/>
      <c r="J54" s="137">
        <f>SUM(L54:Q54)</f>
        <v>0</v>
      </c>
      <c r="K54" s="137">
        <f t="shared" si="21"/>
        <v>0</v>
      </c>
      <c r="L54" s="135"/>
      <c r="M54" s="135"/>
      <c r="N54" s="135"/>
      <c r="O54" s="135"/>
      <c r="P54" s="136"/>
      <c r="Q54" s="135"/>
      <c r="R54" s="136"/>
      <c r="T54" s="138" t="str">
        <f t="shared" si="22"/>
        <v/>
      </c>
      <c r="U54" s="160" t="e">
        <f>1/$J$62</f>
        <v>#DIV/0!</v>
      </c>
      <c r="V54" s="140" t="e">
        <f t="shared" si="14"/>
        <v>#DIV/0!</v>
      </c>
      <c r="W54" s="199" t="e">
        <f>IF(R54=1,0,T54*U54)</f>
        <v>#VALUE!</v>
      </c>
      <c r="X54" s="48" t="e">
        <f t="shared" si="23"/>
        <v>#VALUE!</v>
      </c>
      <c r="Z54" s="355"/>
      <c r="AA54" s="355"/>
      <c r="AH54" s="358" t="s">
        <v>1672</v>
      </c>
      <c r="AI54" s="358"/>
      <c r="AJ54" s="358"/>
      <c r="AK54" s="358"/>
      <c r="AL54" s="358"/>
      <c r="AM54" s="358"/>
      <c r="AN54" s="358"/>
    </row>
    <row r="55" spans="2:40" ht="46.5" customHeight="1" x14ac:dyDescent="0.25">
      <c r="B55" s="301" t="s">
        <v>489</v>
      </c>
      <c r="C55" s="155" t="s">
        <v>490</v>
      </c>
      <c r="D55" s="189"/>
      <c r="E55" s="279" t="s">
        <v>491</v>
      </c>
      <c r="F55" s="279"/>
      <c r="G55" s="279"/>
      <c r="I55" s="165"/>
      <c r="J55" s="165"/>
      <c r="K55" s="137">
        <f t="shared" si="21"/>
        <v>0</v>
      </c>
      <c r="L55" s="135"/>
      <c r="M55" s="135"/>
      <c r="N55" s="135"/>
      <c r="O55" s="135"/>
      <c r="P55" s="136"/>
      <c r="Q55" s="135"/>
      <c r="R55" s="136"/>
      <c r="T55" s="138" t="str">
        <f t="shared" si="22"/>
        <v/>
      </c>
      <c r="U55" s="160"/>
      <c r="V55" s="140" t="e">
        <f t="shared" si="14"/>
        <v>#DIV/0!</v>
      </c>
      <c r="W55" s="152"/>
      <c r="X55" s="48" t="e">
        <f t="shared" si="23"/>
        <v>#VALUE!</v>
      </c>
      <c r="Z55" s="355"/>
      <c r="AA55" s="355"/>
      <c r="AH55" s="358" t="s">
        <v>1673</v>
      </c>
      <c r="AI55" s="358"/>
      <c r="AJ55" s="358"/>
      <c r="AK55" s="358"/>
      <c r="AL55" s="358"/>
      <c r="AM55" s="358"/>
      <c r="AN55" s="358"/>
    </row>
    <row r="56" spans="2:40" ht="49.5" customHeight="1" x14ac:dyDescent="0.25">
      <c r="B56" s="301" t="s">
        <v>492</v>
      </c>
      <c r="C56" s="156" t="s">
        <v>493</v>
      </c>
      <c r="D56" s="189"/>
      <c r="E56" s="279" t="s">
        <v>494</v>
      </c>
      <c r="F56" s="279"/>
      <c r="G56" s="278" t="s">
        <v>495</v>
      </c>
      <c r="I56" s="165"/>
      <c r="J56" s="165"/>
      <c r="K56" s="137">
        <f t="shared" si="21"/>
        <v>0</v>
      </c>
      <c r="L56" s="135"/>
      <c r="M56" s="135"/>
      <c r="N56" s="135"/>
      <c r="O56" s="135"/>
      <c r="P56" s="136"/>
      <c r="Q56" s="135"/>
      <c r="R56" s="136"/>
      <c r="T56" s="138" t="str">
        <f t="shared" si="22"/>
        <v/>
      </c>
      <c r="U56" s="160"/>
      <c r="V56" s="140" t="e">
        <f t="shared" si="14"/>
        <v>#DIV/0!</v>
      </c>
      <c r="W56" s="152"/>
      <c r="X56" s="48" t="e">
        <f t="shared" si="23"/>
        <v>#VALUE!</v>
      </c>
      <c r="Z56" s="355"/>
      <c r="AA56" s="355"/>
      <c r="AH56" s="358" t="s">
        <v>1674</v>
      </c>
      <c r="AI56" s="358"/>
      <c r="AJ56" s="358"/>
      <c r="AK56" s="358"/>
      <c r="AL56" s="358"/>
      <c r="AM56" s="358"/>
      <c r="AN56" s="358"/>
    </row>
    <row r="57" spans="2:40" ht="53.25" customHeight="1" x14ac:dyDescent="0.25">
      <c r="B57" s="301" t="s">
        <v>496</v>
      </c>
      <c r="C57" s="156" t="s">
        <v>497</v>
      </c>
      <c r="D57" s="189"/>
      <c r="E57" s="279" t="s">
        <v>498</v>
      </c>
      <c r="F57" s="279"/>
      <c r="G57" s="279"/>
      <c r="I57" s="165"/>
      <c r="J57" s="165"/>
      <c r="K57" s="137">
        <f t="shared" si="21"/>
        <v>0</v>
      </c>
      <c r="L57" s="135"/>
      <c r="M57" s="135"/>
      <c r="N57" s="135"/>
      <c r="O57" s="135"/>
      <c r="P57" s="136"/>
      <c r="Q57" s="135"/>
      <c r="R57" s="136"/>
      <c r="T57" s="138" t="str">
        <f t="shared" si="22"/>
        <v/>
      </c>
      <c r="U57" s="160"/>
      <c r="V57" s="140" t="e">
        <f t="shared" si="14"/>
        <v>#DIV/0!</v>
      </c>
      <c r="W57" s="152"/>
      <c r="X57" s="48" t="e">
        <f t="shared" si="23"/>
        <v>#VALUE!</v>
      </c>
      <c r="Z57" s="355"/>
      <c r="AA57" s="355"/>
      <c r="AH57" s="358" t="s">
        <v>1675</v>
      </c>
      <c r="AI57" s="358"/>
      <c r="AJ57" s="358"/>
      <c r="AK57" s="358"/>
      <c r="AL57" s="358"/>
      <c r="AM57" s="358"/>
      <c r="AN57" s="358"/>
    </row>
    <row r="58" spans="2:40" ht="48.75" customHeight="1" x14ac:dyDescent="0.25">
      <c r="B58" s="301" t="s">
        <v>499</v>
      </c>
      <c r="C58" s="156" t="s">
        <v>500</v>
      </c>
      <c r="D58" s="189"/>
      <c r="E58" s="279" t="s">
        <v>501</v>
      </c>
      <c r="F58" s="279"/>
      <c r="G58" s="279"/>
      <c r="I58" s="165"/>
      <c r="J58" s="165"/>
      <c r="K58" s="137">
        <f t="shared" si="21"/>
        <v>0</v>
      </c>
      <c r="L58" s="135"/>
      <c r="M58" s="135"/>
      <c r="N58" s="135"/>
      <c r="O58" s="135"/>
      <c r="P58" s="136"/>
      <c r="Q58" s="135"/>
      <c r="R58" s="136"/>
      <c r="T58" s="138" t="str">
        <f t="shared" si="22"/>
        <v/>
      </c>
      <c r="U58" s="160"/>
      <c r="V58" s="140" t="e">
        <f t="shared" si="14"/>
        <v>#DIV/0!</v>
      </c>
      <c r="W58" s="152"/>
      <c r="X58" s="48" t="e">
        <f t="shared" si="23"/>
        <v>#VALUE!</v>
      </c>
      <c r="Z58" s="355"/>
      <c r="AA58" s="355"/>
      <c r="AH58" s="358" t="s">
        <v>1676</v>
      </c>
      <c r="AI58" s="358"/>
      <c r="AJ58" s="358"/>
      <c r="AK58" s="358"/>
      <c r="AL58" s="358"/>
      <c r="AM58" s="358"/>
      <c r="AN58" s="358"/>
    </row>
    <row r="59" spans="2:40" ht="51.75" customHeight="1" x14ac:dyDescent="0.25">
      <c r="B59" s="301" t="s">
        <v>502</v>
      </c>
      <c r="C59" s="156" t="s">
        <v>503</v>
      </c>
      <c r="D59" s="189"/>
      <c r="E59" s="279" t="s">
        <v>504</v>
      </c>
      <c r="F59" s="279"/>
      <c r="G59" s="278" t="s">
        <v>505</v>
      </c>
      <c r="I59" s="165"/>
      <c r="J59" s="165"/>
      <c r="K59" s="137">
        <f t="shared" si="21"/>
        <v>0</v>
      </c>
      <c r="L59" s="135"/>
      <c r="M59" s="135"/>
      <c r="N59" s="135"/>
      <c r="O59" s="135"/>
      <c r="P59" s="136"/>
      <c r="Q59" s="135"/>
      <c r="R59" s="136"/>
      <c r="T59" s="138" t="str">
        <f t="shared" si="22"/>
        <v/>
      </c>
      <c r="U59" s="160"/>
      <c r="V59" s="140" t="e">
        <f t="shared" si="14"/>
        <v>#DIV/0!</v>
      </c>
      <c r="W59" s="152"/>
      <c r="X59" s="48" t="e">
        <f t="shared" si="23"/>
        <v>#VALUE!</v>
      </c>
      <c r="Z59" s="355"/>
      <c r="AA59" s="355"/>
      <c r="AH59" s="358" t="s">
        <v>1677</v>
      </c>
      <c r="AI59" s="358"/>
      <c r="AJ59" s="358"/>
      <c r="AK59" s="358"/>
      <c r="AL59" s="358"/>
      <c r="AM59" s="358"/>
      <c r="AN59" s="358"/>
    </row>
    <row r="60" spans="2:40" ht="63.75" customHeight="1" x14ac:dyDescent="0.25">
      <c r="B60" s="301" t="s">
        <v>506</v>
      </c>
      <c r="C60" s="157" t="s">
        <v>507</v>
      </c>
      <c r="D60" s="189"/>
      <c r="E60" s="279" t="s">
        <v>508</v>
      </c>
      <c r="F60" s="279"/>
      <c r="G60" s="279"/>
      <c r="I60" s="165"/>
      <c r="J60" s="165"/>
      <c r="K60" s="137">
        <f t="shared" si="21"/>
        <v>0</v>
      </c>
      <c r="L60" s="135"/>
      <c r="M60" s="135"/>
      <c r="N60" s="135"/>
      <c r="O60" s="135"/>
      <c r="P60" s="136"/>
      <c r="Q60" s="135"/>
      <c r="R60" s="136"/>
      <c r="T60" s="138" t="str">
        <f t="shared" si="22"/>
        <v/>
      </c>
      <c r="U60" s="160"/>
      <c r="V60" s="140" t="e">
        <f t="shared" si="14"/>
        <v>#DIV/0!</v>
      </c>
      <c r="W60" s="152"/>
      <c r="X60" s="48" t="e">
        <f t="shared" si="23"/>
        <v>#VALUE!</v>
      </c>
      <c r="Z60" s="355"/>
      <c r="AA60" s="355"/>
      <c r="AH60" s="358" t="s">
        <v>1678</v>
      </c>
      <c r="AI60" s="358"/>
      <c r="AJ60" s="358"/>
      <c r="AK60" s="358"/>
      <c r="AL60" s="358"/>
      <c r="AM60" s="358"/>
      <c r="AN60" s="358"/>
    </row>
    <row r="61" spans="2:40" x14ac:dyDescent="0.25">
      <c r="C61" s="165"/>
      <c r="G61" s="116"/>
    </row>
    <row r="62" spans="2:40" x14ac:dyDescent="0.25">
      <c r="C62" s="165"/>
      <c r="J62" s="163">
        <f>SUM(J10:J60)</f>
        <v>0</v>
      </c>
      <c r="K62" s="163">
        <f>SUM(K10:K60)</f>
        <v>0</v>
      </c>
      <c r="S62" s="131" t="s">
        <v>509</v>
      </c>
      <c r="T62" s="142">
        <f>SUMIF(J62,12-W64,W62)</f>
        <v>0</v>
      </c>
      <c r="W62" s="184" t="e">
        <f>SUM(W10:W60)</f>
        <v>#VALUE!</v>
      </c>
      <c r="X62" s="184" t="e">
        <f>SUM(X10:X60)</f>
        <v>#VALUE!</v>
      </c>
    </row>
    <row r="63" spans="2:40" x14ac:dyDescent="0.25">
      <c r="C63" s="165"/>
      <c r="S63" s="131" t="s">
        <v>510</v>
      </c>
      <c r="T63" s="142">
        <f>SUMIF(K62,51-W65,X62)</f>
        <v>0</v>
      </c>
      <c r="Y63" s="141"/>
    </row>
    <row r="64" spans="2:40" x14ac:dyDescent="0.25">
      <c r="C64" s="165"/>
      <c r="V64" s="163" t="s">
        <v>517</v>
      </c>
      <c r="W64" s="163">
        <f>SUM(R10,R12,R14,R16,R17,R25,R26,R34,R41,R48,R51,R54)</f>
        <v>0</v>
      </c>
      <c r="Y64" s="141"/>
    </row>
    <row r="65" spans="3:33" x14ac:dyDescent="0.25">
      <c r="C65" s="165"/>
      <c r="V65" s="163" t="s">
        <v>518</v>
      </c>
      <c r="W65" s="163">
        <f>SUM(R10:R60)</f>
        <v>0</v>
      </c>
    </row>
    <row r="66" spans="3:33" ht="13.5" customHeight="1" x14ac:dyDescent="0.25">
      <c r="C66" s="165"/>
    </row>
    <row r="67" spans="3:33" x14ac:dyDescent="0.25">
      <c r="C67" s="165"/>
    </row>
    <row r="74" spans="3:33" ht="22.5" customHeight="1" x14ac:dyDescent="0.25">
      <c r="AB74" s="164"/>
      <c r="AC74" s="164"/>
      <c r="AD74" s="164"/>
    </row>
    <row r="76" spans="3:33" ht="15" customHeight="1" x14ac:dyDescent="0.25">
      <c r="AB76" s="164"/>
      <c r="AC76" s="164"/>
      <c r="AD76" s="164"/>
      <c r="AE76" s="164"/>
      <c r="AF76" s="164"/>
      <c r="AG76" s="164"/>
    </row>
  </sheetData>
  <sheetProtection formatCells="0" formatColumns="0" formatRows="0" insertColumns="0" insertRows="0" insertHyperlinks="0" deleteColumns="0" deleteRows="0" sort="0" autoFilter="0" pivotTables="0"/>
  <mergeCells count="108">
    <mergeCell ref="C6:S6"/>
    <mergeCell ref="Z22:AA22"/>
    <mergeCell ref="Z23:AA23"/>
    <mergeCell ref="Z24:AA24"/>
    <mergeCell ref="Z26:AA26"/>
    <mergeCell ref="AH60:AN60"/>
    <mergeCell ref="Z60:AA60"/>
    <mergeCell ref="Z53:AA53"/>
    <mergeCell ref="Z54:AA54"/>
    <mergeCell ref="Z55:AA55"/>
    <mergeCell ref="Z56:AA56"/>
    <mergeCell ref="Z57:AA57"/>
    <mergeCell ref="Z58:AA58"/>
    <mergeCell ref="Z59:AA59"/>
    <mergeCell ref="AH53:AN53"/>
    <mergeCell ref="AH56:AN56"/>
    <mergeCell ref="AH57:AN57"/>
    <mergeCell ref="AH58:AN58"/>
    <mergeCell ref="AH59:AN59"/>
    <mergeCell ref="Z52:AA52"/>
    <mergeCell ref="Z38:AA38"/>
    <mergeCell ref="Z39:AA39"/>
    <mergeCell ref="Z40:AA40"/>
    <mergeCell ref="Z41:AA41"/>
    <mergeCell ref="Z28:AA28"/>
    <mergeCell ref="Z47:AA47"/>
    <mergeCell ref="Z32:AA32"/>
    <mergeCell ref="Z33:AA33"/>
    <mergeCell ref="Z34:AA34"/>
    <mergeCell ref="Z35:AA35"/>
    <mergeCell ref="Z36:AA36"/>
    <mergeCell ref="Z48:AA48"/>
    <mergeCell ref="Z49:AA49"/>
    <mergeCell ref="Z50:AA50"/>
    <mergeCell ref="Z51:AA51"/>
    <mergeCell ref="Z44:AA44"/>
    <mergeCell ref="Z45:AA45"/>
    <mergeCell ref="Z46:AA46"/>
    <mergeCell ref="Z29:AA29"/>
    <mergeCell ref="Z30:AA30"/>
    <mergeCell ref="Z31:AA31"/>
    <mergeCell ref="Z43:AA43"/>
    <mergeCell ref="Z42:AA42"/>
    <mergeCell ref="Z37:AA37"/>
    <mergeCell ref="J7:R7"/>
    <mergeCell ref="C1:W1"/>
    <mergeCell ref="C2:V2"/>
    <mergeCell ref="C3:V3"/>
    <mergeCell ref="E7:E8"/>
    <mergeCell ref="G7:G8"/>
    <mergeCell ref="C7:C8"/>
    <mergeCell ref="T7:V7"/>
    <mergeCell ref="L5:AD5"/>
    <mergeCell ref="Z10:AA10"/>
    <mergeCell ref="Z11:AA11"/>
    <mergeCell ref="Z27:AA27"/>
    <mergeCell ref="Z16:AA16"/>
    <mergeCell ref="Z17:AA17"/>
    <mergeCell ref="Z25:AA25"/>
    <mergeCell ref="Z18:AA18"/>
    <mergeCell ref="Z19:AA19"/>
    <mergeCell ref="Z12:AA12"/>
    <mergeCell ref="Z13:AA13"/>
    <mergeCell ref="Z14:AA14"/>
    <mergeCell ref="Z15:AA15"/>
    <mergeCell ref="Z20:AA20"/>
    <mergeCell ref="Z21:AA21"/>
    <mergeCell ref="AH36:AN36"/>
    <mergeCell ref="AH48:AN48"/>
    <mergeCell ref="AH45:AN45"/>
    <mergeCell ref="AH46:AN46"/>
    <mergeCell ref="AH7:AN8"/>
    <mergeCell ref="AH16:AN16"/>
    <mergeCell ref="AH17:AN17"/>
    <mergeCell ref="AH25:AN25"/>
    <mergeCell ref="AH18:AN18"/>
    <mergeCell ref="AH11:AN11"/>
    <mergeCell ref="AH19:AN19"/>
    <mergeCell ref="AH20:AN20"/>
    <mergeCell ref="AH21:AN21"/>
    <mergeCell ref="AH12:AN12"/>
    <mergeCell ref="AH13:AN13"/>
    <mergeCell ref="AH14:AN14"/>
    <mergeCell ref="AH15:AN15"/>
    <mergeCell ref="AH50:AN50"/>
    <mergeCell ref="AH54:AN54"/>
    <mergeCell ref="AH55:AN55"/>
    <mergeCell ref="AH52:AN52"/>
    <mergeCell ref="AH51:AN51"/>
    <mergeCell ref="AH47:AN47"/>
    <mergeCell ref="AH26:AN26"/>
    <mergeCell ref="AH23:AN23"/>
    <mergeCell ref="AH49:AN49"/>
    <mergeCell ref="AH31:AN31"/>
    <mergeCell ref="AH35:AN35"/>
    <mergeCell ref="AH24:AN24"/>
    <mergeCell ref="AH41:AN41"/>
    <mergeCell ref="AH42:AN42"/>
    <mergeCell ref="AH43:AN43"/>
    <mergeCell ref="AH44:AN44"/>
    <mergeCell ref="AH38:AN38"/>
    <mergeCell ref="AH27:AN27"/>
    <mergeCell ref="AH28:AN28"/>
    <mergeCell ref="AH29:AN29"/>
    <mergeCell ref="AH30:AN30"/>
    <mergeCell ref="AH39:AN39"/>
    <mergeCell ref="AH40:AN40"/>
    <mergeCell ref="AH34:AN34"/>
  </mergeCells>
  <conditionalFormatting sqref="K10">
    <cfRule type="cellIs" dxfId="609" priority="1093" stopIfTrue="1" operator="notEqual">
      <formula>1</formula>
    </cfRule>
    <cfRule type="cellIs" dxfId="608" priority="1094" stopIfTrue="1" operator="equal">
      <formula>1</formula>
    </cfRule>
  </conditionalFormatting>
  <conditionalFormatting sqref="T63">
    <cfRule type="containsBlanks" dxfId="607" priority="822" stopIfTrue="1">
      <formula>LEN(TRIM(T63))=0</formula>
    </cfRule>
    <cfRule type="cellIs" dxfId="606" priority="823" stopIfTrue="1" operator="lessThan">
      <formula>19.999</formula>
    </cfRule>
    <cfRule type="cellIs" dxfId="605" priority="824" stopIfTrue="1" operator="lessThan">
      <formula>39.999</formula>
    </cfRule>
    <cfRule type="cellIs" dxfId="604" priority="825" stopIfTrue="1" operator="lessThan">
      <formula>59.999</formula>
    </cfRule>
    <cfRule type="cellIs" dxfId="603" priority="826" stopIfTrue="1" operator="lessThan">
      <formula>79.999</formula>
    </cfRule>
    <cfRule type="cellIs" dxfId="602" priority="827" stopIfTrue="1" operator="lessThan">
      <formula>89.999</formula>
    </cfRule>
    <cfRule type="cellIs" dxfId="601" priority="828" stopIfTrue="1" operator="between">
      <formula>90</formula>
      <formula>100</formula>
    </cfRule>
  </conditionalFormatting>
  <conditionalFormatting sqref="T62">
    <cfRule type="containsBlanks" dxfId="600" priority="591" stopIfTrue="1">
      <formula>LEN(TRIM(T62))=0</formula>
    </cfRule>
    <cfRule type="cellIs" dxfId="599" priority="592" stopIfTrue="1" operator="lessThan">
      <formula>19.999</formula>
    </cfRule>
    <cfRule type="cellIs" dxfId="598" priority="593" stopIfTrue="1" operator="lessThan">
      <formula>39.999</formula>
    </cfRule>
    <cfRule type="cellIs" dxfId="597" priority="594" stopIfTrue="1" operator="lessThan">
      <formula>59.999</formula>
    </cfRule>
    <cfRule type="cellIs" dxfId="596" priority="595" stopIfTrue="1" operator="lessThan">
      <formula>79.999</formula>
    </cfRule>
    <cfRule type="cellIs" dxfId="595" priority="596" stopIfTrue="1" operator="lessThan">
      <formula>89.999</formula>
    </cfRule>
    <cfRule type="cellIs" dxfId="594" priority="597" stopIfTrue="1" operator="between">
      <formula>90</formula>
      <formula>100</formula>
    </cfRule>
  </conditionalFormatting>
  <conditionalFormatting sqref="J10">
    <cfRule type="cellIs" dxfId="593" priority="474" stopIfTrue="1" operator="notEqual">
      <formula>1</formula>
    </cfRule>
    <cfRule type="cellIs" dxfId="592" priority="475" stopIfTrue="1" operator="equal">
      <formula>1</formula>
    </cfRule>
  </conditionalFormatting>
  <conditionalFormatting sqref="J16">
    <cfRule type="cellIs" dxfId="591" priority="194" stopIfTrue="1" operator="notEqual">
      <formula>1</formula>
    </cfRule>
    <cfRule type="cellIs" dxfId="590" priority="195" stopIfTrue="1" operator="equal">
      <formula>1</formula>
    </cfRule>
  </conditionalFormatting>
  <conditionalFormatting sqref="J17">
    <cfRule type="cellIs" dxfId="589" priority="192" stopIfTrue="1" operator="notEqual">
      <formula>1</formula>
    </cfRule>
    <cfRule type="cellIs" dxfId="588" priority="193" stopIfTrue="1" operator="equal">
      <formula>1</formula>
    </cfRule>
  </conditionalFormatting>
  <conditionalFormatting sqref="J26">
    <cfRule type="cellIs" dxfId="587" priority="190" stopIfTrue="1" operator="notEqual">
      <formula>1</formula>
    </cfRule>
    <cfRule type="cellIs" dxfId="586" priority="191" stopIfTrue="1" operator="equal">
      <formula>1</formula>
    </cfRule>
  </conditionalFormatting>
  <conditionalFormatting sqref="J34">
    <cfRule type="cellIs" dxfId="585" priority="188" stopIfTrue="1" operator="notEqual">
      <formula>1</formula>
    </cfRule>
    <cfRule type="cellIs" dxfId="584" priority="189" stopIfTrue="1" operator="equal">
      <formula>1</formula>
    </cfRule>
  </conditionalFormatting>
  <conditionalFormatting sqref="J41">
    <cfRule type="cellIs" dxfId="583" priority="186" stopIfTrue="1" operator="notEqual">
      <formula>1</formula>
    </cfRule>
    <cfRule type="cellIs" dxfId="582" priority="187" stopIfTrue="1" operator="equal">
      <formula>1</formula>
    </cfRule>
  </conditionalFormatting>
  <conditionalFormatting sqref="J48">
    <cfRule type="cellIs" dxfId="581" priority="184" stopIfTrue="1" operator="notEqual">
      <formula>1</formula>
    </cfRule>
    <cfRule type="cellIs" dxfId="580" priority="185" stopIfTrue="1" operator="equal">
      <formula>1</formula>
    </cfRule>
  </conditionalFormatting>
  <conditionalFormatting sqref="K11">
    <cfRule type="cellIs" dxfId="579" priority="182" stopIfTrue="1" operator="notEqual">
      <formula>1</formula>
    </cfRule>
    <cfRule type="cellIs" dxfId="578" priority="183" stopIfTrue="1" operator="equal">
      <formula>1</formula>
    </cfRule>
  </conditionalFormatting>
  <conditionalFormatting sqref="K16">
    <cfRule type="cellIs" dxfId="577" priority="180" stopIfTrue="1" operator="notEqual">
      <formula>1</formula>
    </cfRule>
    <cfRule type="cellIs" dxfId="576" priority="181" stopIfTrue="1" operator="equal">
      <formula>1</formula>
    </cfRule>
  </conditionalFormatting>
  <conditionalFormatting sqref="K17">
    <cfRule type="cellIs" dxfId="575" priority="178" stopIfTrue="1" operator="notEqual">
      <formula>1</formula>
    </cfRule>
    <cfRule type="cellIs" dxfId="574" priority="179" stopIfTrue="1" operator="equal">
      <formula>1</formula>
    </cfRule>
  </conditionalFormatting>
  <conditionalFormatting sqref="K25">
    <cfRule type="cellIs" dxfId="573" priority="176" stopIfTrue="1" operator="notEqual">
      <formula>1</formula>
    </cfRule>
    <cfRule type="cellIs" dxfId="572" priority="177" stopIfTrue="1" operator="equal">
      <formula>1</formula>
    </cfRule>
  </conditionalFormatting>
  <conditionalFormatting sqref="K18">
    <cfRule type="cellIs" dxfId="571" priority="174" stopIfTrue="1" operator="notEqual">
      <formula>1</formula>
    </cfRule>
    <cfRule type="cellIs" dxfId="570" priority="175" stopIfTrue="1" operator="equal">
      <formula>1</formula>
    </cfRule>
  </conditionalFormatting>
  <conditionalFormatting sqref="K19">
    <cfRule type="cellIs" dxfId="569" priority="172" stopIfTrue="1" operator="notEqual">
      <formula>1</formula>
    </cfRule>
    <cfRule type="cellIs" dxfId="568" priority="173" stopIfTrue="1" operator="equal">
      <formula>1</formula>
    </cfRule>
  </conditionalFormatting>
  <conditionalFormatting sqref="K20">
    <cfRule type="cellIs" dxfId="567" priority="170" stopIfTrue="1" operator="notEqual">
      <formula>1</formula>
    </cfRule>
    <cfRule type="cellIs" dxfId="566" priority="171" stopIfTrue="1" operator="equal">
      <formula>1</formula>
    </cfRule>
  </conditionalFormatting>
  <conditionalFormatting sqref="K21">
    <cfRule type="cellIs" dxfId="565" priority="168" stopIfTrue="1" operator="notEqual">
      <formula>1</formula>
    </cfRule>
    <cfRule type="cellIs" dxfId="564" priority="169" stopIfTrue="1" operator="equal">
      <formula>1</formula>
    </cfRule>
  </conditionalFormatting>
  <conditionalFormatting sqref="K22">
    <cfRule type="cellIs" dxfId="563" priority="166" stopIfTrue="1" operator="notEqual">
      <formula>1</formula>
    </cfRule>
    <cfRule type="cellIs" dxfId="562" priority="167" stopIfTrue="1" operator="equal">
      <formula>1</formula>
    </cfRule>
  </conditionalFormatting>
  <conditionalFormatting sqref="K23">
    <cfRule type="cellIs" dxfId="561" priority="164" stopIfTrue="1" operator="notEqual">
      <formula>1</formula>
    </cfRule>
    <cfRule type="cellIs" dxfId="560" priority="165" stopIfTrue="1" operator="equal">
      <formula>1</formula>
    </cfRule>
  </conditionalFormatting>
  <conditionalFormatting sqref="K24">
    <cfRule type="cellIs" dxfId="559" priority="162" stopIfTrue="1" operator="notEqual">
      <formula>1</formula>
    </cfRule>
    <cfRule type="cellIs" dxfId="558" priority="163" stopIfTrue="1" operator="equal">
      <formula>1</formula>
    </cfRule>
  </conditionalFormatting>
  <conditionalFormatting sqref="K26">
    <cfRule type="cellIs" dxfId="557" priority="160" stopIfTrue="1" operator="notEqual">
      <formula>1</formula>
    </cfRule>
    <cfRule type="cellIs" dxfId="556" priority="161" stopIfTrue="1" operator="equal">
      <formula>1</formula>
    </cfRule>
  </conditionalFormatting>
  <conditionalFormatting sqref="K27">
    <cfRule type="cellIs" dxfId="555" priority="158" stopIfTrue="1" operator="notEqual">
      <formula>1</formula>
    </cfRule>
    <cfRule type="cellIs" dxfId="554" priority="159" stopIfTrue="1" operator="equal">
      <formula>1</formula>
    </cfRule>
  </conditionalFormatting>
  <conditionalFormatting sqref="K28">
    <cfRule type="cellIs" dxfId="553" priority="156" stopIfTrue="1" operator="notEqual">
      <formula>1</formula>
    </cfRule>
    <cfRule type="cellIs" dxfId="552" priority="157" stopIfTrue="1" operator="equal">
      <formula>1</formula>
    </cfRule>
  </conditionalFormatting>
  <conditionalFormatting sqref="K29">
    <cfRule type="cellIs" dxfId="551" priority="154" stopIfTrue="1" operator="notEqual">
      <formula>1</formula>
    </cfRule>
    <cfRule type="cellIs" dxfId="550" priority="155" stopIfTrue="1" operator="equal">
      <formula>1</formula>
    </cfRule>
  </conditionalFormatting>
  <conditionalFormatting sqref="K30">
    <cfRule type="cellIs" dxfId="549" priority="152" stopIfTrue="1" operator="notEqual">
      <formula>1</formula>
    </cfRule>
    <cfRule type="cellIs" dxfId="548" priority="153" stopIfTrue="1" operator="equal">
      <formula>1</formula>
    </cfRule>
  </conditionalFormatting>
  <conditionalFormatting sqref="K31">
    <cfRule type="cellIs" dxfId="547" priority="150" stopIfTrue="1" operator="notEqual">
      <formula>1</formula>
    </cfRule>
    <cfRule type="cellIs" dxfId="546" priority="151" stopIfTrue="1" operator="equal">
      <formula>1</formula>
    </cfRule>
  </conditionalFormatting>
  <conditionalFormatting sqref="K32">
    <cfRule type="cellIs" dxfId="545" priority="148" stopIfTrue="1" operator="notEqual">
      <formula>1</formula>
    </cfRule>
    <cfRule type="cellIs" dxfId="544" priority="149" stopIfTrue="1" operator="equal">
      <formula>1</formula>
    </cfRule>
  </conditionalFormatting>
  <conditionalFormatting sqref="K33">
    <cfRule type="cellIs" dxfId="543" priority="146" stopIfTrue="1" operator="notEqual">
      <formula>1</formula>
    </cfRule>
    <cfRule type="cellIs" dxfId="542" priority="147" stopIfTrue="1" operator="equal">
      <formula>1</formula>
    </cfRule>
  </conditionalFormatting>
  <conditionalFormatting sqref="K34">
    <cfRule type="cellIs" dxfId="541" priority="144" stopIfTrue="1" operator="notEqual">
      <formula>1</formula>
    </cfRule>
    <cfRule type="cellIs" dxfId="540" priority="145" stopIfTrue="1" operator="equal">
      <formula>1</formula>
    </cfRule>
  </conditionalFormatting>
  <conditionalFormatting sqref="K35">
    <cfRule type="cellIs" dxfId="539" priority="142" stopIfTrue="1" operator="notEqual">
      <formula>1</formula>
    </cfRule>
    <cfRule type="cellIs" dxfId="538" priority="143" stopIfTrue="1" operator="equal">
      <formula>1</formula>
    </cfRule>
  </conditionalFormatting>
  <conditionalFormatting sqref="K36">
    <cfRule type="cellIs" dxfId="537" priority="140" stopIfTrue="1" operator="notEqual">
      <formula>1</formula>
    </cfRule>
    <cfRule type="cellIs" dxfId="536" priority="141" stopIfTrue="1" operator="equal">
      <formula>1</formula>
    </cfRule>
  </conditionalFormatting>
  <conditionalFormatting sqref="K37">
    <cfRule type="cellIs" dxfId="535" priority="138" stopIfTrue="1" operator="notEqual">
      <formula>1</formula>
    </cfRule>
    <cfRule type="cellIs" dxfId="534" priority="139" stopIfTrue="1" operator="equal">
      <formula>1</formula>
    </cfRule>
  </conditionalFormatting>
  <conditionalFormatting sqref="K38">
    <cfRule type="cellIs" dxfId="533" priority="136" stopIfTrue="1" operator="notEqual">
      <formula>1</formula>
    </cfRule>
    <cfRule type="cellIs" dxfId="532" priority="137" stopIfTrue="1" operator="equal">
      <formula>1</formula>
    </cfRule>
  </conditionalFormatting>
  <conditionalFormatting sqref="K39">
    <cfRule type="cellIs" dxfId="531" priority="134" stopIfTrue="1" operator="notEqual">
      <formula>1</formula>
    </cfRule>
    <cfRule type="cellIs" dxfId="530" priority="135" stopIfTrue="1" operator="equal">
      <formula>1</formula>
    </cfRule>
  </conditionalFormatting>
  <conditionalFormatting sqref="K40">
    <cfRule type="cellIs" dxfId="529" priority="132" stopIfTrue="1" operator="notEqual">
      <formula>1</formula>
    </cfRule>
    <cfRule type="cellIs" dxfId="528" priority="133" stopIfTrue="1" operator="equal">
      <formula>1</formula>
    </cfRule>
  </conditionalFormatting>
  <conditionalFormatting sqref="K41">
    <cfRule type="cellIs" dxfId="527" priority="130" stopIfTrue="1" operator="notEqual">
      <formula>1</formula>
    </cfRule>
    <cfRule type="cellIs" dxfId="526" priority="131" stopIfTrue="1" operator="equal">
      <formula>1</formula>
    </cfRule>
  </conditionalFormatting>
  <conditionalFormatting sqref="K42">
    <cfRule type="cellIs" dxfId="525" priority="128" stopIfTrue="1" operator="notEqual">
      <formula>1</formula>
    </cfRule>
    <cfRule type="cellIs" dxfId="524" priority="129" stopIfTrue="1" operator="equal">
      <formula>1</formula>
    </cfRule>
  </conditionalFormatting>
  <conditionalFormatting sqref="K43">
    <cfRule type="cellIs" dxfId="523" priority="126" stopIfTrue="1" operator="notEqual">
      <formula>1</formula>
    </cfRule>
    <cfRule type="cellIs" dxfId="522" priority="127" stopIfTrue="1" operator="equal">
      <formula>1</formula>
    </cfRule>
  </conditionalFormatting>
  <conditionalFormatting sqref="K44">
    <cfRule type="cellIs" dxfId="521" priority="124" stopIfTrue="1" operator="notEqual">
      <formula>1</formula>
    </cfRule>
    <cfRule type="cellIs" dxfId="520" priority="125" stopIfTrue="1" operator="equal">
      <formula>1</formula>
    </cfRule>
  </conditionalFormatting>
  <conditionalFormatting sqref="K45">
    <cfRule type="cellIs" dxfId="519" priority="122" stopIfTrue="1" operator="notEqual">
      <formula>1</formula>
    </cfRule>
    <cfRule type="cellIs" dxfId="518" priority="123" stopIfTrue="1" operator="equal">
      <formula>1</formula>
    </cfRule>
  </conditionalFormatting>
  <conditionalFormatting sqref="K46">
    <cfRule type="cellIs" dxfId="517" priority="120" stopIfTrue="1" operator="notEqual">
      <formula>1</formula>
    </cfRule>
    <cfRule type="cellIs" dxfId="516" priority="121" stopIfTrue="1" operator="equal">
      <formula>1</formula>
    </cfRule>
  </conditionalFormatting>
  <conditionalFormatting sqref="K48">
    <cfRule type="cellIs" dxfId="515" priority="118" stopIfTrue="1" operator="notEqual">
      <formula>1</formula>
    </cfRule>
    <cfRule type="cellIs" dxfId="514" priority="119" stopIfTrue="1" operator="equal">
      <formula>1</formula>
    </cfRule>
  </conditionalFormatting>
  <conditionalFormatting sqref="K49">
    <cfRule type="cellIs" dxfId="513" priority="116" stopIfTrue="1" operator="notEqual">
      <formula>1</formula>
    </cfRule>
    <cfRule type="cellIs" dxfId="512" priority="117" stopIfTrue="1" operator="equal">
      <formula>1</formula>
    </cfRule>
  </conditionalFormatting>
  <conditionalFormatting sqref="K50">
    <cfRule type="cellIs" dxfId="511" priority="114" stopIfTrue="1" operator="notEqual">
      <formula>1</formula>
    </cfRule>
    <cfRule type="cellIs" dxfId="510" priority="115" stopIfTrue="1" operator="equal">
      <formula>1</formula>
    </cfRule>
  </conditionalFormatting>
  <conditionalFormatting sqref="K51">
    <cfRule type="cellIs" dxfId="509" priority="112" stopIfTrue="1" operator="notEqual">
      <formula>1</formula>
    </cfRule>
    <cfRule type="cellIs" dxfId="508" priority="113" stopIfTrue="1" operator="equal">
      <formula>1</formula>
    </cfRule>
  </conditionalFormatting>
  <conditionalFormatting sqref="K52">
    <cfRule type="cellIs" dxfId="507" priority="110" stopIfTrue="1" operator="notEqual">
      <formula>1</formula>
    </cfRule>
    <cfRule type="cellIs" dxfId="506" priority="111" stopIfTrue="1" operator="equal">
      <formula>1</formula>
    </cfRule>
  </conditionalFormatting>
  <conditionalFormatting sqref="X10">
    <cfRule type="expression" dxfId="505" priority="1191" stopIfTrue="1">
      <formula>#REF!=0</formula>
    </cfRule>
  </conditionalFormatting>
  <conditionalFormatting sqref="X11">
    <cfRule type="expression" dxfId="504" priority="1192" stopIfTrue="1">
      <formula>#REF!=0</formula>
    </cfRule>
  </conditionalFormatting>
  <conditionalFormatting sqref="X16">
    <cfRule type="expression" dxfId="503" priority="1193" stopIfTrue="1">
      <formula>#REF!=0</formula>
    </cfRule>
  </conditionalFormatting>
  <conditionalFormatting sqref="X17">
    <cfRule type="expression" dxfId="502" priority="1194" stopIfTrue="1">
      <formula>#REF!=0</formula>
    </cfRule>
  </conditionalFormatting>
  <conditionalFormatting sqref="X25">
    <cfRule type="expression" dxfId="501" priority="1195" stopIfTrue="1">
      <formula>#REF!=0</formula>
    </cfRule>
  </conditionalFormatting>
  <conditionalFormatting sqref="X18">
    <cfRule type="expression" dxfId="500" priority="1196" stopIfTrue="1">
      <formula>#REF!=0</formula>
    </cfRule>
  </conditionalFormatting>
  <conditionalFormatting sqref="X19">
    <cfRule type="expression" dxfId="499" priority="1197" stopIfTrue="1">
      <formula>#REF!=0</formula>
    </cfRule>
  </conditionalFormatting>
  <conditionalFormatting sqref="X20">
    <cfRule type="expression" dxfId="498" priority="1198" stopIfTrue="1">
      <formula>#REF!=0</formula>
    </cfRule>
  </conditionalFormatting>
  <conditionalFormatting sqref="X21">
    <cfRule type="expression" dxfId="497" priority="1199" stopIfTrue="1">
      <formula>#REF!=0</formula>
    </cfRule>
  </conditionalFormatting>
  <conditionalFormatting sqref="X22">
    <cfRule type="expression" dxfId="496" priority="1200" stopIfTrue="1">
      <formula>#REF!=0</formula>
    </cfRule>
  </conditionalFormatting>
  <conditionalFormatting sqref="X23">
    <cfRule type="expression" dxfId="495" priority="1201" stopIfTrue="1">
      <formula>#REF!=0</formula>
    </cfRule>
  </conditionalFormatting>
  <conditionalFormatting sqref="X24">
    <cfRule type="expression" dxfId="494" priority="1202" stopIfTrue="1">
      <formula>#REF!=0</formula>
    </cfRule>
  </conditionalFormatting>
  <conditionalFormatting sqref="X26">
    <cfRule type="expression" dxfId="493" priority="1203" stopIfTrue="1">
      <formula>#REF!=0</formula>
    </cfRule>
  </conditionalFormatting>
  <conditionalFormatting sqref="X27">
    <cfRule type="expression" dxfId="492" priority="1204" stopIfTrue="1">
      <formula>#REF!=0</formula>
    </cfRule>
  </conditionalFormatting>
  <conditionalFormatting sqref="X28">
    <cfRule type="expression" dxfId="491" priority="1205" stopIfTrue="1">
      <formula>#REF!=0</formula>
    </cfRule>
  </conditionalFormatting>
  <conditionalFormatting sqref="X29">
    <cfRule type="expression" dxfId="490" priority="1206" stopIfTrue="1">
      <formula>#REF!=0</formula>
    </cfRule>
  </conditionalFormatting>
  <conditionalFormatting sqref="X30">
    <cfRule type="expression" dxfId="489" priority="1207" stopIfTrue="1">
      <formula>#REF!=0</formula>
    </cfRule>
  </conditionalFormatting>
  <conditionalFormatting sqref="X31">
    <cfRule type="expression" dxfId="488" priority="1208" stopIfTrue="1">
      <formula>#REF!=0</formula>
    </cfRule>
  </conditionalFormatting>
  <conditionalFormatting sqref="X32">
    <cfRule type="expression" dxfId="487" priority="1209" stopIfTrue="1">
      <formula>#REF!=0</formula>
    </cfRule>
  </conditionalFormatting>
  <conditionalFormatting sqref="X33">
    <cfRule type="expression" dxfId="486" priority="1210" stopIfTrue="1">
      <formula>#REF!=0</formula>
    </cfRule>
  </conditionalFormatting>
  <conditionalFormatting sqref="X34">
    <cfRule type="expression" dxfId="485" priority="1211" stopIfTrue="1">
      <formula>#REF!=0</formula>
    </cfRule>
  </conditionalFormatting>
  <conditionalFormatting sqref="X35">
    <cfRule type="expression" dxfId="484" priority="1212" stopIfTrue="1">
      <formula>#REF!=0</formula>
    </cfRule>
  </conditionalFormatting>
  <conditionalFormatting sqref="X36">
    <cfRule type="expression" dxfId="483" priority="1213" stopIfTrue="1">
      <formula>#REF!=0</formula>
    </cfRule>
  </conditionalFormatting>
  <conditionalFormatting sqref="X37">
    <cfRule type="expression" dxfId="482" priority="1214" stopIfTrue="1">
      <formula>#REF!=0</formula>
    </cfRule>
  </conditionalFormatting>
  <conditionalFormatting sqref="X38">
    <cfRule type="expression" dxfId="481" priority="1215" stopIfTrue="1">
      <formula>#REF!=0</formula>
    </cfRule>
  </conditionalFormatting>
  <conditionalFormatting sqref="X39">
    <cfRule type="expression" dxfId="480" priority="1216" stopIfTrue="1">
      <formula>#REF!=0</formula>
    </cfRule>
  </conditionalFormatting>
  <conditionalFormatting sqref="X40">
    <cfRule type="expression" dxfId="479" priority="1217" stopIfTrue="1">
      <formula>#REF!=0</formula>
    </cfRule>
  </conditionalFormatting>
  <conditionalFormatting sqref="X41">
    <cfRule type="expression" dxfId="478" priority="1218" stopIfTrue="1">
      <formula>#REF!=0</formula>
    </cfRule>
  </conditionalFormatting>
  <conditionalFormatting sqref="X42">
    <cfRule type="expression" dxfId="477" priority="1219" stopIfTrue="1">
      <formula>#REF!=0</formula>
    </cfRule>
  </conditionalFormatting>
  <conditionalFormatting sqref="X43">
    <cfRule type="expression" dxfId="476" priority="1220" stopIfTrue="1">
      <formula>#REF!=0</formula>
    </cfRule>
  </conditionalFormatting>
  <conditionalFormatting sqref="X44">
    <cfRule type="expression" dxfId="475" priority="1221" stopIfTrue="1">
      <formula>#REF!=0</formula>
    </cfRule>
  </conditionalFormatting>
  <conditionalFormatting sqref="X45">
    <cfRule type="expression" dxfId="474" priority="1222" stopIfTrue="1">
      <formula>#REF!=0</formula>
    </cfRule>
  </conditionalFormatting>
  <conditionalFormatting sqref="X46">
    <cfRule type="expression" dxfId="473" priority="1223" stopIfTrue="1">
      <formula>#REF!=0</formula>
    </cfRule>
  </conditionalFormatting>
  <conditionalFormatting sqref="X48">
    <cfRule type="expression" dxfId="472" priority="1224" stopIfTrue="1">
      <formula>#REF!=0</formula>
    </cfRule>
  </conditionalFormatting>
  <conditionalFormatting sqref="X49">
    <cfRule type="expression" dxfId="471" priority="1225" stopIfTrue="1">
      <formula>#REF!=0</formula>
    </cfRule>
  </conditionalFormatting>
  <conditionalFormatting sqref="X50">
    <cfRule type="expression" dxfId="470" priority="1226" stopIfTrue="1">
      <formula>#REF!=0</formula>
    </cfRule>
  </conditionalFormatting>
  <conditionalFormatting sqref="X51">
    <cfRule type="expression" dxfId="469" priority="1227" stopIfTrue="1">
      <formula>#REF!=0</formula>
    </cfRule>
  </conditionalFormatting>
  <conditionalFormatting sqref="X52">
    <cfRule type="expression" dxfId="468" priority="1228" stopIfTrue="1">
      <formula>#REF!=0</formula>
    </cfRule>
  </conditionalFormatting>
  <pageMargins left="0.7" right="0.7" top="0.75" bottom="0.75" header="0.3" footer="0.3"/>
  <pageSetup paperSize="9" scale="46" orientation="landscape" r:id="rId1"/>
  <colBreaks count="1" manualBreakCount="1">
    <brk id="33" max="1048575" man="1"/>
  </colBreaks>
  <ignoredErrors>
    <ignoredError sqref="T10:T60"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55262" r:id="rId4" name="Button 9022">
              <controlPr defaultSize="0" print="0" autoLine="0" autoPict="0" macro="[0]!ButtonOpenAll">
                <anchor moveWithCells="1" sizeWithCells="1">
                  <from>
                    <xdr:col>2</xdr:col>
                    <xdr:colOff>2762250</xdr:colOff>
                    <xdr:row>3</xdr:row>
                    <xdr:rowOff>114300</xdr:rowOff>
                  </from>
                  <to>
                    <xdr:col>2</xdr:col>
                    <xdr:colOff>3838575</xdr:colOff>
                    <xdr:row>5</xdr:row>
                    <xdr:rowOff>104775</xdr:rowOff>
                  </to>
                </anchor>
              </controlPr>
            </control>
          </mc:Choice>
        </mc:AlternateContent>
        <mc:AlternateContent xmlns:mc="http://schemas.openxmlformats.org/markup-compatibility/2006">
          <mc:Choice Requires="x14">
            <control shapeId="1613246" r:id="rId5" name="Button 9662">
              <controlPr defaultSize="0" print="0" autoLine="0" autoPict="0" macro="[0]!ButtonD5_CloseAll">
                <anchor moveWithCells="1" sizeWithCells="1">
                  <from>
                    <xdr:col>2</xdr:col>
                    <xdr:colOff>3933825</xdr:colOff>
                    <xdr:row>3</xdr:row>
                    <xdr:rowOff>104775</xdr:rowOff>
                  </from>
                  <to>
                    <xdr:col>5</xdr:col>
                    <xdr:colOff>66675</xdr:colOff>
                    <xdr:row>5</xdr:row>
                    <xdr:rowOff>95250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5" tint="-0.24988555558946501"/>
  </sheetPr>
  <dimension ref="B1:AM33"/>
  <sheetViews>
    <sheetView showGridLines="0" showRowColHeaders="0" zoomScale="115" zoomScaleNormal="115" workbookViewId="0">
      <pane ySplit="8" topLeftCell="A12" activePane="bottomLeft" state="frozen"/>
      <selection pane="bottomLeft" activeCell="C6" sqref="C6:R6"/>
    </sheetView>
  </sheetViews>
  <sheetFormatPr defaultRowHeight="15" outlineLevelCol="1" x14ac:dyDescent="0.25"/>
  <cols>
    <col min="1" max="1" width="1.7109375" style="163" customWidth="1"/>
    <col min="2" max="2" width="4.85546875" style="163" customWidth="1"/>
    <col min="3" max="3" width="65.85546875" style="163" customWidth="1"/>
    <col min="4" max="4" width="2.5703125" style="163" customWidth="1" outlineLevel="1"/>
    <col min="5" max="5" width="6" style="163" customWidth="1" outlineLevel="1"/>
    <col min="6" max="6" width="2.5703125" style="163" customWidth="1" outlineLevel="1"/>
    <col min="7" max="7" width="5.28515625" style="163" customWidth="1" outlineLevel="1"/>
    <col min="8" max="8" width="4.42578125" style="163" customWidth="1"/>
    <col min="9" max="10" width="4.42578125" style="163" hidden="1" customWidth="1"/>
    <col min="11" max="12" width="4" style="163" customWidth="1"/>
    <col min="13" max="13" width="3.28515625" style="163" customWidth="1"/>
    <col min="14" max="14" width="4.42578125" style="163" customWidth="1"/>
    <col min="15" max="15" width="4.140625" style="163" customWidth="1"/>
    <col min="16" max="16" width="3.42578125" style="163" customWidth="1"/>
    <col min="17" max="17" width="3.7109375" style="163" customWidth="1"/>
    <col min="18" max="18" width="6.85546875" style="163" customWidth="1"/>
    <col min="19" max="19" width="13.28515625" style="163" customWidth="1"/>
    <col min="20" max="20" width="8.28515625" style="163" hidden="1" customWidth="1"/>
    <col min="21" max="21" width="9.7109375" style="163" hidden="1" customWidth="1"/>
    <col min="22" max="22" width="10.42578125" style="163" hidden="1" customWidth="1"/>
    <col min="23" max="23" width="9.28515625" style="163" hidden="1" customWidth="1"/>
    <col min="24" max="24" width="7.140625" style="163" customWidth="1"/>
    <col min="25" max="25" width="13.7109375" style="163" customWidth="1"/>
    <col min="26" max="26" width="19.28515625" style="163" customWidth="1"/>
    <col min="27" max="27" width="15.140625" style="163" customWidth="1"/>
    <col min="28" max="28" width="9.140625" style="163"/>
    <col min="29" max="29" width="51.7109375" style="163" customWidth="1"/>
    <col min="30" max="16384" width="9.140625" style="163"/>
  </cols>
  <sheetData>
    <row r="1" spans="2:39" ht="36.75" customHeight="1" x14ac:dyDescent="0.25">
      <c r="B1" s="185"/>
      <c r="C1" s="363" t="s">
        <v>519</v>
      </c>
      <c r="D1" s="363"/>
      <c r="E1" s="363"/>
      <c r="F1" s="363"/>
      <c r="G1" s="363"/>
      <c r="H1" s="363"/>
      <c r="I1" s="363"/>
      <c r="J1" s="363"/>
      <c r="K1" s="363"/>
      <c r="L1" s="363"/>
      <c r="M1" s="363"/>
      <c r="N1" s="363"/>
      <c r="O1" s="363"/>
      <c r="P1" s="363"/>
      <c r="Q1" s="363"/>
      <c r="R1" s="363"/>
      <c r="S1" s="363"/>
      <c r="T1" s="363"/>
      <c r="U1" s="363"/>
      <c r="V1" s="185"/>
      <c r="W1" s="185"/>
      <c r="X1" s="185"/>
    </row>
    <row r="2" spans="2:39" x14ac:dyDescent="0.25">
      <c r="B2" s="186"/>
      <c r="C2" s="367" t="s">
        <v>1679</v>
      </c>
      <c r="D2" s="367"/>
      <c r="E2" s="367"/>
      <c r="F2" s="367"/>
      <c r="G2" s="367"/>
      <c r="H2" s="367"/>
      <c r="I2" s="367"/>
      <c r="J2" s="367"/>
      <c r="K2" s="367"/>
      <c r="L2" s="367"/>
      <c r="M2" s="367"/>
      <c r="N2" s="367"/>
      <c r="O2" s="367"/>
      <c r="P2" s="367"/>
      <c r="Q2" s="367"/>
      <c r="R2" s="367"/>
      <c r="S2" s="367"/>
      <c r="T2" s="367"/>
      <c r="U2" s="367"/>
      <c r="V2" s="186"/>
      <c r="W2" s="186"/>
      <c r="X2" s="186"/>
    </row>
    <row r="3" spans="2:39" x14ac:dyDescent="0.25">
      <c r="B3" s="186"/>
      <c r="C3" s="367" t="s">
        <v>1680</v>
      </c>
      <c r="D3" s="367"/>
      <c r="E3" s="367"/>
      <c r="F3" s="367"/>
      <c r="G3" s="367"/>
      <c r="H3" s="367"/>
      <c r="I3" s="367"/>
      <c r="J3" s="367"/>
      <c r="K3" s="367"/>
      <c r="L3" s="367"/>
      <c r="M3" s="367"/>
      <c r="N3" s="367"/>
      <c r="O3" s="367"/>
      <c r="P3" s="367"/>
      <c r="Q3" s="367"/>
      <c r="R3" s="367"/>
      <c r="S3" s="367"/>
      <c r="T3" s="367"/>
      <c r="U3" s="367"/>
      <c r="V3" s="186"/>
      <c r="W3" s="186"/>
      <c r="X3" s="186"/>
    </row>
    <row r="4" spans="2:39" x14ac:dyDescent="0.25">
      <c r="B4" s="186"/>
      <c r="C4" s="162"/>
      <c r="D4" s="162"/>
      <c r="E4" s="162"/>
      <c r="F4" s="162"/>
      <c r="G4" s="162"/>
      <c r="H4" s="162"/>
      <c r="I4" s="162"/>
      <c r="J4" s="162"/>
      <c r="K4" s="162"/>
      <c r="L4" s="162"/>
      <c r="M4" s="162"/>
      <c r="N4" s="162"/>
      <c r="O4" s="162"/>
      <c r="P4" s="162"/>
      <c r="Q4" s="162"/>
      <c r="R4" s="162"/>
      <c r="S4" s="162"/>
      <c r="T4" s="162"/>
      <c r="U4" s="162"/>
      <c r="V4" s="162"/>
      <c r="W4" s="162"/>
      <c r="X4" s="162"/>
    </row>
    <row r="5" spans="2:39" s="166" customFormat="1" ht="14.25" customHeight="1" x14ac:dyDescent="0.25">
      <c r="B5" s="187"/>
      <c r="C5" s="302"/>
      <c r="D5" s="302"/>
      <c r="E5" s="302"/>
      <c r="F5" s="302"/>
      <c r="G5" s="302"/>
      <c r="H5" s="302"/>
      <c r="I5" s="366"/>
      <c r="J5" s="366"/>
      <c r="K5" s="366"/>
      <c r="L5" s="366"/>
      <c r="M5" s="366"/>
      <c r="N5" s="366"/>
      <c r="O5" s="366"/>
      <c r="P5" s="366"/>
      <c r="Q5" s="366"/>
      <c r="R5" s="366"/>
      <c r="S5" s="366"/>
      <c r="T5" s="366"/>
      <c r="U5" s="366"/>
      <c r="V5" s="366"/>
      <c r="W5" s="366"/>
      <c r="X5" s="366"/>
      <c r="Y5" s="366"/>
      <c r="Z5" s="366"/>
      <c r="AA5" s="366"/>
      <c r="AB5" s="366"/>
      <c r="AC5" s="366"/>
    </row>
    <row r="6" spans="2:39" s="166" customFormat="1" x14ac:dyDescent="0.25">
      <c r="B6" s="167"/>
      <c r="C6" s="453"/>
      <c r="D6" s="453"/>
      <c r="E6" s="453"/>
      <c r="F6" s="453"/>
      <c r="G6" s="453"/>
      <c r="H6" s="453"/>
      <c r="I6" s="453"/>
      <c r="J6" s="453"/>
      <c r="K6" s="453"/>
      <c r="L6" s="453"/>
      <c r="M6" s="453"/>
      <c r="N6" s="453"/>
      <c r="O6" s="453"/>
      <c r="P6" s="453"/>
      <c r="Q6" s="453"/>
      <c r="R6" s="453"/>
      <c r="S6" s="167"/>
      <c r="T6" s="167"/>
      <c r="U6" s="167"/>
      <c r="V6" s="167"/>
      <c r="W6" s="167"/>
      <c r="X6" s="167"/>
    </row>
    <row r="7" spans="2:39" s="166" customFormat="1" ht="37.5" customHeight="1" x14ac:dyDescent="0.25">
      <c r="B7" s="181"/>
      <c r="C7" s="356" t="s">
        <v>520</v>
      </c>
      <c r="D7" s="338"/>
      <c r="E7" s="359" t="s">
        <v>521</v>
      </c>
      <c r="F7" s="339"/>
      <c r="G7" s="359" t="s">
        <v>522</v>
      </c>
      <c r="H7" s="169"/>
      <c r="I7" s="361" t="s">
        <v>1694</v>
      </c>
      <c r="J7" s="362"/>
      <c r="K7" s="362"/>
      <c r="L7" s="362"/>
      <c r="M7" s="362"/>
      <c r="N7" s="362"/>
      <c r="O7" s="362"/>
      <c r="P7" s="362"/>
      <c r="Q7" s="362"/>
      <c r="R7" s="169"/>
      <c r="S7" s="360" t="s">
        <v>523</v>
      </c>
      <c r="T7" s="360"/>
      <c r="U7" s="360"/>
      <c r="V7" s="170"/>
      <c r="W7" s="170"/>
      <c r="X7" s="170"/>
      <c r="Y7" s="170"/>
      <c r="AG7" s="356" t="s">
        <v>524</v>
      </c>
      <c r="AH7" s="356"/>
      <c r="AI7" s="356"/>
      <c r="AJ7" s="356"/>
      <c r="AK7" s="356"/>
      <c r="AL7" s="356"/>
      <c r="AM7" s="356"/>
    </row>
    <row r="8" spans="2:39" s="166" customFormat="1" ht="80.25" customHeight="1" x14ac:dyDescent="0.25">
      <c r="B8" s="181"/>
      <c r="C8" s="356"/>
      <c r="D8" s="338"/>
      <c r="E8" s="359"/>
      <c r="F8" s="340"/>
      <c r="G8" s="359"/>
      <c r="H8" s="171"/>
      <c r="I8" s="172" t="s">
        <v>550</v>
      </c>
      <c r="J8" s="172" t="s">
        <v>551</v>
      </c>
      <c r="K8" s="192">
        <v>0</v>
      </c>
      <c r="L8" s="192">
        <v>0.2</v>
      </c>
      <c r="M8" s="192">
        <v>0.4</v>
      </c>
      <c r="N8" s="192">
        <v>0.6</v>
      </c>
      <c r="O8" s="192">
        <v>0.8</v>
      </c>
      <c r="P8" s="192">
        <v>1</v>
      </c>
      <c r="Q8" s="193" t="s">
        <v>525</v>
      </c>
      <c r="S8" s="174"/>
      <c r="T8" s="174" t="s">
        <v>552</v>
      </c>
      <c r="U8" s="173" t="s">
        <v>553</v>
      </c>
      <c r="V8" s="171"/>
      <c r="X8" s="171"/>
      <c r="AG8" s="356"/>
      <c r="AH8" s="356"/>
      <c r="AI8" s="356"/>
      <c r="AJ8" s="356"/>
      <c r="AK8" s="356"/>
      <c r="AL8" s="356"/>
      <c r="AM8" s="356"/>
    </row>
    <row r="9" spans="2:39" ht="42" customHeight="1" x14ac:dyDescent="0.25">
      <c r="D9" s="139"/>
      <c r="E9" s="139"/>
      <c r="F9" s="139"/>
      <c r="G9" s="139"/>
      <c r="J9" s="45"/>
      <c r="K9" s="45"/>
      <c r="L9" s="45"/>
      <c r="M9" s="45"/>
      <c r="N9" s="45"/>
      <c r="O9" s="46"/>
      <c r="P9" s="129"/>
      <c r="Q9" s="130"/>
      <c r="S9" s="47"/>
      <c r="T9" s="47"/>
      <c r="U9" s="46"/>
      <c r="V9" s="163" t="s">
        <v>554</v>
      </c>
      <c r="W9" s="163" t="s">
        <v>555</v>
      </c>
      <c r="Y9" s="131" t="s">
        <v>526</v>
      </c>
    </row>
    <row r="10" spans="2:39" ht="48" customHeight="1" x14ac:dyDescent="0.45">
      <c r="B10" s="301">
        <v>1</v>
      </c>
      <c r="C10" s="154" t="s">
        <v>527</v>
      </c>
      <c r="D10" s="139"/>
      <c r="E10" s="283" t="s">
        <v>528</v>
      </c>
      <c r="F10" s="139"/>
      <c r="G10" s="204"/>
      <c r="H10" s="165"/>
      <c r="I10" s="137">
        <f>SUM(K10:P10)</f>
        <v>0</v>
      </c>
      <c r="J10" s="137">
        <f t="shared" ref="J10" si="0">SUM(K10:P10)</f>
        <v>0</v>
      </c>
      <c r="K10" s="135"/>
      <c r="L10" s="135"/>
      <c r="M10" s="135"/>
      <c r="N10" s="135"/>
      <c r="O10" s="136"/>
      <c r="P10" s="197"/>
      <c r="Q10" s="136"/>
      <c r="S10" s="138" t="str">
        <f>IF(SUM(K10:P10)=1,((K10*0)+(L10*20)+(M10*40)+(N10*60)+(O10*80)+(P10*100)),"")</f>
        <v/>
      </c>
      <c r="T10" s="160" t="e">
        <f>1/$I$19</f>
        <v>#DIV/0!</v>
      </c>
      <c r="U10" s="140" t="e">
        <f t="shared" ref="U10" si="1">1/$J$19</f>
        <v>#DIV/0!</v>
      </c>
      <c r="V10" s="152" t="e">
        <f>IF(Q10=1,0,S10*T10)</f>
        <v>#VALUE!</v>
      </c>
      <c r="W10" s="48" t="e">
        <f>IF(Q10=1,0,S10*U10)</f>
        <v>#VALUE!</v>
      </c>
      <c r="Y10" s="355"/>
      <c r="Z10" s="355"/>
      <c r="AG10" s="358" t="s">
        <v>1681</v>
      </c>
      <c r="AH10" s="358"/>
      <c r="AI10" s="358"/>
      <c r="AJ10" s="358"/>
      <c r="AK10" s="358"/>
      <c r="AL10" s="358"/>
      <c r="AM10" s="358"/>
    </row>
    <row r="11" spans="2:39" ht="47.25" customHeight="1" x14ac:dyDescent="0.25">
      <c r="B11" s="301" t="s">
        <v>529</v>
      </c>
      <c r="C11" s="158" t="s">
        <v>530</v>
      </c>
      <c r="D11" s="189"/>
      <c r="E11" s="279" t="s">
        <v>531</v>
      </c>
      <c r="F11" s="279"/>
      <c r="G11" s="279"/>
      <c r="H11" s="165"/>
      <c r="I11" s="165"/>
      <c r="J11" s="137">
        <f t="shared" ref="J11" si="2">SUM(K11:P11)</f>
        <v>0</v>
      </c>
      <c r="K11" s="135"/>
      <c r="L11" s="135"/>
      <c r="M11" s="135"/>
      <c r="N11" s="135"/>
      <c r="O11" s="136"/>
      <c r="P11" s="135"/>
      <c r="Q11" s="136"/>
      <c r="S11" s="138" t="str">
        <f>IF(SUM(K11:P11)=1,((K11*0)+(L11*20)+(M11*40)+(N11*60)+(O11*80)+(P11*100)),"")</f>
        <v/>
      </c>
      <c r="T11" s="160"/>
      <c r="U11" s="140" t="e">
        <f t="shared" ref="U11" si="3">1/$J$19</f>
        <v>#DIV/0!</v>
      </c>
      <c r="V11" s="152"/>
      <c r="W11" s="48" t="e">
        <f>IF(Q11=1,0,S11*U11)</f>
        <v>#VALUE!</v>
      </c>
      <c r="Y11" s="355"/>
      <c r="Z11" s="355"/>
      <c r="AF11" s="308"/>
      <c r="AG11" s="357" t="s">
        <v>1682</v>
      </c>
      <c r="AH11" s="357"/>
      <c r="AI11" s="357"/>
      <c r="AJ11" s="357"/>
      <c r="AK11" s="357"/>
      <c r="AL11" s="357"/>
      <c r="AM11" s="357"/>
    </row>
    <row r="12" spans="2:39" ht="49.5" customHeight="1" x14ac:dyDescent="0.45">
      <c r="B12" s="301">
        <v>2</v>
      </c>
      <c r="C12" s="154" t="s">
        <v>532</v>
      </c>
      <c r="D12" s="139"/>
      <c r="E12" s="283" t="s">
        <v>533</v>
      </c>
      <c r="F12" s="139"/>
      <c r="G12" s="204"/>
      <c r="H12" s="165"/>
      <c r="I12" s="137">
        <f>SUM(K12:P12)</f>
        <v>0</v>
      </c>
      <c r="J12" s="137">
        <f t="shared" ref="J12:J17" si="4">SUM(K12:P12)</f>
        <v>0</v>
      </c>
      <c r="K12" s="135"/>
      <c r="L12" s="135"/>
      <c r="M12" s="135"/>
      <c r="N12" s="135"/>
      <c r="O12" s="136"/>
      <c r="P12" s="135"/>
      <c r="Q12" s="136"/>
      <c r="S12" s="138" t="str">
        <f t="shared" ref="S12" si="5">IF(SUM(K12:P12)=1,((K12*0)+(L12*20)+(M12*40)+(N12*60)+(O12*80)+(P12*100)),"")</f>
        <v/>
      </c>
      <c r="T12" s="160" t="e">
        <f>1/$I$19</f>
        <v>#DIV/0!</v>
      </c>
      <c r="U12" s="140" t="e">
        <f t="shared" ref="U12:U17" si="6">1/$J$19</f>
        <v>#DIV/0!</v>
      </c>
      <c r="V12" s="152" t="e">
        <f>IF(Q12=1,0,S12*T12)</f>
        <v>#VALUE!</v>
      </c>
      <c r="W12" s="48" t="e">
        <f t="shared" ref="W12" si="7">IF(Q12=1,0,S12*U12)</f>
        <v>#VALUE!</v>
      </c>
      <c r="Y12" s="355"/>
      <c r="Z12" s="355"/>
      <c r="AG12" s="358" t="s">
        <v>1683</v>
      </c>
      <c r="AH12" s="358"/>
      <c r="AI12" s="358"/>
      <c r="AJ12" s="358"/>
      <c r="AK12" s="358"/>
      <c r="AL12" s="358"/>
      <c r="AM12" s="358"/>
    </row>
    <row r="13" spans="2:39" ht="48" customHeight="1" collapsed="1" x14ac:dyDescent="0.45">
      <c r="B13" s="301" t="s">
        <v>534</v>
      </c>
      <c r="C13" s="155" t="s">
        <v>535</v>
      </c>
      <c r="D13" s="139"/>
      <c r="E13" s="283" t="s">
        <v>536</v>
      </c>
      <c r="F13" s="139"/>
      <c r="G13" s="204"/>
      <c r="H13" s="165"/>
      <c r="I13" s="165"/>
      <c r="J13" s="137">
        <f t="shared" si="4"/>
        <v>0</v>
      </c>
      <c r="K13" s="135"/>
      <c r="L13" s="135"/>
      <c r="M13" s="135"/>
      <c r="N13" s="135"/>
      <c r="O13" s="136"/>
      <c r="P13" s="135"/>
      <c r="Q13" s="136"/>
      <c r="S13" s="138" t="str">
        <f>IF(SUM(K13:P13)=1,((K13*0)+(L13*20)+(M13*40)+(N13*60)+(O13*80)+(P13*100)),"")</f>
        <v/>
      </c>
      <c r="T13" s="160"/>
      <c r="U13" s="140" t="e">
        <f t="shared" si="6"/>
        <v>#DIV/0!</v>
      </c>
      <c r="V13" s="152"/>
      <c r="W13" s="48" t="e">
        <f>IF(Q13=1,0,S13*U13)</f>
        <v>#VALUE!</v>
      </c>
      <c r="Y13" s="355"/>
      <c r="Z13" s="355"/>
      <c r="AG13" s="358" t="s">
        <v>1684</v>
      </c>
      <c r="AH13" s="358"/>
      <c r="AI13" s="358"/>
      <c r="AJ13" s="358"/>
      <c r="AK13" s="358"/>
      <c r="AL13" s="358"/>
      <c r="AM13" s="358"/>
    </row>
    <row r="14" spans="2:39" ht="49.5" customHeight="1" collapsed="1" x14ac:dyDescent="0.25">
      <c r="B14" s="301" t="s">
        <v>537</v>
      </c>
      <c r="C14" s="156" t="s">
        <v>538</v>
      </c>
      <c r="D14" s="128"/>
      <c r="E14" s="283" t="s">
        <v>539</v>
      </c>
      <c r="F14" s="128"/>
      <c r="G14" s="205"/>
      <c r="H14" s="165"/>
      <c r="I14" s="165"/>
      <c r="J14" s="137">
        <f t="shared" si="4"/>
        <v>0</v>
      </c>
      <c r="K14" s="135"/>
      <c r="L14" s="135"/>
      <c r="M14" s="135"/>
      <c r="N14" s="135"/>
      <c r="O14" s="136"/>
      <c r="P14" s="135"/>
      <c r="Q14" s="136"/>
      <c r="S14" s="138" t="str">
        <f>IF(SUM(K14:P14)=1,((K14*0)+(L14*20)+(M14*40)+(N14*60)+(O14*80)+(P14*100)),"")</f>
        <v/>
      </c>
      <c r="T14" s="160"/>
      <c r="U14" s="140" t="e">
        <f t="shared" si="6"/>
        <v>#DIV/0!</v>
      </c>
      <c r="V14" s="152"/>
      <c r="W14" s="48" t="e">
        <f>IF(Q14=1,0,S14*U14)</f>
        <v>#VALUE!</v>
      </c>
      <c r="Y14" s="355"/>
      <c r="Z14" s="355"/>
      <c r="AG14" s="358" t="s">
        <v>1685</v>
      </c>
      <c r="AH14" s="358"/>
      <c r="AI14" s="358"/>
      <c r="AJ14" s="358"/>
      <c r="AK14" s="358"/>
      <c r="AL14" s="358"/>
      <c r="AM14" s="358"/>
    </row>
    <row r="15" spans="2:39" ht="49.5" customHeight="1" x14ac:dyDescent="0.25">
      <c r="B15" s="301" t="s">
        <v>540</v>
      </c>
      <c r="C15" s="156" t="s">
        <v>541</v>
      </c>
      <c r="D15" s="128"/>
      <c r="E15" s="283" t="s">
        <v>542</v>
      </c>
      <c r="F15" s="128"/>
      <c r="G15" s="205"/>
      <c r="H15" s="165"/>
      <c r="I15" s="165"/>
      <c r="J15" s="137">
        <f t="shared" si="4"/>
        <v>0</v>
      </c>
      <c r="K15" s="135"/>
      <c r="L15" s="135"/>
      <c r="M15" s="135"/>
      <c r="N15" s="135"/>
      <c r="O15" s="136"/>
      <c r="P15" s="135"/>
      <c r="Q15" s="136"/>
      <c r="S15" s="138" t="str">
        <f>IF(SUM(K15:P15)=1,((K15*0)+(L15*20)+(M15*40)+(N15*60)+(O15*80)+(P15*100)),"")</f>
        <v/>
      </c>
      <c r="T15" s="160"/>
      <c r="U15" s="140" t="e">
        <f t="shared" si="6"/>
        <v>#DIV/0!</v>
      </c>
      <c r="V15" s="152"/>
      <c r="W15" s="48" t="e">
        <f>IF(Q15=1,0,S15*U15)</f>
        <v>#VALUE!</v>
      </c>
      <c r="Y15" s="355"/>
      <c r="Z15" s="355"/>
      <c r="AG15" s="358" t="s">
        <v>1686</v>
      </c>
      <c r="AH15" s="358"/>
      <c r="AI15" s="358"/>
      <c r="AJ15" s="358"/>
      <c r="AK15" s="358"/>
      <c r="AL15" s="358"/>
      <c r="AM15" s="358"/>
    </row>
    <row r="16" spans="2:39" ht="51.75" customHeight="1" x14ac:dyDescent="0.25">
      <c r="B16" s="301" t="s">
        <v>543</v>
      </c>
      <c r="C16" s="157" t="s">
        <v>544</v>
      </c>
      <c r="D16" s="128"/>
      <c r="E16" s="283" t="s">
        <v>545</v>
      </c>
      <c r="F16" s="128"/>
      <c r="G16" s="205"/>
      <c r="H16" s="165"/>
      <c r="I16" s="165"/>
      <c r="J16" s="137">
        <f t="shared" si="4"/>
        <v>0</v>
      </c>
      <c r="K16" s="135"/>
      <c r="L16" s="135"/>
      <c r="M16" s="135"/>
      <c r="N16" s="135"/>
      <c r="O16" s="136"/>
      <c r="P16" s="135"/>
      <c r="Q16" s="136"/>
      <c r="S16" s="138" t="str">
        <f>IF(SUM(K16:P16)=1,((K16*0)+(L16*20)+(M16*40)+(N16*60)+(O16*80)+(P16*100)),"")</f>
        <v/>
      </c>
      <c r="T16" s="160"/>
      <c r="U16" s="140" t="e">
        <f t="shared" si="6"/>
        <v>#DIV/0!</v>
      </c>
      <c r="W16" s="48" t="e">
        <f>IF(Q16=1,0,S16*U16)</f>
        <v>#VALUE!</v>
      </c>
      <c r="Y16" s="355"/>
      <c r="Z16" s="355"/>
      <c r="AG16" s="358" t="s">
        <v>1687</v>
      </c>
      <c r="AH16" s="358"/>
      <c r="AI16" s="358"/>
      <c r="AJ16" s="358"/>
      <c r="AK16" s="358"/>
      <c r="AL16" s="358"/>
      <c r="AM16" s="358"/>
    </row>
    <row r="17" spans="2:29" ht="45.75" customHeight="1" x14ac:dyDescent="0.25">
      <c r="B17" s="301">
        <v>3</v>
      </c>
      <c r="C17" s="154" t="s">
        <v>546</v>
      </c>
      <c r="D17" s="128"/>
      <c r="E17" s="283" t="s">
        <v>547</v>
      </c>
      <c r="F17" s="128"/>
      <c r="G17" s="205"/>
      <c r="H17" s="165"/>
      <c r="I17" s="137">
        <f>SUM(K17:P17)</f>
        <v>0</v>
      </c>
      <c r="J17" s="137">
        <f t="shared" si="4"/>
        <v>0</v>
      </c>
      <c r="K17" s="135"/>
      <c r="L17" s="135"/>
      <c r="M17" s="135"/>
      <c r="N17" s="135"/>
      <c r="O17" s="136"/>
      <c r="P17" s="135"/>
      <c r="Q17" s="136"/>
      <c r="S17" s="138" t="str">
        <f>IF(SUM(K17:P17)=1,((K17*0)+(L17*20)+(M17*40)+(N17*60)+(O17*80)+(P17*100)),"")</f>
        <v/>
      </c>
      <c r="T17" s="160" t="e">
        <f>1/$I$19</f>
        <v>#DIV/0!</v>
      </c>
      <c r="U17" s="140" t="e">
        <f t="shared" si="6"/>
        <v>#DIV/0!</v>
      </c>
      <c r="V17" s="152" t="e">
        <f>IF(Q17=1,0,S17*T17)</f>
        <v>#VALUE!</v>
      </c>
      <c r="W17" s="48" t="e">
        <f>IF(Q17=1,0,S17*U17)</f>
        <v>#VALUE!</v>
      </c>
      <c r="Y17" s="355"/>
      <c r="Z17" s="355"/>
    </row>
    <row r="18" spans="2:29" x14ac:dyDescent="0.25">
      <c r="C18" s="165"/>
    </row>
    <row r="19" spans="2:29" ht="12.75" customHeight="1" x14ac:dyDescent="0.25">
      <c r="C19" s="165"/>
      <c r="I19" s="163">
        <f>SUM(I10:I17)</f>
        <v>0</v>
      </c>
      <c r="J19" s="163">
        <f>SUM(J10:J17)</f>
        <v>0</v>
      </c>
      <c r="R19" s="131" t="s">
        <v>548</v>
      </c>
      <c r="S19" s="142">
        <f>SUMIF(I19,3-V21,V19)</f>
        <v>0</v>
      </c>
      <c r="V19" s="184" t="e">
        <f>SUM(V10:V17)</f>
        <v>#VALUE!</v>
      </c>
      <c r="W19" s="184" t="e">
        <f>SUM(W10:W17)</f>
        <v>#VALUE!</v>
      </c>
    </row>
    <row r="20" spans="2:29" x14ac:dyDescent="0.25">
      <c r="C20" s="165"/>
      <c r="R20" s="131" t="s">
        <v>549</v>
      </c>
      <c r="S20" s="142">
        <f>SUMIF(J19,8-V22,W19)</f>
        <v>0</v>
      </c>
      <c r="X20" s="141"/>
    </row>
    <row r="21" spans="2:29" x14ac:dyDescent="0.25">
      <c r="C21" s="165"/>
      <c r="U21" s="163" t="s">
        <v>556</v>
      </c>
      <c r="V21" s="163">
        <f>SUM(Q10,Q12,Q17)</f>
        <v>0</v>
      </c>
      <c r="X21" s="141"/>
    </row>
    <row r="22" spans="2:29" x14ac:dyDescent="0.25">
      <c r="C22" s="165"/>
      <c r="U22" s="163" t="s">
        <v>557</v>
      </c>
      <c r="V22" s="163">
        <f>SUM(Q10:Q17)</f>
        <v>0</v>
      </c>
    </row>
    <row r="23" spans="2:29" ht="13.5" customHeight="1" x14ac:dyDescent="0.25">
      <c r="C23" s="165"/>
    </row>
    <row r="24" spans="2:29" x14ac:dyDescent="0.25">
      <c r="C24" s="165"/>
    </row>
    <row r="31" spans="2:29" ht="22.5" customHeight="1" x14ac:dyDescent="0.25">
      <c r="AA31" s="164"/>
      <c r="AB31" s="164"/>
      <c r="AC31" s="164"/>
    </row>
    <row r="33" spans="27:32" ht="15" customHeight="1" x14ac:dyDescent="0.25">
      <c r="AA33" s="164"/>
      <c r="AB33" s="164"/>
      <c r="AC33" s="164"/>
      <c r="AD33" s="164"/>
      <c r="AE33" s="164"/>
      <c r="AF33" s="164"/>
    </row>
  </sheetData>
  <sheetProtection formatCells="0" formatColumns="0" formatRows="0" insertColumns="0" insertRows="0" insertHyperlinks="0" deleteColumns="0" deleteRows="0" sort="0" autoFilter="0" pivotTables="0"/>
  <mergeCells count="26">
    <mergeCell ref="Y17:Z17"/>
    <mergeCell ref="Y10:Z10"/>
    <mergeCell ref="Y12:Z12"/>
    <mergeCell ref="Y13:Z13"/>
    <mergeCell ref="Y14:Z14"/>
    <mergeCell ref="Y15:Z15"/>
    <mergeCell ref="Y16:Z16"/>
    <mergeCell ref="Y11:Z11"/>
    <mergeCell ref="I7:Q7"/>
    <mergeCell ref="C1:U1"/>
    <mergeCell ref="C2:U2"/>
    <mergeCell ref="C3:U3"/>
    <mergeCell ref="E7:E8"/>
    <mergeCell ref="G7:G8"/>
    <mergeCell ref="C7:C8"/>
    <mergeCell ref="S7:U7"/>
    <mergeCell ref="I5:AC5"/>
    <mergeCell ref="C6:R6"/>
    <mergeCell ref="AG16:AM16"/>
    <mergeCell ref="AG7:AM8"/>
    <mergeCell ref="AG10:AM10"/>
    <mergeCell ref="AG12:AM12"/>
    <mergeCell ref="AG13:AM13"/>
    <mergeCell ref="AG14:AM14"/>
    <mergeCell ref="AG15:AM15"/>
    <mergeCell ref="AG11:AM11"/>
  </mergeCells>
  <conditionalFormatting sqref="J10">
    <cfRule type="cellIs" dxfId="467" priority="179" stopIfTrue="1" operator="notEqual">
      <formula>1</formula>
    </cfRule>
    <cfRule type="cellIs" dxfId="466" priority="180" stopIfTrue="1" operator="equal">
      <formula>1</formula>
    </cfRule>
  </conditionalFormatting>
  <conditionalFormatting sqref="S20">
    <cfRule type="containsBlanks" dxfId="465" priority="115" stopIfTrue="1">
      <formula>LEN(TRIM(S20))=0</formula>
    </cfRule>
    <cfRule type="cellIs" dxfId="464" priority="116" stopIfTrue="1" operator="lessThan">
      <formula>19.999</formula>
    </cfRule>
    <cfRule type="cellIs" dxfId="463" priority="117" stopIfTrue="1" operator="lessThan">
      <formula>39.999</formula>
    </cfRule>
    <cfRule type="cellIs" dxfId="462" priority="118" stopIfTrue="1" operator="lessThan">
      <formula>59.999</formula>
    </cfRule>
    <cfRule type="cellIs" dxfId="461" priority="119" stopIfTrue="1" operator="lessThan">
      <formula>79.999</formula>
    </cfRule>
    <cfRule type="cellIs" dxfId="460" priority="120" stopIfTrue="1" operator="lessThan">
      <formula>89.999</formula>
    </cfRule>
    <cfRule type="cellIs" dxfId="459" priority="121" stopIfTrue="1" operator="between">
      <formula>90</formula>
      <formula>100</formula>
    </cfRule>
  </conditionalFormatting>
  <conditionalFormatting sqref="S19">
    <cfRule type="containsBlanks" dxfId="458" priority="108" stopIfTrue="1">
      <formula>LEN(TRIM(S19))=0</formula>
    </cfRule>
    <cfRule type="cellIs" dxfId="457" priority="109" stopIfTrue="1" operator="lessThan">
      <formula>19.999</formula>
    </cfRule>
    <cfRule type="cellIs" dxfId="456" priority="110" stopIfTrue="1" operator="lessThan">
      <formula>39.999</formula>
    </cfRule>
    <cfRule type="cellIs" dxfId="455" priority="111" stopIfTrue="1" operator="lessThan">
      <formula>59.999</formula>
    </cfRule>
    <cfRule type="cellIs" dxfId="454" priority="112" stopIfTrue="1" operator="lessThan">
      <formula>79.999</formula>
    </cfRule>
    <cfRule type="cellIs" dxfId="453" priority="113" stopIfTrue="1" operator="lessThan">
      <formula>89.999</formula>
    </cfRule>
    <cfRule type="cellIs" dxfId="452" priority="114" stopIfTrue="1" operator="between">
      <formula>90</formula>
      <formula>100</formula>
    </cfRule>
  </conditionalFormatting>
  <conditionalFormatting sqref="I10">
    <cfRule type="cellIs" dxfId="451" priority="94" stopIfTrue="1" operator="notEqual">
      <formula>1</formula>
    </cfRule>
    <cfRule type="cellIs" dxfId="450" priority="95" stopIfTrue="1" operator="equal">
      <formula>1</formula>
    </cfRule>
  </conditionalFormatting>
  <conditionalFormatting sqref="J12">
    <cfRule type="cellIs" dxfId="449" priority="39" stopIfTrue="1" operator="notEqual">
      <formula>1</formula>
    </cfRule>
    <cfRule type="cellIs" dxfId="448" priority="40" stopIfTrue="1" operator="equal">
      <formula>1</formula>
    </cfRule>
  </conditionalFormatting>
  <conditionalFormatting sqref="J13">
    <cfRule type="cellIs" dxfId="447" priority="37" stopIfTrue="1" operator="notEqual">
      <formula>1</formula>
    </cfRule>
    <cfRule type="cellIs" dxfId="446" priority="38" stopIfTrue="1" operator="equal">
      <formula>1</formula>
    </cfRule>
  </conditionalFormatting>
  <conditionalFormatting sqref="J14">
    <cfRule type="cellIs" dxfId="445" priority="35" stopIfTrue="1" operator="notEqual">
      <formula>1</formula>
    </cfRule>
    <cfRule type="cellIs" dxfId="444" priority="36" stopIfTrue="1" operator="equal">
      <formula>1</formula>
    </cfRule>
  </conditionalFormatting>
  <conditionalFormatting sqref="J15">
    <cfRule type="cellIs" dxfId="443" priority="33" stopIfTrue="1" operator="notEqual">
      <formula>1</formula>
    </cfRule>
    <cfRule type="cellIs" dxfId="442" priority="34" stopIfTrue="1" operator="equal">
      <formula>1</formula>
    </cfRule>
  </conditionalFormatting>
  <conditionalFormatting sqref="J16">
    <cfRule type="cellIs" dxfId="441" priority="31" stopIfTrue="1" operator="notEqual">
      <formula>1</formula>
    </cfRule>
    <cfRule type="cellIs" dxfId="440" priority="32" stopIfTrue="1" operator="equal">
      <formula>1</formula>
    </cfRule>
  </conditionalFormatting>
  <conditionalFormatting sqref="J17">
    <cfRule type="cellIs" dxfId="439" priority="29" stopIfTrue="1" operator="notEqual">
      <formula>1</formula>
    </cfRule>
    <cfRule type="cellIs" dxfId="438" priority="30" stopIfTrue="1" operator="equal">
      <formula>1</formula>
    </cfRule>
  </conditionalFormatting>
  <conditionalFormatting sqref="I12">
    <cfRule type="cellIs" dxfId="437" priority="27" stopIfTrue="1" operator="notEqual">
      <formula>1</formula>
    </cfRule>
    <cfRule type="cellIs" dxfId="436" priority="28" stopIfTrue="1" operator="equal">
      <formula>1</formula>
    </cfRule>
  </conditionalFormatting>
  <conditionalFormatting sqref="I17">
    <cfRule type="cellIs" dxfId="435" priority="25" stopIfTrue="1" operator="notEqual">
      <formula>1</formula>
    </cfRule>
    <cfRule type="cellIs" dxfId="434" priority="26" stopIfTrue="1" operator="equal">
      <formula>1</formula>
    </cfRule>
  </conditionalFormatting>
  <conditionalFormatting sqref="W10">
    <cfRule type="expression" dxfId="433" priority="207" stopIfTrue="1">
      <formula>#REF!=0</formula>
    </cfRule>
  </conditionalFormatting>
  <conditionalFormatting sqref="W12">
    <cfRule type="expression" dxfId="432" priority="208" stopIfTrue="1">
      <formula>#REF!=0</formula>
    </cfRule>
  </conditionalFormatting>
  <conditionalFormatting sqref="W13">
    <cfRule type="expression" dxfId="431" priority="209" stopIfTrue="1">
      <formula>#REF!=0</formula>
    </cfRule>
  </conditionalFormatting>
  <conditionalFormatting sqref="W14">
    <cfRule type="expression" dxfId="430" priority="210" stopIfTrue="1">
      <formula>#REF!=0</formula>
    </cfRule>
  </conditionalFormatting>
  <conditionalFormatting sqref="W15">
    <cfRule type="expression" dxfId="429" priority="211" stopIfTrue="1">
      <formula>#REF!=0</formula>
    </cfRule>
  </conditionalFormatting>
  <conditionalFormatting sqref="W16">
    <cfRule type="expression" dxfId="428" priority="212" stopIfTrue="1">
      <formula>#REF!=0</formula>
    </cfRule>
  </conditionalFormatting>
  <conditionalFormatting sqref="W17">
    <cfRule type="expression" dxfId="427" priority="213" stopIfTrue="1">
      <formula>#REF!=0</formula>
    </cfRule>
  </conditionalFormatting>
  <pageMargins left="0.7" right="0.7" top="0.75" bottom="0.75" header="0.3" footer="0.3"/>
  <pageSetup paperSize="9" scale="46" orientation="landscape" r:id="rId1"/>
  <colBreaks count="1" manualBreakCount="1">
    <brk id="32" max="1048575" man="1"/>
  </colBreaks>
  <ignoredErrors>
    <ignoredError sqref="S10:S17"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434154" r:id="rId4" name="Button 2602">
              <controlPr defaultSize="0" print="0" autoLine="0" autoPict="0" macro="[0]!ButtonOpenAll">
                <anchor moveWithCells="1" sizeWithCells="1">
                  <from>
                    <xdr:col>2</xdr:col>
                    <xdr:colOff>2819400</xdr:colOff>
                    <xdr:row>3</xdr:row>
                    <xdr:rowOff>95250</xdr:rowOff>
                  </from>
                  <to>
                    <xdr:col>2</xdr:col>
                    <xdr:colOff>3895725</xdr:colOff>
                    <xdr:row>5</xdr:row>
                    <xdr:rowOff>85725</xdr:rowOff>
                  </to>
                </anchor>
              </controlPr>
            </control>
          </mc:Choice>
        </mc:AlternateContent>
        <mc:AlternateContent xmlns:mc="http://schemas.openxmlformats.org/markup-compatibility/2006">
          <mc:Choice Requires="x14">
            <control shapeId="1434278" r:id="rId5" name="Button 2726">
              <controlPr defaultSize="0" print="0" autoLine="0" autoPict="0" macro="[0]!ButtonD6_CloseALl">
                <anchor moveWithCells="1" sizeWithCells="1">
                  <from>
                    <xdr:col>2</xdr:col>
                    <xdr:colOff>3981450</xdr:colOff>
                    <xdr:row>3</xdr:row>
                    <xdr:rowOff>85725</xdr:rowOff>
                  </from>
                  <to>
                    <xdr:col>5</xdr:col>
                    <xdr:colOff>95250</xdr:colOff>
                    <xdr:row>5</xdr:row>
                    <xdr:rowOff>76200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5" tint="-0.24988555558946501"/>
  </sheetPr>
  <dimension ref="B1:AM30"/>
  <sheetViews>
    <sheetView showGridLines="0" showRowColHeaders="0" zoomScale="115" zoomScaleNormal="115" zoomScaleSheetLayoutView="90" workbookViewId="0">
      <pane ySplit="8" topLeftCell="A9" activePane="bottomLeft" state="frozen"/>
      <selection activeCell="D1" sqref="D1"/>
      <selection pane="bottomLeft" activeCell="C6" sqref="C6:R6"/>
    </sheetView>
  </sheetViews>
  <sheetFormatPr defaultRowHeight="15" outlineLevelCol="1" x14ac:dyDescent="0.25"/>
  <cols>
    <col min="1" max="1" width="2" style="163" customWidth="1"/>
    <col min="2" max="2" width="4.5703125" style="163" customWidth="1"/>
    <col min="3" max="3" width="65.85546875" style="163" customWidth="1"/>
    <col min="4" max="4" width="2.5703125" style="163" customWidth="1" outlineLevel="1"/>
    <col min="5" max="5" width="5.28515625" style="163" customWidth="1" outlineLevel="1"/>
    <col min="6" max="6" width="2.5703125" style="163" customWidth="1" outlineLevel="1"/>
    <col min="7" max="7" width="5.7109375" style="163" customWidth="1" outlineLevel="1"/>
    <col min="8" max="8" width="4.42578125" style="163" customWidth="1"/>
    <col min="9" max="10" width="4.42578125" style="163" hidden="1" customWidth="1"/>
    <col min="11" max="12" width="4" style="163" customWidth="1"/>
    <col min="13" max="13" width="3.28515625" style="163" customWidth="1"/>
    <col min="14" max="14" width="4.42578125" style="163" customWidth="1"/>
    <col min="15" max="15" width="4.140625" style="163" customWidth="1"/>
    <col min="16" max="16" width="3.42578125" style="163" customWidth="1"/>
    <col min="17" max="17" width="3.7109375" style="163" customWidth="1"/>
    <col min="18" max="18" width="8.28515625" style="163" customWidth="1"/>
    <col min="19" max="19" width="13.28515625" style="163" customWidth="1"/>
    <col min="20" max="20" width="8.28515625" style="163" hidden="1" customWidth="1"/>
    <col min="21" max="21" width="9.85546875" style="163" hidden="1" customWidth="1"/>
    <col min="22" max="22" width="10.42578125" style="163" hidden="1" customWidth="1"/>
    <col min="23" max="23" width="9" style="163" hidden="1" customWidth="1"/>
    <col min="24" max="24" width="7.140625" style="163" customWidth="1"/>
    <col min="25" max="25" width="13.7109375" style="163" customWidth="1"/>
    <col min="26" max="26" width="19.28515625" style="163" customWidth="1"/>
    <col min="27" max="27" width="15.140625" style="163" customWidth="1"/>
    <col min="28" max="28" width="9.140625" style="163"/>
    <col min="29" max="29" width="51.7109375" style="163" customWidth="1"/>
    <col min="30" max="16384" width="9.140625" style="163"/>
  </cols>
  <sheetData>
    <row r="1" spans="2:39" ht="30" customHeight="1" x14ac:dyDescent="0.25">
      <c r="B1" s="185"/>
      <c r="C1" s="363" t="s">
        <v>558</v>
      </c>
      <c r="D1" s="363"/>
      <c r="E1" s="363"/>
      <c r="F1" s="363"/>
      <c r="G1" s="363"/>
      <c r="H1" s="363"/>
      <c r="I1" s="363"/>
      <c r="J1" s="363"/>
      <c r="K1" s="363"/>
      <c r="L1" s="363"/>
      <c r="M1" s="363"/>
      <c r="N1" s="363"/>
      <c r="O1" s="363"/>
      <c r="P1" s="363"/>
      <c r="Q1" s="363"/>
      <c r="R1" s="363"/>
      <c r="S1" s="363"/>
      <c r="T1" s="363"/>
      <c r="U1" s="363"/>
      <c r="V1" s="185"/>
      <c r="W1" s="185"/>
      <c r="X1" s="185"/>
    </row>
    <row r="2" spans="2:39" x14ac:dyDescent="0.25">
      <c r="B2" s="186"/>
      <c r="C2" s="367" t="s">
        <v>1688</v>
      </c>
      <c r="D2" s="367"/>
      <c r="E2" s="367"/>
      <c r="F2" s="367"/>
      <c r="G2" s="367"/>
      <c r="H2" s="367"/>
      <c r="I2" s="367"/>
      <c r="J2" s="367"/>
      <c r="K2" s="367"/>
      <c r="L2" s="367"/>
      <c r="M2" s="367"/>
      <c r="N2" s="367"/>
      <c r="O2" s="367"/>
      <c r="P2" s="367"/>
      <c r="Q2" s="367"/>
      <c r="R2" s="367"/>
      <c r="S2" s="367"/>
      <c r="T2" s="367"/>
      <c r="U2" s="367"/>
      <c r="V2" s="186"/>
      <c r="W2" s="186"/>
      <c r="X2" s="186"/>
    </row>
    <row r="3" spans="2:39" x14ac:dyDescent="0.25">
      <c r="B3" s="186"/>
      <c r="C3" s="367" t="s">
        <v>1689</v>
      </c>
      <c r="D3" s="367"/>
      <c r="E3" s="367"/>
      <c r="F3" s="367"/>
      <c r="G3" s="367"/>
      <c r="H3" s="367"/>
      <c r="I3" s="367"/>
      <c r="J3" s="367"/>
      <c r="K3" s="367"/>
      <c r="L3" s="367"/>
      <c r="M3" s="367"/>
      <c r="N3" s="367"/>
      <c r="O3" s="367"/>
      <c r="P3" s="367"/>
      <c r="Q3" s="367"/>
      <c r="R3" s="367"/>
      <c r="S3" s="367"/>
      <c r="T3" s="367"/>
      <c r="U3" s="367"/>
      <c r="V3" s="186"/>
      <c r="W3" s="186"/>
      <c r="X3" s="186"/>
    </row>
    <row r="4" spans="2:39" x14ac:dyDescent="0.25">
      <c r="B4" s="186"/>
      <c r="C4" s="162"/>
      <c r="D4" s="162"/>
      <c r="E4" s="162"/>
      <c r="F4" s="162"/>
      <c r="G4" s="162"/>
      <c r="H4" s="162"/>
      <c r="I4" s="162"/>
      <c r="J4" s="162"/>
      <c r="K4" s="162"/>
      <c r="L4" s="162"/>
      <c r="M4" s="162"/>
      <c r="N4" s="162"/>
      <c r="O4" s="162"/>
      <c r="P4" s="162"/>
      <c r="Q4" s="162"/>
      <c r="R4" s="162"/>
      <c r="S4" s="162"/>
      <c r="T4" s="162"/>
      <c r="U4" s="162"/>
      <c r="V4" s="162"/>
      <c r="W4" s="162"/>
      <c r="X4" s="162"/>
    </row>
    <row r="5" spans="2:39" s="166" customFormat="1" ht="14.25" customHeight="1" x14ac:dyDescent="0.25">
      <c r="B5" s="187"/>
      <c r="C5" s="302"/>
      <c r="D5" s="302"/>
      <c r="E5" s="302"/>
      <c r="F5" s="302"/>
      <c r="G5" s="302"/>
      <c r="H5" s="302"/>
      <c r="I5" s="302"/>
      <c r="J5" s="302"/>
      <c r="K5" s="364"/>
      <c r="L5" s="364"/>
      <c r="M5" s="364"/>
      <c r="N5" s="364"/>
      <c r="O5" s="364"/>
      <c r="P5" s="364"/>
      <c r="Q5" s="364"/>
      <c r="R5" s="364"/>
      <c r="S5" s="364"/>
      <c r="T5" s="364"/>
      <c r="U5" s="364"/>
      <c r="V5" s="364"/>
      <c r="W5" s="364"/>
      <c r="X5" s="364"/>
      <c r="Y5" s="364"/>
      <c r="Z5" s="364"/>
      <c r="AA5" s="364"/>
      <c r="AB5" s="364"/>
      <c r="AC5" s="364"/>
    </row>
    <row r="6" spans="2:39" s="166" customFormat="1" x14ac:dyDescent="0.25">
      <c r="B6" s="167"/>
      <c r="C6" s="453"/>
      <c r="D6" s="453"/>
      <c r="E6" s="453"/>
      <c r="F6" s="453"/>
      <c r="G6" s="453"/>
      <c r="H6" s="453"/>
      <c r="I6" s="453"/>
      <c r="J6" s="453"/>
      <c r="K6" s="453"/>
      <c r="L6" s="453"/>
      <c r="M6" s="453"/>
      <c r="N6" s="453"/>
      <c r="O6" s="453"/>
      <c r="P6" s="453"/>
      <c r="Q6" s="453"/>
      <c r="R6" s="453"/>
      <c r="S6" s="167"/>
      <c r="T6" s="167"/>
      <c r="U6" s="167"/>
      <c r="V6" s="167"/>
      <c r="W6" s="167"/>
      <c r="X6" s="167"/>
    </row>
    <row r="7" spans="2:39" s="166" customFormat="1" ht="37.5" customHeight="1" x14ac:dyDescent="0.25">
      <c r="B7" s="181"/>
      <c r="C7" s="356" t="s">
        <v>559</v>
      </c>
      <c r="D7" s="338"/>
      <c r="E7" s="359" t="s">
        <v>560</v>
      </c>
      <c r="F7" s="339"/>
      <c r="G7" s="359" t="s">
        <v>561</v>
      </c>
      <c r="H7" s="169"/>
      <c r="I7" s="361" t="s">
        <v>1694</v>
      </c>
      <c r="J7" s="362"/>
      <c r="K7" s="362"/>
      <c r="L7" s="362"/>
      <c r="M7" s="362"/>
      <c r="N7" s="362"/>
      <c r="O7" s="362"/>
      <c r="P7" s="362"/>
      <c r="Q7" s="362"/>
      <c r="R7" s="169"/>
      <c r="S7" s="360" t="s">
        <v>562</v>
      </c>
      <c r="T7" s="360"/>
      <c r="U7" s="360"/>
      <c r="V7" s="170"/>
      <c r="W7" s="170"/>
      <c r="X7" s="170"/>
      <c r="Y7" s="170"/>
      <c r="AG7" s="356" t="s">
        <v>563</v>
      </c>
      <c r="AH7" s="356"/>
      <c r="AI7" s="356"/>
      <c r="AJ7" s="356"/>
      <c r="AK7" s="356"/>
      <c r="AL7" s="356"/>
      <c r="AM7" s="356"/>
    </row>
    <row r="8" spans="2:39" s="166" customFormat="1" ht="80.25" customHeight="1" x14ac:dyDescent="0.25">
      <c r="B8" s="181"/>
      <c r="C8" s="356"/>
      <c r="D8" s="338"/>
      <c r="E8" s="359"/>
      <c r="F8" s="340"/>
      <c r="G8" s="359"/>
      <c r="H8" s="171"/>
      <c r="I8" s="172" t="s">
        <v>580</v>
      </c>
      <c r="J8" s="172" t="s">
        <v>581</v>
      </c>
      <c r="K8" s="192">
        <v>0</v>
      </c>
      <c r="L8" s="192">
        <v>0.2</v>
      </c>
      <c r="M8" s="192">
        <v>0.4</v>
      </c>
      <c r="N8" s="192">
        <v>0.6</v>
      </c>
      <c r="O8" s="192">
        <v>0.8</v>
      </c>
      <c r="P8" s="192">
        <v>1</v>
      </c>
      <c r="Q8" s="193" t="s">
        <v>564</v>
      </c>
      <c r="S8" s="174"/>
      <c r="T8" s="174" t="s">
        <v>582</v>
      </c>
      <c r="U8" s="173" t="s">
        <v>583</v>
      </c>
      <c r="V8" s="171"/>
      <c r="X8" s="171"/>
      <c r="AG8" s="356"/>
      <c r="AH8" s="356"/>
      <c r="AI8" s="356"/>
      <c r="AJ8" s="356"/>
      <c r="AK8" s="356"/>
      <c r="AL8" s="356"/>
      <c r="AM8" s="356"/>
    </row>
    <row r="9" spans="2:39" ht="42" customHeight="1" x14ac:dyDescent="0.25">
      <c r="D9" s="139"/>
      <c r="E9" s="139"/>
      <c r="F9" s="139"/>
      <c r="G9" s="139"/>
      <c r="J9" s="45"/>
      <c r="K9" s="45"/>
      <c r="L9" s="45"/>
      <c r="M9" s="45"/>
      <c r="N9" s="45"/>
      <c r="O9" s="46"/>
      <c r="P9" s="129"/>
      <c r="Q9" s="130"/>
      <c r="S9" s="47"/>
      <c r="T9" s="47"/>
      <c r="U9" s="46"/>
      <c r="V9" s="163" t="s">
        <v>584</v>
      </c>
      <c r="W9" s="163" t="s">
        <v>585</v>
      </c>
      <c r="Y9" s="131" t="s">
        <v>565</v>
      </c>
    </row>
    <row r="10" spans="2:39" ht="49.5" customHeight="1" x14ac:dyDescent="0.45">
      <c r="B10" s="301">
        <v>1</v>
      </c>
      <c r="C10" s="154" t="s">
        <v>566</v>
      </c>
      <c r="D10" s="139"/>
      <c r="E10" s="285" t="s">
        <v>567</v>
      </c>
      <c r="F10" s="139"/>
      <c r="G10" s="204"/>
      <c r="H10" s="165"/>
      <c r="I10" s="137">
        <f>SUM(K10:P10)</f>
        <v>0</v>
      </c>
      <c r="J10" s="137">
        <f>SUM(K10:P10)</f>
        <v>0</v>
      </c>
      <c r="K10" s="135"/>
      <c r="L10" s="135"/>
      <c r="M10" s="135"/>
      <c r="N10" s="135"/>
      <c r="O10" s="136"/>
      <c r="P10" s="197"/>
      <c r="Q10" s="136"/>
      <c r="S10" s="138" t="str">
        <f>IF(SUM(K10:P10)=1,((K10*0)+(L10*20)+(M10*40)+(N10*60)+(O10*80)+(P10*100)),"")</f>
        <v/>
      </c>
      <c r="T10" s="160" t="e">
        <f>1/$I$16</f>
        <v>#DIV/0!</v>
      </c>
      <c r="U10" s="140" t="e">
        <f>1/$J$16</f>
        <v>#DIV/0!</v>
      </c>
      <c r="V10" s="152" t="e">
        <f>IF(Q10=1,0,S10*T10)</f>
        <v>#VALUE!</v>
      </c>
      <c r="W10" s="48" t="e">
        <f>IF(Q10=1,0,S10*U10)</f>
        <v>#VALUE!</v>
      </c>
      <c r="Y10" s="355"/>
      <c r="Z10" s="355"/>
      <c r="AG10" s="358" t="s">
        <v>1690</v>
      </c>
      <c r="AH10" s="358"/>
      <c r="AI10" s="358"/>
      <c r="AJ10" s="358"/>
      <c r="AK10" s="358"/>
      <c r="AL10" s="358"/>
      <c r="AM10" s="358"/>
    </row>
    <row r="11" spans="2:39" ht="47.25" customHeight="1" x14ac:dyDescent="0.45">
      <c r="B11" s="301">
        <v>2</v>
      </c>
      <c r="C11" s="154" t="s">
        <v>568</v>
      </c>
      <c r="D11" s="139"/>
      <c r="E11" s="285" t="s">
        <v>569</v>
      </c>
      <c r="F11" s="139"/>
      <c r="G11" s="204"/>
      <c r="H11" s="165"/>
      <c r="I11" s="137">
        <f>SUM(K11:P11)</f>
        <v>0</v>
      </c>
      <c r="J11" s="137">
        <f>SUM(K11:P11)</f>
        <v>0</v>
      </c>
      <c r="K11" s="135"/>
      <c r="L11" s="135"/>
      <c r="M11" s="135"/>
      <c r="N11" s="135"/>
      <c r="O11" s="136"/>
      <c r="P11" s="135"/>
      <c r="Q11" s="136"/>
      <c r="S11" s="138" t="str">
        <f>IF(SUM(K11:P11)=1,((K11*0)+(L11*20)+(M11*40)+(N11*60)+(O11*80)+(P11*100)),"")</f>
        <v/>
      </c>
      <c r="T11" s="160" t="e">
        <f>1/$I$16</f>
        <v>#DIV/0!</v>
      </c>
      <c r="U11" s="140" t="e">
        <f>1/$J$16</f>
        <v>#DIV/0!</v>
      </c>
      <c r="V11" s="152" t="e">
        <f>IF(Q11=1,0,S11*T11)</f>
        <v>#VALUE!</v>
      </c>
      <c r="W11" s="48" t="e">
        <f>IF(Q11=1,0,S11*U11)</f>
        <v>#VALUE!</v>
      </c>
      <c r="Y11" s="355"/>
      <c r="Z11" s="355"/>
      <c r="AG11" s="358" t="s">
        <v>1691</v>
      </c>
      <c r="AH11" s="358"/>
      <c r="AI11" s="358"/>
      <c r="AJ11" s="358"/>
      <c r="AK11" s="358"/>
      <c r="AL11" s="358"/>
      <c r="AM11" s="358"/>
    </row>
    <row r="12" spans="2:39" ht="45.75" customHeight="1" x14ac:dyDescent="0.45">
      <c r="B12" s="301">
        <v>3</v>
      </c>
      <c r="C12" s="154" t="s">
        <v>570</v>
      </c>
      <c r="D12" s="139"/>
      <c r="E12" s="285" t="s">
        <v>571</v>
      </c>
      <c r="F12" s="139"/>
      <c r="G12" s="204"/>
      <c r="H12" s="165"/>
      <c r="I12" s="137">
        <f>SUM(K12:P12)</f>
        <v>0</v>
      </c>
      <c r="J12" s="137">
        <f>SUM(K12:P12)</f>
        <v>0</v>
      </c>
      <c r="K12" s="135"/>
      <c r="L12" s="135"/>
      <c r="M12" s="135"/>
      <c r="N12" s="135"/>
      <c r="O12" s="136"/>
      <c r="P12" s="135"/>
      <c r="Q12" s="136"/>
      <c r="S12" s="138" t="str">
        <f>IF(SUM(K12:P12)=1,((K12*0)+(L12*20)+(M12*40)+(N12*60)+(O12*80)+(P12*100)),"")</f>
        <v/>
      </c>
      <c r="T12" s="160" t="e">
        <f>1/$I$16</f>
        <v>#DIV/0!</v>
      </c>
      <c r="U12" s="140" t="e">
        <f>1/$J$16</f>
        <v>#DIV/0!</v>
      </c>
      <c r="V12" s="152" t="e">
        <f>IF(Q12=1,0,S12*T12)</f>
        <v>#VALUE!</v>
      </c>
      <c r="W12" s="48" t="e">
        <f>IF(Q12=1,0,S12*U12)</f>
        <v>#VALUE!</v>
      </c>
      <c r="Y12" s="355"/>
      <c r="Z12" s="355"/>
      <c r="AG12" s="358" t="s">
        <v>1692</v>
      </c>
      <c r="AH12" s="358"/>
      <c r="AI12" s="358"/>
      <c r="AJ12" s="358"/>
      <c r="AK12" s="358"/>
      <c r="AL12" s="358"/>
      <c r="AM12" s="358"/>
    </row>
    <row r="13" spans="2:39" ht="50.25" customHeight="1" collapsed="1" x14ac:dyDescent="0.25">
      <c r="B13" s="301" t="s">
        <v>572</v>
      </c>
      <c r="C13" s="155" t="s">
        <v>573</v>
      </c>
      <c r="D13" s="128"/>
      <c r="E13" s="285" t="s">
        <v>574</v>
      </c>
      <c r="F13" s="128"/>
      <c r="G13" s="128"/>
      <c r="H13" s="165"/>
      <c r="I13" s="165"/>
      <c r="J13" s="137">
        <f>SUM(K13:P13)</f>
        <v>0</v>
      </c>
      <c r="K13" s="135"/>
      <c r="L13" s="135"/>
      <c r="M13" s="135"/>
      <c r="N13" s="135"/>
      <c r="O13" s="136"/>
      <c r="P13" s="135"/>
      <c r="Q13" s="136"/>
      <c r="S13" s="138" t="str">
        <f>IF(SUM(K13:P13)=1,((K13*0)+(L13*20)+(M13*40)+(N13*60)+(O13*80)+(P13*100)),"")</f>
        <v/>
      </c>
      <c r="T13" s="160"/>
      <c r="U13" s="140" t="e">
        <f>1/$J$16</f>
        <v>#DIV/0!</v>
      </c>
      <c r="V13" s="152"/>
      <c r="W13" s="48" t="e">
        <f>IF(Q13=1,0,S13*U13)</f>
        <v>#VALUE!</v>
      </c>
      <c r="Y13" s="368"/>
      <c r="Z13" s="368"/>
      <c r="AG13" s="358" t="s">
        <v>1693</v>
      </c>
      <c r="AH13" s="358"/>
      <c r="AI13" s="358"/>
      <c r="AJ13" s="358"/>
      <c r="AK13" s="358"/>
      <c r="AL13" s="358"/>
      <c r="AM13" s="358"/>
    </row>
    <row r="14" spans="2:39" ht="44.25" customHeight="1" x14ac:dyDescent="0.25">
      <c r="B14" s="301" t="s">
        <v>575</v>
      </c>
      <c r="C14" s="157" t="s">
        <v>576</v>
      </c>
      <c r="D14" s="128"/>
      <c r="E14" s="285" t="s">
        <v>577</v>
      </c>
      <c r="F14" s="128"/>
      <c r="G14" s="128"/>
      <c r="H14" s="165"/>
      <c r="I14" s="165"/>
      <c r="J14" s="137">
        <f>SUM(K14:P14)</f>
        <v>0</v>
      </c>
      <c r="K14" s="135"/>
      <c r="L14" s="135"/>
      <c r="M14" s="135"/>
      <c r="N14" s="135"/>
      <c r="O14" s="136"/>
      <c r="P14" s="135"/>
      <c r="Q14" s="136"/>
      <c r="S14" s="138" t="str">
        <f>IF(SUM(K14:P14)=1,((K14*0)+(L14*20)+(M14*40)+(N14*60)+(O14*80)+(P14*100)),"")</f>
        <v/>
      </c>
      <c r="T14" s="160"/>
      <c r="U14" s="140" t="e">
        <f>1/$J$16</f>
        <v>#DIV/0!</v>
      </c>
      <c r="V14" s="152"/>
      <c r="W14" s="48" t="e">
        <f>IF(Q14=1,0,S14*U14)</f>
        <v>#VALUE!</v>
      </c>
      <c r="Y14" s="355"/>
      <c r="Z14" s="355"/>
    </row>
    <row r="15" spans="2:39" x14ac:dyDescent="0.25">
      <c r="C15" s="165"/>
    </row>
    <row r="16" spans="2:39" x14ac:dyDescent="0.25">
      <c r="C16" s="165"/>
      <c r="I16" s="163">
        <f>SUM(I10:I14)</f>
        <v>0</v>
      </c>
      <c r="J16" s="163">
        <f>SUM(J10:J14)</f>
        <v>0</v>
      </c>
      <c r="R16" s="131" t="s">
        <v>578</v>
      </c>
      <c r="S16" s="142">
        <f>SUMIF(I16,3-U18,V16)</f>
        <v>0</v>
      </c>
      <c r="V16" s="184" t="e">
        <f>SUM(V10:V14)</f>
        <v>#VALUE!</v>
      </c>
      <c r="W16" s="184" t="e">
        <f>SUM(W10:W14)</f>
        <v>#VALUE!</v>
      </c>
    </row>
    <row r="17" spans="3:32" x14ac:dyDescent="0.25">
      <c r="C17" s="165"/>
      <c r="R17" s="131" t="s">
        <v>579</v>
      </c>
      <c r="S17" s="142">
        <f>SUMIF(J16,5-U19,W16)</f>
        <v>0</v>
      </c>
      <c r="X17" s="141"/>
    </row>
    <row r="18" spans="3:32" x14ac:dyDescent="0.25">
      <c r="C18" s="165"/>
      <c r="T18" s="163" t="s">
        <v>586</v>
      </c>
      <c r="U18" s="163">
        <f>SUM(Q10,Q11,,Q12)</f>
        <v>0</v>
      </c>
      <c r="X18" s="141"/>
    </row>
    <row r="19" spans="3:32" x14ac:dyDescent="0.25">
      <c r="C19" s="165"/>
      <c r="T19" s="163" t="s">
        <v>587</v>
      </c>
      <c r="U19" s="163">
        <f>SUM(Q10:Q14)</f>
        <v>0</v>
      </c>
    </row>
    <row r="20" spans="3:32" ht="13.5" customHeight="1" x14ac:dyDescent="0.25">
      <c r="C20" s="165"/>
    </row>
    <row r="21" spans="3:32" x14ac:dyDescent="0.25">
      <c r="C21" s="165"/>
    </row>
    <row r="28" spans="3:32" ht="22.5" customHeight="1" x14ac:dyDescent="0.25">
      <c r="AA28" s="164"/>
      <c r="AB28" s="164"/>
      <c r="AC28" s="164"/>
    </row>
    <row r="30" spans="3:32" ht="15" customHeight="1" x14ac:dyDescent="0.25">
      <c r="AA30" s="164"/>
      <c r="AB30" s="164"/>
      <c r="AC30" s="164"/>
      <c r="AD30" s="164"/>
      <c r="AE30" s="164"/>
      <c r="AF30" s="164"/>
    </row>
  </sheetData>
  <sheetProtection formatCells="0" formatColumns="0" formatRows="0" insertColumns="0" insertRows="0" insertHyperlinks="0" deleteColumns="0" deleteRows="0" sort="0" autoFilter="0" pivotTables="0"/>
  <mergeCells count="20">
    <mergeCell ref="Y12:Z12"/>
    <mergeCell ref="Y13:Z13"/>
    <mergeCell ref="Y14:Z14"/>
    <mergeCell ref="E7:E8"/>
    <mergeCell ref="C7:C8"/>
    <mergeCell ref="S7:U7"/>
    <mergeCell ref="Y10:Z10"/>
    <mergeCell ref="Y11:Z11"/>
    <mergeCell ref="G7:G8"/>
    <mergeCell ref="C1:U1"/>
    <mergeCell ref="C2:U2"/>
    <mergeCell ref="C3:U3"/>
    <mergeCell ref="I7:Q7"/>
    <mergeCell ref="K5:AC5"/>
    <mergeCell ref="C6:R6"/>
    <mergeCell ref="AG7:AM8"/>
    <mergeCell ref="AG12:AM12"/>
    <mergeCell ref="AG11:AM11"/>
    <mergeCell ref="AG10:AM10"/>
    <mergeCell ref="AG13:AM13"/>
  </mergeCells>
  <conditionalFormatting sqref="J10">
    <cfRule type="cellIs" dxfId="426" priority="192" stopIfTrue="1" operator="notEqual">
      <formula>1</formula>
    </cfRule>
    <cfRule type="cellIs" dxfId="425" priority="193" stopIfTrue="1" operator="equal">
      <formula>1</formula>
    </cfRule>
  </conditionalFormatting>
  <conditionalFormatting sqref="S17">
    <cfRule type="containsBlanks" dxfId="424" priority="86" stopIfTrue="1">
      <formula>LEN(TRIM(S17))=0</formula>
    </cfRule>
    <cfRule type="cellIs" dxfId="423" priority="87" stopIfTrue="1" operator="lessThan">
      <formula>19.999</formula>
    </cfRule>
    <cfRule type="cellIs" dxfId="422" priority="88" stopIfTrue="1" operator="lessThan">
      <formula>39.999</formula>
    </cfRule>
    <cfRule type="cellIs" dxfId="421" priority="89" stopIfTrue="1" operator="lessThan">
      <formula>59.999</formula>
    </cfRule>
    <cfRule type="cellIs" dxfId="420" priority="90" stopIfTrue="1" operator="lessThan">
      <formula>79.999</formula>
    </cfRule>
    <cfRule type="cellIs" dxfId="419" priority="91" stopIfTrue="1" operator="lessThan">
      <formula>89.999</formula>
    </cfRule>
    <cfRule type="cellIs" dxfId="418" priority="92" stopIfTrue="1" operator="between">
      <formula>90</formula>
      <formula>100</formula>
    </cfRule>
  </conditionalFormatting>
  <conditionalFormatting sqref="S16">
    <cfRule type="containsBlanks" dxfId="417" priority="79" stopIfTrue="1">
      <formula>LEN(TRIM(S16))=0</formula>
    </cfRule>
    <cfRule type="cellIs" dxfId="416" priority="80" stopIfTrue="1" operator="lessThan">
      <formula>19.999</formula>
    </cfRule>
    <cfRule type="cellIs" dxfId="415" priority="81" stopIfTrue="1" operator="lessThan">
      <formula>39.999</formula>
    </cfRule>
    <cfRule type="cellIs" dxfId="414" priority="82" stopIfTrue="1" operator="lessThan">
      <formula>59.999</formula>
    </cfRule>
    <cfRule type="cellIs" dxfId="413" priority="83" stopIfTrue="1" operator="lessThan">
      <formula>79.999</formula>
    </cfRule>
    <cfRule type="cellIs" dxfId="412" priority="84" stopIfTrue="1" operator="lessThan">
      <formula>89.999</formula>
    </cfRule>
    <cfRule type="cellIs" dxfId="411" priority="85" stopIfTrue="1" operator="between">
      <formula>90</formula>
      <formula>100</formula>
    </cfRule>
  </conditionalFormatting>
  <conditionalFormatting sqref="W14">
    <cfRule type="expression" dxfId="410" priority="202" stopIfTrue="1">
      <formula>#REF!=0</formula>
    </cfRule>
  </conditionalFormatting>
  <conditionalFormatting sqref="W13">
    <cfRule type="expression" dxfId="409" priority="203" stopIfTrue="1">
      <formula>#REF!=0</formula>
    </cfRule>
  </conditionalFormatting>
  <conditionalFormatting sqref="W12">
    <cfRule type="expression" dxfId="408" priority="204" stopIfTrue="1">
      <formula>#REF!=0</formula>
    </cfRule>
  </conditionalFormatting>
  <conditionalFormatting sqref="W11">
    <cfRule type="expression" dxfId="407" priority="205" stopIfTrue="1">
      <formula>#REF!=0</formula>
    </cfRule>
  </conditionalFormatting>
  <conditionalFormatting sqref="W10">
    <cfRule type="expression" dxfId="406" priority="206" stopIfTrue="1">
      <formula>#REF!=0</formula>
    </cfRule>
  </conditionalFormatting>
  <pageMargins left="0.7" right="0.7" top="0.75" bottom="0.75" header="0.3" footer="0.3"/>
  <pageSetup paperSize="9" scale="45" orientation="landscape" r:id="rId1"/>
  <colBreaks count="1" manualBreakCount="1">
    <brk id="32" max="1048575" man="1"/>
  </colBreaks>
  <ignoredErrors>
    <ignoredError sqref="S10:S14"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41265" r:id="rId4" name="Button 2193">
              <controlPr defaultSize="0" print="0" autoLine="0" autoPict="0" macro="[0]!ButtonOpenAll">
                <anchor moveWithCells="1" sizeWithCells="1">
                  <from>
                    <xdr:col>2</xdr:col>
                    <xdr:colOff>2743200</xdr:colOff>
                    <xdr:row>3</xdr:row>
                    <xdr:rowOff>114300</xdr:rowOff>
                  </from>
                  <to>
                    <xdr:col>2</xdr:col>
                    <xdr:colOff>3819525</xdr:colOff>
                    <xdr:row>5</xdr:row>
                    <xdr:rowOff>104775</xdr:rowOff>
                  </to>
                </anchor>
              </controlPr>
            </control>
          </mc:Choice>
        </mc:AlternateContent>
        <mc:AlternateContent xmlns:mc="http://schemas.openxmlformats.org/markup-compatibility/2006">
          <mc:Choice Requires="x14">
            <control shapeId="1541355" r:id="rId5" name="Button 2283">
              <controlPr defaultSize="0" print="0" autoLine="0" autoPict="0" macro="[0]!ButtonD7_CloseAll">
                <anchor moveWithCells="1" sizeWithCells="1">
                  <from>
                    <xdr:col>2</xdr:col>
                    <xdr:colOff>3914775</xdr:colOff>
                    <xdr:row>3</xdr:row>
                    <xdr:rowOff>104775</xdr:rowOff>
                  </from>
                  <to>
                    <xdr:col>5</xdr:col>
                    <xdr:colOff>85725</xdr:colOff>
                    <xdr:row>5</xdr:row>
                    <xdr:rowOff>95250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6" tint="-0.24988555558946501"/>
  </sheetPr>
  <dimension ref="A1:V135"/>
  <sheetViews>
    <sheetView showGridLines="0" showRowColHeaders="0" tabSelected="1" zoomScale="85" zoomScaleNormal="85" workbookViewId="0">
      <selection activeCell="C75" sqref="C75"/>
    </sheetView>
  </sheetViews>
  <sheetFormatPr defaultColWidth="11.42578125" defaultRowHeight="12.75" x14ac:dyDescent="0.25"/>
  <cols>
    <col min="1" max="1" width="4.85546875" style="63" customWidth="1"/>
    <col min="2" max="2" width="23.28515625" style="63" customWidth="1"/>
    <col min="3" max="3" width="75" style="63" customWidth="1"/>
    <col min="4" max="4" width="14" style="63" hidden="1" customWidth="1"/>
    <col min="5" max="5" width="28.7109375" style="63" customWidth="1"/>
    <col min="6" max="6" width="20.85546875" style="63" customWidth="1"/>
    <col min="7" max="7" width="10" style="63" customWidth="1"/>
    <col min="8" max="8" width="14.42578125" style="63" customWidth="1"/>
    <col min="9" max="20" width="11.42578125" style="63" customWidth="1"/>
    <col min="21" max="21" width="14.42578125" style="63" customWidth="1"/>
    <col min="22" max="16384" width="11.42578125" style="63"/>
  </cols>
  <sheetData>
    <row r="1" spans="2:22" ht="19.5" customHeight="1" thickBot="1" x14ac:dyDescent="0.3">
      <c r="V1" s="64"/>
    </row>
    <row r="2" spans="2:22" ht="28.5" customHeight="1" thickBot="1" x14ac:dyDescent="0.3">
      <c r="B2" s="410" t="s">
        <v>588</v>
      </c>
      <c r="C2" s="411"/>
      <c r="D2" s="411"/>
      <c r="E2" s="411"/>
      <c r="F2" s="411"/>
      <c r="G2" s="412"/>
      <c r="I2" s="65"/>
      <c r="J2" s="65"/>
      <c r="K2" s="65"/>
      <c r="L2" s="65"/>
      <c r="M2" s="65"/>
      <c r="N2" s="65"/>
      <c r="O2" s="65"/>
      <c r="P2" s="65"/>
      <c r="Q2" s="65"/>
      <c r="R2" s="65"/>
      <c r="S2" s="65"/>
      <c r="T2" s="65"/>
      <c r="U2" s="43"/>
      <c r="V2" s="64"/>
    </row>
    <row r="3" spans="2:22" s="44" customFormat="1" ht="15.75" customHeight="1" thickBot="1" x14ac:dyDescent="0.3">
      <c r="B3" s="77"/>
      <c r="C3" s="77"/>
      <c r="D3" s="77"/>
      <c r="E3" s="77"/>
      <c r="F3" s="77"/>
      <c r="G3" s="77"/>
      <c r="I3" s="78"/>
      <c r="J3" s="78"/>
      <c r="K3" s="78"/>
      <c r="L3" s="78"/>
      <c r="M3" s="78"/>
      <c r="N3" s="78"/>
      <c r="O3" s="78"/>
      <c r="P3" s="78"/>
      <c r="Q3" s="78"/>
      <c r="R3" s="78"/>
      <c r="S3" s="78"/>
      <c r="T3" s="78"/>
      <c r="U3" s="49"/>
    </row>
    <row r="4" spans="2:22" ht="25.5" customHeight="1" thickBot="1" x14ac:dyDescent="0.3">
      <c r="B4" s="389" t="s">
        <v>589</v>
      </c>
      <c r="C4" s="390"/>
      <c r="D4" s="390"/>
      <c r="E4" s="390"/>
      <c r="F4" s="390"/>
      <c r="G4" s="81" t="s">
        <v>590</v>
      </c>
      <c r="V4" s="64"/>
    </row>
    <row r="5" spans="2:22" ht="18" customHeight="1" x14ac:dyDescent="0.25">
      <c r="B5" s="108" t="s">
        <v>591</v>
      </c>
      <c r="C5" s="117" t="s">
        <v>592</v>
      </c>
      <c r="D5" s="117"/>
      <c r="E5" s="117"/>
      <c r="F5" s="117"/>
      <c r="G5" s="79">
        <f>'D1'!T49</f>
        <v>0</v>
      </c>
      <c r="V5" s="64"/>
    </row>
    <row r="6" spans="2:22" ht="18" customHeight="1" thickBot="1" x14ac:dyDescent="0.3">
      <c r="B6" s="110" t="s">
        <v>593</v>
      </c>
      <c r="C6" s="118" t="s">
        <v>594</v>
      </c>
      <c r="D6" s="118"/>
      <c r="E6" s="118"/>
      <c r="F6" s="118"/>
      <c r="G6" s="80">
        <f>'D1'!T50</f>
        <v>0</v>
      </c>
      <c r="V6" s="64"/>
    </row>
    <row r="7" spans="2:22" ht="18" customHeight="1" thickBot="1" x14ac:dyDescent="0.3">
      <c r="B7" s="66"/>
      <c r="C7" s="67"/>
      <c r="D7" s="67"/>
      <c r="E7" s="68"/>
      <c r="F7" s="69"/>
      <c r="G7" s="68"/>
      <c r="V7" s="64"/>
    </row>
    <row r="8" spans="2:22" ht="28.5" customHeight="1" thickBot="1" x14ac:dyDescent="0.3">
      <c r="B8" s="389" t="s">
        <v>595</v>
      </c>
      <c r="C8" s="390"/>
      <c r="D8" s="390"/>
      <c r="E8" s="390"/>
      <c r="F8" s="390"/>
      <c r="G8" s="81" t="s">
        <v>596</v>
      </c>
      <c r="V8" s="64"/>
    </row>
    <row r="9" spans="2:22" ht="18" customHeight="1" x14ac:dyDescent="0.25">
      <c r="B9" s="108" t="s">
        <v>597</v>
      </c>
      <c r="C9" s="117" t="s">
        <v>598</v>
      </c>
      <c r="D9" s="117"/>
      <c r="E9" s="117"/>
      <c r="F9" s="117"/>
      <c r="G9" s="82">
        <f>'D2'!T24</f>
        <v>0</v>
      </c>
      <c r="V9" s="64"/>
    </row>
    <row r="10" spans="2:22" ht="21" customHeight="1" thickBot="1" x14ac:dyDescent="0.3">
      <c r="B10" s="110" t="s">
        <v>599</v>
      </c>
      <c r="C10" s="118" t="s">
        <v>600</v>
      </c>
      <c r="D10" s="118"/>
      <c r="E10" s="118"/>
      <c r="F10" s="118"/>
      <c r="G10" s="83">
        <f>'D2'!T25</f>
        <v>0</v>
      </c>
      <c r="I10" s="69"/>
      <c r="J10" s="69"/>
      <c r="K10" s="69"/>
      <c r="L10" s="69"/>
      <c r="M10" s="69"/>
      <c r="N10" s="69"/>
      <c r="O10" s="69"/>
      <c r="P10" s="69"/>
      <c r="Q10" s="69"/>
      <c r="R10" s="69"/>
      <c r="S10" s="69"/>
      <c r="T10" s="69"/>
      <c r="U10" s="52"/>
      <c r="V10" s="64"/>
    </row>
    <row r="11" spans="2:22" ht="25.5" customHeight="1" thickBot="1" x14ac:dyDescent="0.3">
      <c r="B11" s="66"/>
      <c r="C11" s="67"/>
      <c r="D11" s="67"/>
      <c r="E11" s="68"/>
      <c r="F11" s="69"/>
      <c r="G11" s="68"/>
      <c r="U11" s="52"/>
      <c r="V11" s="64"/>
    </row>
    <row r="12" spans="2:22" ht="29.25" customHeight="1" thickBot="1" x14ac:dyDescent="0.3">
      <c r="B12" s="413" t="s">
        <v>601</v>
      </c>
      <c r="C12" s="414"/>
      <c r="D12" s="414"/>
      <c r="E12" s="414"/>
      <c r="F12" s="414"/>
      <c r="G12" s="107" t="s">
        <v>602</v>
      </c>
      <c r="U12" s="52"/>
      <c r="V12" s="64"/>
    </row>
    <row r="13" spans="2:22" ht="18" customHeight="1" x14ac:dyDescent="0.25">
      <c r="B13" s="108" t="s">
        <v>603</v>
      </c>
      <c r="C13" s="119" t="s">
        <v>604</v>
      </c>
      <c r="D13" s="119"/>
      <c r="E13" s="119"/>
      <c r="F13" s="119"/>
      <c r="G13" s="109">
        <f>'D3'!S30</f>
        <v>0</v>
      </c>
      <c r="U13" s="55"/>
      <c r="V13" s="64"/>
    </row>
    <row r="14" spans="2:22" ht="18" customHeight="1" thickBot="1" x14ac:dyDescent="0.3">
      <c r="B14" s="110" t="s">
        <v>605</v>
      </c>
      <c r="C14" s="120" t="s">
        <v>606</v>
      </c>
      <c r="D14" s="120"/>
      <c r="E14" s="120"/>
      <c r="F14" s="120"/>
      <c r="G14" s="111">
        <f>'D3'!S31</f>
        <v>0</v>
      </c>
      <c r="V14" s="64"/>
    </row>
    <row r="15" spans="2:22" ht="18.75" customHeight="1" thickBot="1" x14ac:dyDescent="0.3">
      <c r="B15" s="66"/>
      <c r="C15" s="67"/>
      <c r="D15" s="67"/>
      <c r="E15" s="68"/>
      <c r="F15" s="69"/>
      <c r="G15" s="68"/>
      <c r="V15" s="64"/>
    </row>
    <row r="16" spans="2:22" ht="33" customHeight="1" thickBot="1" x14ac:dyDescent="0.3">
      <c r="B16" s="389" t="s">
        <v>607</v>
      </c>
      <c r="C16" s="390"/>
      <c r="D16" s="390"/>
      <c r="E16" s="390"/>
      <c r="F16" s="390"/>
      <c r="G16" s="81" t="s">
        <v>608</v>
      </c>
      <c r="V16" s="64"/>
    </row>
    <row r="17" spans="2:22" ht="18" customHeight="1" x14ac:dyDescent="0.25">
      <c r="B17" s="108" t="s">
        <v>609</v>
      </c>
      <c r="C17" s="117" t="s">
        <v>610</v>
      </c>
      <c r="D17" s="117"/>
      <c r="E17" s="117"/>
      <c r="F17" s="117"/>
      <c r="G17" s="79">
        <f>'D4'!T28</f>
        <v>0</v>
      </c>
      <c r="V17" s="64"/>
    </row>
    <row r="18" spans="2:22" ht="18" customHeight="1" thickBot="1" x14ac:dyDescent="0.3">
      <c r="B18" s="110" t="s">
        <v>611</v>
      </c>
      <c r="C18" s="118" t="s">
        <v>612</v>
      </c>
      <c r="D18" s="118"/>
      <c r="E18" s="118"/>
      <c r="F18" s="118"/>
      <c r="G18" s="80">
        <f>'D4'!T29</f>
        <v>0</v>
      </c>
      <c r="V18" s="64"/>
    </row>
    <row r="19" spans="2:22" ht="18" customHeight="1" thickBot="1" x14ac:dyDescent="0.3">
      <c r="B19" s="66"/>
      <c r="C19" s="67"/>
      <c r="D19" s="67"/>
      <c r="E19" s="68"/>
      <c r="F19" s="69"/>
      <c r="G19" s="68"/>
      <c r="V19" s="64"/>
    </row>
    <row r="20" spans="2:22" ht="27.75" customHeight="1" thickBot="1" x14ac:dyDescent="0.3">
      <c r="B20" s="389" t="s">
        <v>613</v>
      </c>
      <c r="C20" s="390"/>
      <c r="D20" s="390"/>
      <c r="E20" s="390"/>
      <c r="F20" s="390"/>
      <c r="G20" s="81" t="s">
        <v>614</v>
      </c>
      <c r="V20" s="64"/>
    </row>
    <row r="21" spans="2:22" ht="18" customHeight="1" x14ac:dyDescent="0.25">
      <c r="B21" s="108" t="s">
        <v>615</v>
      </c>
      <c r="C21" s="117" t="s">
        <v>616</v>
      </c>
      <c r="D21" s="117"/>
      <c r="E21" s="117"/>
      <c r="F21" s="117"/>
      <c r="G21" s="79">
        <f>'D5'!T62</f>
        <v>0</v>
      </c>
      <c r="V21" s="64"/>
    </row>
    <row r="22" spans="2:22" ht="18" customHeight="1" thickBot="1" x14ac:dyDescent="0.3">
      <c r="B22" s="110" t="s">
        <v>617</v>
      </c>
      <c r="C22" s="118" t="s">
        <v>618</v>
      </c>
      <c r="D22" s="118"/>
      <c r="E22" s="118"/>
      <c r="F22" s="118"/>
      <c r="G22" s="80">
        <f>'D5'!T63</f>
        <v>0</v>
      </c>
      <c r="V22" s="64"/>
    </row>
    <row r="23" spans="2:22" ht="18" customHeight="1" thickBot="1" x14ac:dyDescent="0.3">
      <c r="B23" s="66"/>
      <c r="C23" s="67"/>
      <c r="D23" s="67"/>
      <c r="E23" s="68"/>
      <c r="F23" s="69"/>
      <c r="G23" s="68"/>
      <c r="V23" s="64"/>
    </row>
    <row r="24" spans="2:22" ht="27.75" customHeight="1" thickBot="1" x14ac:dyDescent="0.3">
      <c r="B24" s="389" t="s">
        <v>619</v>
      </c>
      <c r="C24" s="390"/>
      <c r="D24" s="390"/>
      <c r="E24" s="390"/>
      <c r="F24" s="390"/>
      <c r="G24" s="81" t="s">
        <v>620</v>
      </c>
      <c r="V24" s="64"/>
    </row>
    <row r="25" spans="2:22" ht="18" customHeight="1" x14ac:dyDescent="0.25">
      <c r="B25" s="108" t="s">
        <v>621</v>
      </c>
      <c r="C25" s="117" t="s">
        <v>622</v>
      </c>
      <c r="D25" s="117"/>
      <c r="E25" s="117"/>
      <c r="F25" s="117"/>
      <c r="G25" s="79">
        <f>'D6'!S19</f>
        <v>0</v>
      </c>
      <c r="V25" s="64"/>
    </row>
    <row r="26" spans="2:22" ht="18" customHeight="1" thickBot="1" x14ac:dyDescent="0.3">
      <c r="B26" s="110" t="s">
        <v>623</v>
      </c>
      <c r="C26" s="118" t="s">
        <v>624</v>
      </c>
      <c r="D26" s="118"/>
      <c r="E26" s="118"/>
      <c r="F26" s="118"/>
      <c r="G26" s="80">
        <f>'D6'!S20</f>
        <v>0</v>
      </c>
      <c r="V26" s="64"/>
    </row>
    <row r="27" spans="2:22" ht="18" customHeight="1" thickBot="1" x14ac:dyDescent="0.3">
      <c r="B27" s="70"/>
      <c r="C27" s="71"/>
      <c r="D27" s="71"/>
      <c r="E27" s="72"/>
      <c r="F27" s="74"/>
      <c r="G27" s="73"/>
      <c r="V27" s="64"/>
    </row>
    <row r="28" spans="2:22" ht="26.25" customHeight="1" thickBot="1" x14ac:dyDescent="0.3">
      <c r="B28" s="389" t="s">
        <v>625</v>
      </c>
      <c r="C28" s="390"/>
      <c r="D28" s="390"/>
      <c r="E28" s="390"/>
      <c r="F28" s="390"/>
      <c r="G28" s="81" t="s">
        <v>626</v>
      </c>
      <c r="V28" s="64"/>
    </row>
    <row r="29" spans="2:22" ht="18" customHeight="1" x14ac:dyDescent="0.25">
      <c r="B29" s="108" t="s">
        <v>627</v>
      </c>
      <c r="C29" s="117" t="s">
        <v>628</v>
      </c>
      <c r="D29" s="117"/>
      <c r="E29" s="117"/>
      <c r="F29" s="117"/>
      <c r="G29" s="79">
        <f>'D7'!S16</f>
        <v>0</v>
      </c>
      <c r="V29" s="64"/>
    </row>
    <row r="30" spans="2:22" ht="24.75" customHeight="1" thickBot="1" x14ac:dyDescent="0.3">
      <c r="B30" s="110" t="s">
        <v>629</v>
      </c>
      <c r="C30" s="118" t="s">
        <v>630</v>
      </c>
      <c r="D30" s="118"/>
      <c r="E30" s="118"/>
      <c r="F30" s="118"/>
      <c r="G30" s="80">
        <f>'D7'!S17</f>
        <v>0</v>
      </c>
      <c r="H30" s="75"/>
      <c r="V30" s="64"/>
    </row>
    <row r="31" spans="2:22" ht="28.5" customHeight="1" thickBot="1" x14ac:dyDescent="0.3">
      <c r="B31" s="76"/>
      <c r="C31" s="67"/>
      <c r="D31" s="67"/>
      <c r="E31" s="68"/>
      <c r="F31" s="69"/>
      <c r="G31" s="68"/>
      <c r="H31" s="100"/>
      <c r="V31" s="64"/>
    </row>
    <row r="32" spans="2:22" ht="20.25" customHeight="1" thickBot="1" x14ac:dyDescent="0.3">
      <c r="B32" s="421" t="s">
        <v>631</v>
      </c>
      <c r="C32" s="422"/>
      <c r="D32" s="289"/>
      <c r="E32" s="423">
        <f>AVERAGE(G5,G9,G13,G17,G21,G25,G29)</f>
        <v>0</v>
      </c>
      <c r="F32" s="423"/>
      <c r="G32" s="424"/>
      <c r="H32" s="100" t="e">
        <f>_xlfn.NUMBERVALUE(#REF!)</f>
        <v>#REF!</v>
      </c>
      <c r="V32" s="64"/>
    </row>
    <row r="33" spans="2:22" ht="18" customHeight="1" x14ac:dyDescent="0.25">
      <c r="E33" s="68"/>
      <c r="F33" s="69"/>
      <c r="G33" s="68"/>
      <c r="H33" s="100" t="e">
        <f>_xlfn.NUMBERVALUE(#REF!)</f>
        <v>#REF!</v>
      </c>
      <c r="V33" s="64"/>
    </row>
    <row r="34" spans="2:22" ht="36" customHeight="1" x14ac:dyDescent="0.25">
      <c r="E34" s="394" t="s">
        <v>632</v>
      </c>
      <c r="F34" s="395"/>
      <c r="G34" s="182">
        <f>G5</f>
        <v>0</v>
      </c>
      <c r="V34" s="64"/>
    </row>
    <row r="35" spans="2:22" ht="33" customHeight="1" x14ac:dyDescent="0.25">
      <c r="E35" s="394" t="s">
        <v>633</v>
      </c>
      <c r="F35" s="395"/>
      <c r="G35" s="183">
        <f>G9</f>
        <v>0</v>
      </c>
      <c r="V35" s="64"/>
    </row>
    <row r="36" spans="2:22" ht="28.5" customHeight="1" x14ac:dyDescent="0.25">
      <c r="E36" s="394" t="s">
        <v>634</v>
      </c>
      <c r="F36" s="395"/>
      <c r="G36" s="182">
        <f>G13</f>
        <v>0</v>
      </c>
    </row>
    <row r="37" spans="2:22" ht="27" customHeight="1" x14ac:dyDescent="0.25">
      <c r="E37" s="396" t="s">
        <v>635</v>
      </c>
      <c r="F37" s="397"/>
      <c r="G37" s="182">
        <f>G17</f>
        <v>0</v>
      </c>
    </row>
    <row r="38" spans="2:22" ht="30" customHeight="1" x14ac:dyDescent="0.25">
      <c r="E38" s="394" t="s">
        <v>636</v>
      </c>
      <c r="F38" s="395"/>
      <c r="G38" s="182">
        <f>G21</f>
        <v>0</v>
      </c>
    </row>
    <row r="39" spans="2:22" ht="24.75" customHeight="1" x14ac:dyDescent="0.25">
      <c r="E39" s="394" t="s">
        <v>637</v>
      </c>
      <c r="F39" s="395"/>
      <c r="G39" s="182">
        <f>G25</f>
        <v>0</v>
      </c>
    </row>
    <row r="40" spans="2:22" ht="27.75" customHeight="1" x14ac:dyDescent="0.25">
      <c r="E40" s="394" t="s">
        <v>638</v>
      </c>
      <c r="F40" s="395"/>
      <c r="G40" s="182">
        <f>G29</f>
        <v>0</v>
      </c>
    </row>
    <row r="41" spans="2:22" ht="21" customHeight="1" x14ac:dyDescent="0.25">
      <c r="E41" s="68"/>
      <c r="F41" s="69"/>
      <c r="G41"/>
      <c r="H41"/>
    </row>
    <row r="42" spans="2:22" ht="28.5" customHeight="1" x14ac:dyDescent="0.25">
      <c r="E42" s="68"/>
      <c r="F42" s="69"/>
      <c r="G42"/>
      <c r="H42"/>
    </row>
    <row r="43" spans="2:22" ht="12" customHeight="1" thickBot="1" x14ac:dyDescent="0.3">
      <c r="I43" s="69"/>
      <c r="J43" s="69"/>
      <c r="K43" s="69"/>
      <c r="L43" s="69"/>
      <c r="M43" s="69"/>
      <c r="N43" s="69"/>
      <c r="O43" s="69"/>
      <c r="P43" s="69"/>
      <c r="Q43" s="69"/>
      <c r="R43" s="69"/>
      <c r="S43" s="69"/>
      <c r="T43" s="69"/>
    </row>
    <row r="44" spans="2:22" ht="20.25" customHeight="1" thickBot="1" x14ac:dyDescent="0.3">
      <c r="B44" s="421" t="s">
        <v>639</v>
      </c>
      <c r="C44" s="422"/>
      <c r="D44" s="289"/>
      <c r="E44" s="423">
        <f>AVERAGE(G6,G10,G14,G18,G22,G26,G30)</f>
        <v>0</v>
      </c>
      <c r="F44" s="423"/>
      <c r="G44" s="424"/>
      <c r="I44" s="69"/>
      <c r="J44" s="69"/>
      <c r="K44" s="69"/>
      <c r="L44" s="69"/>
      <c r="M44" s="69"/>
      <c r="N44" s="69"/>
      <c r="O44" s="69"/>
      <c r="P44" s="69"/>
      <c r="Q44" s="69"/>
      <c r="R44" s="69"/>
      <c r="S44" s="69"/>
      <c r="T44" s="69"/>
    </row>
    <row r="45" spans="2:22" ht="12" customHeight="1" x14ac:dyDescent="0.25">
      <c r="E45" s="68"/>
      <c r="F45" s="69"/>
      <c r="G45" s="68"/>
      <c r="I45" s="69"/>
      <c r="J45" s="69"/>
      <c r="K45" s="69"/>
      <c r="L45" s="69"/>
      <c r="M45" s="69"/>
      <c r="N45" s="69"/>
      <c r="O45" s="69"/>
      <c r="P45" s="69"/>
      <c r="Q45" s="69"/>
      <c r="R45" s="69"/>
      <c r="S45" s="69"/>
      <c r="T45" s="69"/>
    </row>
    <row r="46" spans="2:22" ht="30" customHeight="1" x14ac:dyDescent="0.25">
      <c r="E46" s="394" t="s">
        <v>640</v>
      </c>
      <c r="F46" s="395"/>
      <c r="G46" s="182">
        <f>G6</f>
        <v>0</v>
      </c>
    </row>
    <row r="47" spans="2:22" ht="30" customHeight="1" x14ac:dyDescent="0.25">
      <c r="E47" s="394" t="s">
        <v>641</v>
      </c>
      <c r="F47" s="395"/>
      <c r="G47" s="183">
        <f>G10</f>
        <v>0</v>
      </c>
    </row>
    <row r="48" spans="2:22" ht="25.5" customHeight="1" x14ac:dyDescent="0.25">
      <c r="E48" s="394" t="s">
        <v>642</v>
      </c>
      <c r="F48" s="395"/>
      <c r="G48" s="182">
        <f>G14</f>
        <v>0</v>
      </c>
    </row>
    <row r="49" spans="1:9" ht="25.5" customHeight="1" x14ac:dyDescent="0.25">
      <c r="E49" s="396" t="s">
        <v>643</v>
      </c>
      <c r="F49" s="397"/>
      <c r="G49" s="182">
        <f>G18</f>
        <v>0</v>
      </c>
    </row>
    <row r="50" spans="1:9" ht="28.5" customHeight="1" x14ac:dyDescent="0.25">
      <c r="E50" s="394" t="s">
        <v>644</v>
      </c>
      <c r="F50" s="395"/>
      <c r="G50" s="182">
        <f>G22</f>
        <v>0</v>
      </c>
    </row>
    <row r="51" spans="1:9" ht="26.25" customHeight="1" x14ac:dyDescent="0.25">
      <c r="E51" s="394" t="s">
        <v>645</v>
      </c>
      <c r="F51" s="395"/>
      <c r="G51" s="182">
        <f>G26</f>
        <v>0</v>
      </c>
    </row>
    <row r="52" spans="1:9" ht="30" customHeight="1" x14ac:dyDescent="0.25">
      <c r="E52" s="394" t="s">
        <v>646</v>
      </c>
      <c r="F52" s="395"/>
      <c r="G52" s="182">
        <f>G30</f>
        <v>0</v>
      </c>
    </row>
    <row r="53" spans="1:9" ht="15" x14ac:dyDescent="0.25">
      <c r="E53" s="68"/>
      <c r="F53" s="69"/>
      <c r="G53" s="163"/>
    </row>
    <row r="60" spans="1:9" ht="23.25" x14ac:dyDescent="0.25">
      <c r="B60" s="415" t="s">
        <v>647</v>
      </c>
      <c r="C60" s="415"/>
      <c r="D60" s="415"/>
      <c r="E60" s="415"/>
      <c r="F60" s="415"/>
      <c r="G60" s="415"/>
      <c r="H60" s="415"/>
      <c r="I60" s="415"/>
    </row>
    <row r="61" spans="1:9" ht="15" x14ac:dyDescent="0.25">
      <c r="A61" s="200"/>
      <c r="B61" s="306"/>
      <c r="C61" s="306"/>
      <c r="D61" s="306"/>
      <c r="E61" s="306"/>
      <c r="F61" s="299"/>
      <c r="G61" s="307"/>
      <c r="H61" s="307"/>
      <c r="I61" s="64"/>
    </row>
    <row r="62" spans="1:9" ht="31.5" customHeight="1" x14ac:dyDescent="0.25">
      <c r="A62" s="200"/>
      <c r="B62" s="379" t="s">
        <v>648</v>
      </c>
      <c r="C62" s="379"/>
      <c r="D62" s="379"/>
      <c r="E62" s="379"/>
      <c r="F62" s="379"/>
      <c r="G62" s="379"/>
      <c r="H62" s="379"/>
      <c r="I62" s="379"/>
    </row>
    <row r="63" spans="1:9" ht="15" x14ac:dyDescent="0.25">
      <c r="A63" s="200"/>
      <c r="B63" s="201"/>
      <c r="C63" s="201"/>
      <c r="D63" s="201"/>
      <c r="E63" s="201"/>
      <c r="F63" s="201"/>
      <c r="G63" s="200"/>
      <c r="H63" s="200"/>
    </row>
    <row r="64" spans="1:9" ht="15" x14ac:dyDescent="0.25">
      <c r="A64" s="200"/>
      <c r="B64" s="201"/>
      <c r="C64" s="201"/>
      <c r="D64" s="201"/>
      <c r="E64" s="201"/>
      <c r="F64" s="201"/>
      <c r="G64" s="200"/>
      <c r="H64" s="200"/>
    </row>
    <row r="65" spans="1:9" ht="15" x14ac:dyDescent="0.25">
      <c r="A65" s="200"/>
      <c r="B65" s="201"/>
      <c r="C65" s="201"/>
      <c r="D65" s="201"/>
      <c r="E65" s="201"/>
      <c r="F65" s="201"/>
      <c r="G65" s="200"/>
      <c r="H65" s="200"/>
    </row>
    <row r="66" spans="1:9" ht="15" x14ac:dyDescent="0.25">
      <c r="A66" s="200"/>
      <c r="B66" s="201"/>
      <c r="C66" s="201"/>
      <c r="D66" s="201"/>
      <c r="E66" s="201"/>
      <c r="F66" s="201"/>
      <c r="G66" s="200"/>
      <c r="H66" s="200"/>
    </row>
    <row r="67" spans="1:9" ht="15" x14ac:dyDescent="0.25">
      <c r="A67" s="200"/>
      <c r="B67" s="201"/>
      <c r="C67" s="201"/>
      <c r="D67" s="201"/>
      <c r="E67" s="201"/>
      <c r="F67" s="201"/>
      <c r="G67" s="200"/>
      <c r="H67" s="200"/>
    </row>
    <row r="68" spans="1:9" ht="15" x14ac:dyDescent="0.25">
      <c r="A68" s="200"/>
      <c r="B68" s="201"/>
      <c r="C68" s="201"/>
      <c r="D68" s="201"/>
      <c r="E68" s="201"/>
      <c r="F68" s="201"/>
      <c r="G68" s="200"/>
      <c r="H68" s="200"/>
    </row>
    <row r="69" spans="1:9" ht="15" x14ac:dyDescent="0.25">
      <c r="A69" s="200"/>
      <c r="B69" s="201"/>
      <c r="C69" s="201"/>
      <c r="D69" s="201"/>
      <c r="E69" s="201"/>
      <c r="F69" s="201"/>
      <c r="G69" s="200"/>
      <c r="H69" s="200"/>
    </row>
    <row r="70" spans="1:9" ht="15" x14ac:dyDescent="0.25">
      <c r="A70" s="200"/>
      <c r="B70" s="201"/>
      <c r="C70" s="201"/>
      <c r="D70" s="201"/>
      <c r="E70" s="201"/>
      <c r="F70" s="201"/>
      <c r="G70" s="200"/>
      <c r="H70" s="200"/>
    </row>
    <row r="71" spans="1:9" ht="15" x14ac:dyDescent="0.25">
      <c r="A71" s="200"/>
      <c r="B71" s="201"/>
      <c r="C71" s="201"/>
      <c r="D71" s="201"/>
      <c r="E71" s="201"/>
      <c r="F71" s="201"/>
      <c r="G71" s="200"/>
      <c r="H71" s="200"/>
    </row>
    <row r="72" spans="1:9" ht="15" x14ac:dyDescent="0.25">
      <c r="A72" s="200"/>
      <c r="B72" s="201"/>
      <c r="C72" s="201"/>
      <c r="D72" s="201"/>
      <c r="E72" s="201"/>
      <c r="F72" s="201"/>
      <c r="G72" s="200"/>
      <c r="H72" s="200"/>
    </row>
    <row r="73" spans="1:9" ht="22.5" customHeight="1" x14ac:dyDescent="0.25">
      <c r="A73" s="200"/>
      <c r="B73" s="211"/>
      <c r="C73" s="212" t="s">
        <v>649</v>
      </c>
      <c r="D73" s="287"/>
      <c r="E73" s="213"/>
      <c r="F73" s="380" t="s">
        <v>650</v>
      </c>
      <c r="G73" s="380"/>
      <c r="H73" s="214"/>
      <c r="I73" s="212" t="s">
        <v>651</v>
      </c>
    </row>
    <row r="74" spans="1:9" ht="15.75" thickBot="1" x14ac:dyDescent="0.3">
      <c r="A74" s="200"/>
      <c r="B74" s="201"/>
      <c r="C74" s="299"/>
      <c r="D74" s="299"/>
      <c r="E74" s="299"/>
      <c r="F74" s="299"/>
      <c r="G74" s="200"/>
      <c r="H74" s="200"/>
    </row>
    <row r="75" spans="1:9" ht="59.25" customHeight="1" x14ac:dyDescent="0.25">
      <c r="A75" s="200"/>
      <c r="B75" s="416" t="s">
        <v>652</v>
      </c>
      <c r="C75" s="220" t="s">
        <v>653</v>
      </c>
      <c r="D75" s="290"/>
      <c r="E75" s="391"/>
      <c r="F75" s="391"/>
      <c r="G75" s="391"/>
      <c r="H75" s="391"/>
      <c r="I75" s="293"/>
    </row>
    <row r="76" spans="1:9" ht="63.75" customHeight="1" x14ac:dyDescent="0.25">
      <c r="A76" s="200"/>
      <c r="B76" s="417"/>
      <c r="C76" s="221" t="s">
        <v>654</v>
      </c>
      <c r="D76" s="291"/>
      <c r="E76" s="384"/>
      <c r="F76" s="384"/>
      <c r="G76" s="384"/>
      <c r="H76" s="384"/>
      <c r="I76" s="294"/>
    </row>
    <row r="77" spans="1:9" ht="30" x14ac:dyDescent="0.25">
      <c r="A77" s="200"/>
      <c r="B77" s="417"/>
      <c r="C77" s="215" t="s">
        <v>655</v>
      </c>
      <c r="D77" s="292"/>
      <c r="E77" s="385"/>
      <c r="F77" s="385"/>
      <c r="G77" s="385"/>
      <c r="H77" s="385"/>
      <c r="I77" s="294"/>
    </row>
    <row r="78" spans="1:9" ht="15" x14ac:dyDescent="0.25">
      <c r="A78" s="200"/>
      <c r="B78" s="417"/>
      <c r="C78" s="222"/>
      <c r="D78" s="223"/>
      <c r="E78" s="386"/>
      <c r="F78" s="386"/>
      <c r="G78" s="386"/>
      <c r="H78" s="386"/>
      <c r="I78" s="295"/>
    </row>
    <row r="79" spans="1:9" ht="39" customHeight="1" x14ac:dyDescent="0.25">
      <c r="A79" s="200"/>
      <c r="B79" s="417"/>
      <c r="C79" s="221" t="s">
        <v>656</v>
      </c>
      <c r="D79" s="291"/>
      <c r="E79" s="384"/>
      <c r="F79" s="384"/>
      <c r="G79" s="384"/>
      <c r="H79" s="384"/>
      <c r="I79" s="294"/>
    </row>
    <row r="80" spans="1:9" ht="35.25" customHeight="1" x14ac:dyDescent="0.25">
      <c r="A80" s="200"/>
      <c r="B80" s="417"/>
      <c r="C80" s="238" t="s">
        <v>657</v>
      </c>
      <c r="D80" s="245"/>
      <c r="E80" s="245"/>
      <c r="F80" s="245"/>
      <c r="G80" s="246"/>
      <c r="H80" s="246"/>
      <c r="I80" s="295"/>
    </row>
    <row r="81" spans="1:9" ht="36" customHeight="1" x14ac:dyDescent="0.25">
      <c r="A81" s="200"/>
      <c r="B81" s="417"/>
      <c r="C81" s="243" t="s">
        <v>658</v>
      </c>
      <c r="D81" s="244" t="s">
        <v>743</v>
      </c>
      <c r="E81" s="381" t="s">
        <v>659</v>
      </c>
      <c r="F81" s="381"/>
      <c r="G81" s="381"/>
      <c r="H81" s="381"/>
      <c r="I81" s="298" t="str">
        <f>'D5'!T12</f>
        <v/>
      </c>
    </row>
    <row r="82" spans="1:9" ht="43.5" customHeight="1" x14ac:dyDescent="0.25">
      <c r="A82" s="200"/>
      <c r="B82" s="417"/>
      <c r="C82" s="243" t="s">
        <v>660</v>
      </c>
      <c r="D82" s="244" t="s">
        <v>744</v>
      </c>
      <c r="E82" s="381" t="s">
        <v>661</v>
      </c>
      <c r="F82" s="381"/>
      <c r="G82" s="381"/>
      <c r="H82" s="381"/>
      <c r="I82" s="298" t="str">
        <f>'D1'!T30</f>
        <v/>
      </c>
    </row>
    <row r="83" spans="1:9" ht="26.25" customHeight="1" x14ac:dyDescent="0.25">
      <c r="A83" s="200"/>
      <c r="B83" s="417"/>
      <c r="C83" s="222" t="s">
        <v>662</v>
      </c>
      <c r="D83" s="224"/>
      <c r="E83" s="382"/>
      <c r="F83" s="382"/>
      <c r="G83" s="382"/>
      <c r="H83" s="382"/>
      <c r="I83" s="296"/>
    </row>
    <row r="84" spans="1:9" ht="36" customHeight="1" x14ac:dyDescent="0.25">
      <c r="A84" s="200"/>
      <c r="B84" s="417"/>
      <c r="C84" s="238" t="s">
        <v>663</v>
      </c>
      <c r="D84" s="240"/>
      <c r="E84" s="383"/>
      <c r="F84" s="383"/>
      <c r="G84" s="383"/>
      <c r="H84" s="383"/>
      <c r="I84" s="296"/>
    </row>
    <row r="85" spans="1:9" ht="44.25" customHeight="1" x14ac:dyDescent="0.25">
      <c r="A85" s="200"/>
      <c r="B85" s="417"/>
      <c r="C85" s="243" t="s">
        <v>664</v>
      </c>
      <c r="D85" s="244" t="s">
        <v>745</v>
      </c>
      <c r="E85" s="381" t="s">
        <v>665</v>
      </c>
      <c r="F85" s="381"/>
      <c r="G85" s="381"/>
      <c r="H85" s="381"/>
      <c r="I85" s="298" t="str">
        <f>'D5'!T30</f>
        <v/>
      </c>
    </row>
    <row r="86" spans="1:9" ht="36.75" customHeight="1" x14ac:dyDescent="0.25">
      <c r="A86" s="200"/>
      <c r="B86" s="417"/>
      <c r="C86" s="243" t="s">
        <v>666</v>
      </c>
      <c r="D86" s="244" t="s">
        <v>746</v>
      </c>
      <c r="E86" s="381" t="s">
        <v>667</v>
      </c>
      <c r="F86" s="381"/>
      <c r="G86" s="381"/>
      <c r="H86" s="381"/>
      <c r="I86" s="298" t="str">
        <f>'D5'!T29</f>
        <v/>
      </c>
    </row>
    <row r="87" spans="1:9" ht="36.75" customHeight="1" x14ac:dyDescent="0.25">
      <c r="A87" s="200"/>
      <c r="B87" s="417"/>
      <c r="C87" s="243" t="s">
        <v>668</v>
      </c>
      <c r="D87" s="244" t="s">
        <v>747</v>
      </c>
      <c r="E87" s="381" t="s">
        <v>669</v>
      </c>
      <c r="F87" s="381"/>
      <c r="G87" s="381"/>
      <c r="H87" s="381"/>
      <c r="I87" s="298" t="str">
        <f>'D1'!T25</f>
        <v/>
      </c>
    </row>
    <row r="88" spans="1:9" ht="15" x14ac:dyDescent="0.25">
      <c r="A88" s="200"/>
      <c r="B88" s="417"/>
      <c r="C88" s="215" t="s">
        <v>670</v>
      </c>
      <c r="D88" s="207"/>
      <c r="E88" s="392"/>
      <c r="F88" s="392"/>
      <c r="G88" s="392"/>
      <c r="H88" s="392"/>
      <c r="I88" s="296"/>
    </row>
    <row r="89" spans="1:9" ht="15" x14ac:dyDescent="0.25">
      <c r="A89" s="200"/>
      <c r="B89" s="417"/>
      <c r="C89" s="222"/>
      <c r="D89" s="224"/>
      <c r="E89" s="393"/>
      <c r="F89" s="393"/>
      <c r="G89" s="393"/>
      <c r="H89" s="393"/>
      <c r="I89" s="296"/>
    </row>
    <row r="90" spans="1:9" ht="15" x14ac:dyDescent="0.25">
      <c r="A90" s="200"/>
      <c r="B90" s="417"/>
      <c r="C90" s="221" t="s">
        <v>671</v>
      </c>
      <c r="D90" s="225"/>
      <c r="E90" s="373"/>
      <c r="F90" s="373"/>
      <c r="G90" s="373"/>
      <c r="H90" s="373"/>
      <c r="I90" s="296"/>
    </row>
    <row r="91" spans="1:9" ht="25.5" customHeight="1" x14ac:dyDescent="0.25">
      <c r="A91" s="200"/>
      <c r="B91" s="418"/>
      <c r="C91" s="231" t="s">
        <v>672</v>
      </c>
      <c r="D91" s="242"/>
      <c r="E91" s="376"/>
      <c r="F91" s="376"/>
      <c r="G91" s="376"/>
      <c r="H91" s="376"/>
      <c r="I91" s="296"/>
    </row>
    <row r="92" spans="1:9" ht="38.25" customHeight="1" x14ac:dyDescent="0.25">
      <c r="A92" s="200"/>
      <c r="B92" s="419" t="s">
        <v>673</v>
      </c>
      <c r="C92" s="234" t="s">
        <v>674</v>
      </c>
      <c r="D92" s="235" t="s">
        <v>748</v>
      </c>
      <c r="E92" s="375" t="s">
        <v>675</v>
      </c>
      <c r="F92" s="375"/>
      <c r="G92" s="375"/>
      <c r="H92" s="375"/>
      <c r="I92" s="298" t="str">
        <f>'D5'!T14</f>
        <v/>
      </c>
    </row>
    <row r="93" spans="1:9" ht="36" customHeight="1" x14ac:dyDescent="0.25">
      <c r="A93" s="200"/>
      <c r="B93" s="419"/>
      <c r="C93" s="222" t="s">
        <v>676</v>
      </c>
      <c r="D93" s="241"/>
      <c r="E93" s="387"/>
      <c r="F93" s="387"/>
      <c r="G93" s="387"/>
      <c r="H93" s="387"/>
      <c r="I93" s="296"/>
    </row>
    <row r="94" spans="1:9" ht="31.5" customHeight="1" x14ac:dyDescent="0.25">
      <c r="A94" s="200"/>
      <c r="B94" s="419"/>
      <c r="C94" s="221" t="s">
        <v>677</v>
      </c>
      <c r="D94" s="226"/>
      <c r="E94" s="388"/>
      <c r="F94" s="388"/>
      <c r="G94" s="388"/>
      <c r="H94" s="388"/>
      <c r="I94" s="296"/>
    </row>
    <row r="95" spans="1:9" ht="36" customHeight="1" x14ac:dyDescent="0.25">
      <c r="A95" s="200"/>
      <c r="B95" s="419"/>
      <c r="C95" s="238" t="s">
        <v>678</v>
      </c>
      <c r="D95" s="239"/>
      <c r="E95" s="376"/>
      <c r="F95" s="376"/>
      <c r="G95" s="376"/>
      <c r="H95" s="376"/>
      <c r="I95" s="296"/>
    </row>
    <row r="96" spans="1:9" ht="38.25" customHeight="1" x14ac:dyDescent="0.25">
      <c r="A96" s="200"/>
      <c r="B96" s="419"/>
      <c r="C96" s="217" t="s">
        <v>679</v>
      </c>
      <c r="D96" s="208" t="s">
        <v>749</v>
      </c>
      <c r="E96" s="377" t="s">
        <v>680</v>
      </c>
      <c r="F96" s="377"/>
      <c r="G96" s="377"/>
      <c r="H96" s="377"/>
      <c r="I96" s="298" t="str">
        <f>'D3'!S10</f>
        <v/>
      </c>
    </row>
    <row r="97" spans="1:10" ht="32.25" customHeight="1" x14ac:dyDescent="0.25">
      <c r="A97" s="200"/>
      <c r="B97" s="419"/>
      <c r="C97" s="234"/>
      <c r="D97" s="235" t="s">
        <v>750</v>
      </c>
      <c r="E97" s="374" t="s">
        <v>681</v>
      </c>
      <c r="F97" s="374"/>
      <c r="G97" s="374"/>
      <c r="H97" s="374"/>
      <c r="I97" s="298" t="str">
        <f>'D3'!S12</f>
        <v/>
      </c>
    </row>
    <row r="98" spans="1:10" ht="30.75" customHeight="1" x14ac:dyDescent="0.25">
      <c r="A98" s="200"/>
      <c r="B98" s="419"/>
      <c r="C98" s="217" t="s">
        <v>682</v>
      </c>
      <c r="D98" s="208" t="s">
        <v>751</v>
      </c>
      <c r="E98" s="377" t="s">
        <v>683</v>
      </c>
      <c r="F98" s="377"/>
      <c r="G98" s="377"/>
      <c r="H98" s="377"/>
      <c r="I98" s="298" t="str">
        <f>'D3'!S14</f>
        <v/>
      </c>
      <c r="J98" s="64"/>
    </row>
    <row r="99" spans="1:10" ht="39.75" customHeight="1" x14ac:dyDescent="0.25">
      <c r="A99" s="200"/>
      <c r="B99" s="419"/>
      <c r="C99" s="217"/>
      <c r="D99" s="208" t="s">
        <v>752</v>
      </c>
      <c r="E99" s="378" t="s">
        <v>684</v>
      </c>
      <c r="F99" s="378"/>
      <c r="G99" s="378"/>
      <c r="H99" s="378"/>
      <c r="I99" s="298" t="str">
        <f>'D3'!S26</f>
        <v/>
      </c>
      <c r="J99" s="64"/>
    </row>
    <row r="100" spans="1:10" ht="29.25" customHeight="1" x14ac:dyDescent="0.25">
      <c r="A100" s="200"/>
      <c r="B100" s="419"/>
      <c r="C100" s="217"/>
      <c r="D100" s="208" t="s">
        <v>753</v>
      </c>
      <c r="E100" s="378" t="s">
        <v>685</v>
      </c>
      <c r="F100" s="378"/>
      <c r="G100" s="378"/>
      <c r="H100" s="378"/>
      <c r="I100" s="298" t="str">
        <f>'D3'!S27</f>
        <v/>
      </c>
      <c r="J100" s="64"/>
    </row>
    <row r="101" spans="1:10" ht="56.25" customHeight="1" x14ac:dyDescent="0.25">
      <c r="A101" s="200"/>
      <c r="B101" s="419"/>
      <c r="C101" s="217"/>
      <c r="D101" s="208" t="s">
        <v>754</v>
      </c>
      <c r="E101" s="378" t="s">
        <v>686</v>
      </c>
      <c r="F101" s="378"/>
      <c r="G101" s="378"/>
      <c r="H101" s="378"/>
      <c r="I101" s="298" t="str">
        <f>'D3'!S24</f>
        <v/>
      </c>
      <c r="J101" s="64"/>
    </row>
    <row r="102" spans="1:10" ht="33" customHeight="1" x14ac:dyDescent="0.25">
      <c r="A102" s="200"/>
      <c r="B102" s="419"/>
      <c r="C102" s="234"/>
      <c r="D102" s="235" t="s">
        <v>755</v>
      </c>
      <c r="E102" s="374" t="s">
        <v>687</v>
      </c>
      <c r="F102" s="374"/>
      <c r="G102" s="374"/>
      <c r="H102" s="374"/>
      <c r="I102" s="298" t="str">
        <f>'D3'!S23</f>
        <v/>
      </c>
      <c r="J102" s="64"/>
    </row>
    <row r="103" spans="1:10" ht="40.5" customHeight="1" x14ac:dyDescent="0.25">
      <c r="A103" s="200"/>
      <c r="B103" s="419"/>
      <c r="C103" s="234" t="s">
        <v>688</v>
      </c>
      <c r="D103" s="235" t="s">
        <v>756</v>
      </c>
      <c r="E103" s="375" t="s">
        <v>689</v>
      </c>
      <c r="F103" s="375"/>
      <c r="G103" s="375"/>
      <c r="H103" s="375"/>
      <c r="I103" s="298" t="str">
        <f>'D3'!S28</f>
        <v/>
      </c>
      <c r="J103" s="64"/>
    </row>
    <row r="104" spans="1:10" ht="45" customHeight="1" x14ac:dyDescent="0.25">
      <c r="A104" s="200"/>
      <c r="B104" s="419"/>
      <c r="C104" s="234" t="s">
        <v>690</v>
      </c>
      <c r="D104" s="235" t="s">
        <v>757</v>
      </c>
      <c r="E104" s="375" t="s">
        <v>691</v>
      </c>
      <c r="F104" s="375"/>
      <c r="G104" s="375"/>
      <c r="H104" s="375"/>
      <c r="I104" s="298" t="str">
        <f>'D3'!S12</f>
        <v/>
      </c>
      <c r="J104" s="64"/>
    </row>
    <row r="105" spans="1:10" ht="35.25" customHeight="1" x14ac:dyDescent="0.25">
      <c r="A105" s="200"/>
      <c r="B105" s="419"/>
      <c r="C105" s="234" t="s">
        <v>692</v>
      </c>
      <c r="D105" s="235" t="s">
        <v>758</v>
      </c>
      <c r="E105" s="377" t="s">
        <v>693</v>
      </c>
      <c r="F105" s="377"/>
      <c r="G105" s="377"/>
      <c r="H105" s="377"/>
      <c r="I105" s="298" t="str">
        <f>'D5'!T42</f>
        <v/>
      </c>
      <c r="J105" s="64"/>
    </row>
    <row r="106" spans="1:10" ht="35.25" customHeight="1" x14ac:dyDescent="0.25">
      <c r="A106" s="200"/>
      <c r="B106" s="419"/>
      <c r="C106" s="408" t="s">
        <v>694</v>
      </c>
      <c r="D106" s="235"/>
      <c r="E106" s="377" t="s">
        <v>695</v>
      </c>
      <c r="F106" s="377"/>
      <c r="G106" s="377"/>
      <c r="H106" s="377"/>
      <c r="I106" s="298" t="str">
        <f>'D1'!T37</f>
        <v/>
      </c>
      <c r="J106" s="64"/>
    </row>
    <row r="107" spans="1:10" ht="38.25" customHeight="1" x14ac:dyDescent="0.25">
      <c r="A107" s="200"/>
      <c r="B107" s="419"/>
      <c r="C107" s="409"/>
      <c r="D107" s="235" t="s">
        <v>759</v>
      </c>
      <c r="E107" s="374" t="s">
        <v>696</v>
      </c>
      <c r="F107" s="374"/>
      <c r="G107" s="374"/>
      <c r="H107" s="374"/>
      <c r="I107" s="298" t="str">
        <f>'D3'!S27</f>
        <v/>
      </c>
      <c r="J107" s="64"/>
    </row>
    <row r="108" spans="1:10" ht="32.25" customHeight="1" x14ac:dyDescent="0.25">
      <c r="A108" s="200"/>
      <c r="B108" s="419"/>
      <c r="C108" s="234" t="s">
        <v>697</v>
      </c>
      <c r="D108" s="235" t="s">
        <v>760</v>
      </c>
      <c r="E108" s="374" t="s">
        <v>698</v>
      </c>
      <c r="F108" s="374"/>
      <c r="G108" s="374"/>
      <c r="H108" s="374"/>
      <c r="I108" s="298" t="str">
        <f>'D2'!T11</f>
        <v/>
      </c>
    </row>
    <row r="109" spans="1:10" ht="31.5" customHeight="1" x14ac:dyDescent="0.25">
      <c r="A109" s="200"/>
      <c r="B109" s="419"/>
      <c r="C109" s="236" t="s">
        <v>699</v>
      </c>
      <c r="D109" s="237"/>
      <c r="E109" s="372"/>
      <c r="F109" s="372"/>
      <c r="G109" s="372"/>
      <c r="H109" s="372"/>
      <c r="I109" s="296"/>
    </row>
    <row r="110" spans="1:10" ht="47.25" customHeight="1" x14ac:dyDescent="0.25">
      <c r="A110" s="200"/>
      <c r="B110" s="420"/>
      <c r="C110" s="234" t="s">
        <v>700</v>
      </c>
      <c r="D110" s="235" t="s">
        <v>761</v>
      </c>
      <c r="E110" s="375" t="s">
        <v>701</v>
      </c>
      <c r="F110" s="375"/>
      <c r="G110" s="375"/>
      <c r="H110" s="375"/>
      <c r="I110" s="298" t="str">
        <f>'D2'!T10</f>
        <v/>
      </c>
    </row>
    <row r="111" spans="1:10" ht="41.25" customHeight="1" x14ac:dyDescent="0.25">
      <c r="A111" s="200"/>
      <c r="B111" s="400" t="s">
        <v>702</v>
      </c>
      <c r="C111" s="218" t="s">
        <v>703</v>
      </c>
      <c r="D111" s="219" t="s">
        <v>762</v>
      </c>
      <c r="E111" s="371" t="s">
        <v>704</v>
      </c>
      <c r="F111" s="371"/>
      <c r="G111" s="371"/>
      <c r="H111" s="371"/>
      <c r="I111" s="298" t="str">
        <f>'D1'!T12</f>
        <v/>
      </c>
    </row>
    <row r="112" spans="1:10" ht="30.75" customHeight="1" x14ac:dyDescent="0.25">
      <c r="A112" s="200"/>
      <c r="B112" s="401"/>
      <c r="C112" s="227"/>
      <c r="D112" s="228" t="s">
        <v>763</v>
      </c>
      <c r="E112" s="370" t="s">
        <v>705</v>
      </c>
      <c r="F112" s="370"/>
      <c r="G112" s="370"/>
      <c r="H112" s="370"/>
      <c r="I112" s="298" t="str">
        <f>'D1'!T13</f>
        <v/>
      </c>
    </row>
    <row r="113" spans="1:9" ht="33" customHeight="1" x14ac:dyDescent="0.25">
      <c r="A113" s="200"/>
      <c r="B113" s="401"/>
      <c r="C113" s="227" t="s">
        <v>706</v>
      </c>
      <c r="D113" s="229" t="s">
        <v>764</v>
      </c>
      <c r="E113" s="406" t="s">
        <v>707</v>
      </c>
      <c r="F113" s="406"/>
      <c r="G113" s="406"/>
      <c r="H113" s="406"/>
      <c r="I113" s="298" t="str">
        <f>'D1'!T29</f>
        <v/>
      </c>
    </row>
    <row r="114" spans="1:9" ht="30" customHeight="1" x14ac:dyDescent="0.25">
      <c r="A114" s="200"/>
      <c r="B114" s="401"/>
      <c r="C114" s="218" t="s">
        <v>708</v>
      </c>
      <c r="D114" s="219" t="s">
        <v>765</v>
      </c>
      <c r="E114" s="371" t="s">
        <v>709</v>
      </c>
      <c r="F114" s="371"/>
      <c r="G114" s="371"/>
      <c r="H114" s="371"/>
      <c r="I114" s="402" t="str">
        <f>'D5'!T16</f>
        <v/>
      </c>
    </row>
    <row r="115" spans="1:9" ht="25.5" customHeight="1" x14ac:dyDescent="0.25">
      <c r="A115" s="200"/>
      <c r="B115" s="401"/>
      <c r="C115" s="218" t="s">
        <v>710</v>
      </c>
      <c r="D115" s="209"/>
      <c r="E115" s="407"/>
      <c r="F115" s="407"/>
      <c r="G115" s="407"/>
      <c r="H115" s="407"/>
      <c r="I115" s="403"/>
    </row>
    <row r="116" spans="1:9" ht="24.75" customHeight="1" x14ac:dyDescent="0.25">
      <c r="A116" s="200"/>
      <c r="B116" s="401"/>
      <c r="C116" s="227" t="s">
        <v>711</v>
      </c>
      <c r="D116" s="288"/>
      <c r="E116" s="370"/>
      <c r="F116" s="370"/>
      <c r="G116" s="370"/>
      <c r="H116" s="370"/>
      <c r="I116" s="404"/>
    </row>
    <row r="117" spans="1:9" ht="27.75" customHeight="1" x14ac:dyDescent="0.25">
      <c r="A117" s="200"/>
      <c r="B117" s="401"/>
      <c r="C117" s="227" t="s">
        <v>712</v>
      </c>
      <c r="D117" s="229" t="s">
        <v>766</v>
      </c>
      <c r="E117" s="406" t="s">
        <v>713</v>
      </c>
      <c r="F117" s="406"/>
      <c r="G117" s="406"/>
      <c r="H117" s="406"/>
      <c r="I117" s="298" t="str">
        <f>'D5'!T52</f>
        <v/>
      </c>
    </row>
    <row r="118" spans="1:9" ht="39.75" customHeight="1" x14ac:dyDescent="0.25">
      <c r="A118" s="200"/>
      <c r="B118" s="401"/>
      <c r="C118" s="227" t="s">
        <v>714</v>
      </c>
      <c r="D118" s="229" t="s">
        <v>767</v>
      </c>
      <c r="E118" s="406" t="s">
        <v>715</v>
      </c>
      <c r="F118" s="406"/>
      <c r="G118" s="406"/>
      <c r="H118" s="406"/>
      <c r="I118" s="298" t="str">
        <f>'D1'!T24</f>
        <v/>
      </c>
    </row>
    <row r="119" spans="1:9" ht="39" customHeight="1" x14ac:dyDescent="0.25">
      <c r="A119" s="200"/>
      <c r="B119" s="401"/>
      <c r="C119" s="227" t="s">
        <v>716</v>
      </c>
      <c r="D119" s="229" t="s">
        <v>768</v>
      </c>
      <c r="E119" s="406" t="s">
        <v>717</v>
      </c>
      <c r="F119" s="406"/>
      <c r="G119" s="406"/>
      <c r="H119" s="406"/>
      <c r="I119" s="298" t="str">
        <f>'D5'!T28</f>
        <v/>
      </c>
    </row>
    <row r="120" spans="1:9" ht="37.5" customHeight="1" x14ac:dyDescent="0.25">
      <c r="A120" s="200"/>
      <c r="B120" s="401"/>
      <c r="C120" s="227" t="s">
        <v>718</v>
      </c>
      <c r="D120" s="229" t="s">
        <v>769</v>
      </c>
      <c r="E120" s="406" t="s">
        <v>719</v>
      </c>
      <c r="F120" s="406"/>
      <c r="G120" s="406"/>
      <c r="H120" s="406"/>
      <c r="I120" s="298" t="str">
        <f>'D5'!T33</f>
        <v/>
      </c>
    </row>
    <row r="121" spans="1:9" ht="45.75" customHeight="1" x14ac:dyDescent="0.25">
      <c r="A121" s="200"/>
      <c r="B121" s="401"/>
      <c r="C121" s="227" t="s">
        <v>720</v>
      </c>
      <c r="D121" s="229" t="s">
        <v>770</v>
      </c>
      <c r="E121" s="406" t="s">
        <v>721</v>
      </c>
      <c r="F121" s="406"/>
      <c r="G121" s="406"/>
      <c r="H121" s="406"/>
      <c r="I121" s="298" t="str">
        <f>'D1'!T38</f>
        <v/>
      </c>
    </row>
    <row r="122" spans="1:9" ht="48" customHeight="1" x14ac:dyDescent="0.25">
      <c r="A122" s="200"/>
      <c r="B122" s="401"/>
      <c r="C122" s="218" t="s">
        <v>722</v>
      </c>
      <c r="D122" s="219" t="s">
        <v>771</v>
      </c>
      <c r="E122" s="371" t="s">
        <v>723</v>
      </c>
      <c r="F122" s="371"/>
      <c r="G122" s="371"/>
      <c r="H122" s="371"/>
      <c r="I122" s="298" t="str">
        <f>'D1'!T38</f>
        <v/>
      </c>
    </row>
    <row r="123" spans="1:9" ht="46.5" customHeight="1" x14ac:dyDescent="0.25">
      <c r="A123" s="200"/>
      <c r="B123" s="401"/>
      <c r="C123" s="218"/>
      <c r="D123" s="210" t="s">
        <v>772</v>
      </c>
      <c r="E123" s="407" t="s">
        <v>724</v>
      </c>
      <c r="F123" s="407"/>
      <c r="G123" s="407"/>
      <c r="H123" s="407"/>
      <c r="I123" s="298" t="str">
        <f>'D5'!T20</f>
        <v/>
      </c>
    </row>
    <row r="124" spans="1:9" ht="39.75" customHeight="1" x14ac:dyDescent="0.25">
      <c r="A124" s="200"/>
      <c r="B124" s="401"/>
      <c r="C124" s="227"/>
      <c r="D124" s="228" t="s">
        <v>773</v>
      </c>
      <c r="E124" s="370" t="s">
        <v>725</v>
      </c>
      <c r="F124" s="370"/>
      <c r="G124" s="370"/>
      <c r="H124" s="370"/>
      <c r="I124" s="298" t="str">
        <f>'D5'!T22</f>
        <v/>
      </c>
    </row>
    <row r="125" spans="1:9" ht="42" customHeight="1" x14ac:dyDescent="0.25">
      <c r="A125" s="200"/>
      <c r="B125" s="401"/>
      <c r="C125" s="218" t="s">
        <v>726</v>
      </c>
      <c r="D125" s="219" t="s">
        <v>774</v>
      </c>
      <c r="E125" s="371" t="s">
        <v>727</v>
      </c>
      <c r="F125" s="371"/>
      <c r="G125" s="371"/>
      <c r="H125" s="371"/>
      <c r="I125" s="298" t="str">
        <f>'D5'!T54</f>
        <v/>
      </c>
    </row>
    <row r="126" spans="1:9" ht="45" customHeight="1" x14ac:dyDescent="0.25">
      <c r="A126" s="200"/>
      <c r="B126" s="401"/>
      <c r="C126" s="232"/>
      <c r="D126" s="233" t="s">
        <v>775</v>
      </c>
      <c r="E126" s="370" t="s">
        <v>728</v>
      </c>
      <c r="F126" s="370"/>
      <c r="G126" s="370"/>
      <c r="H126" s="370"/>
      <c r="I126" s="298" t="str">
        <f>'D5'!T56</f>
        <v/>
      </c>
    </row>
    <row r="127" spans="1:9" ht="36.75" customHeight="1" x14ac:dyDescent="0.25">
      <c r="A127" s="200"/>
      <c r="B127" s="401"/>
      <c r="C127" s="231" t="s">
        <v>729</v>
      </c>
      <c r="D127" s="230"/>
      <c r="E127" s="372"/>
      <c r="F127" s="372"/>
      <c r="G127" s="372"/>
      <c r="H127" s="372"/>
      <c r="I127" s="296"/>
    </row>
    <row r="128" spans="1:9" ht="39" customHeight="1" x14ac:dyDescent="0.25">
      <c r="A128" s="200"/>
      <c r="B128" s="401"/>
      <c r="C128" s="218" t="s">
        <v>730</v>
      </c>
      <c r="D128" s="219" t="s">
        <v>776</v>
      </c>
      <c r="E128" s="371" t="s">
        <v>731</v>
      </c>
      <c r="F128" s="371"/>
      <c r="G128" s="371"/>
      <c r="H128" s="371"/>
      <c r="I128" s="298" t="str">
        <f>'D5'!T59</f>
        <v/>
      </c>
    </row>
    <row r="129" spans="1:9" ht="39.75" customHeight="1" x14ac:dyDescent="0.25">
      <c r="A129" s="200"/>
      <c r="B129" s="401"/>
      <c r="C129" s="227"/>
      <c r="D129" s="228" t="s">
        <v>777</v>
      </c>
      <c r="E129" s="370" t="s">
        <v>732</v>
      </c>
      <c r="F129" s="370"/>
      <c r="G129" s="370"/>
      <c r="H129" s="370"/>
      <c r="I129" s="298" t="str">
        <f>'D5'!T24</f>
        <v/>
      </c>
    </row>
    <row r="130" spans="1:9" ht="38.25" customHeight="1" x14ac:dyDescent="0.25">
      <c r="A130" s="200"/>
      <c r="B130" s="398" t="s">
        <v>733</v>
      </c>
      <c r="C130" s="248" t="s">
        <v>734</v>
      </c>
      <c r="D130" s="249" t="s">
        <v>778</v>
      </c>
      <c r="E130" s="405" t="s">
        <v>735</v>
      </c>
      <c r="F130" s="405"/>
      <c r="G130" s="405"/>
      <c r="H130" s="405"/>
      <c r="I130" s="298" t="str">
        <f>'D5'!T53</f>
        <v/>
      </c>
    </row>
    <row r="131" spans="1:9" ht="43.5" customHeight="1" x14ac:dyDescent="0.25">
      <c r="A131" s="200"/>
      <c r="B131" s="398"/>
      <c r="C131" s="248" t="s">
        <v>736</v>
      </c>
      <c r="D131" s="249" t="s">
        <v>779</v>
      </c>
      <c r="E131" s="405" t="s">
        <v>737</v>
      </c>
      <c r="F131" s="405"/>
      <c r="G131" s="405"/>
      <c r="H131" s="405"/>
      <c r="I131" s="298" t="str">
        <f>'D5'!T51</f>
        <v/>
      </c>
    </row>
    <row r="132" spans="1:9" ht="48" customHeight="1" x14ac:dyDescent="0.25">
      <c r="A132" s="200"/>
      <c r="B132" s="398"/>
      <c r="C132" s="248" t="s">
        <v>738</v>
      </c>
      <c r="D132" s="250" t="s">
        <v>780</v>
      </c>
      <c r="E132" s="405" t="s">
        <v>739</v>
      </c>
      <c r="F132" s="405"/>
      <c r="G132" s="405"/>
      <c r="H132" s="405"/>
      <c r="I132" s="298" t="str">
        <f>'D1'!T33</f>
        <v/>
      </c>
    </row>
    <row r="133" spans="1:9" ht="42.75" customHeight="1" x14ac:dyDescent="0.25">
      <c r="A133" s="200"/>
      <c r="B133" s="398"/>
      <c r="C133" s="222" t="s">
        <v>740</v>
      </c>
      <c r="D133" s="224"/>
      <c r="E133" s="382"/>
      <c r="F133" s="382"/>
      <c r="G133" s="382"/>
      <c r="H133" s="382"/>
      <c r="I133" s="296"/>
    </row>
    <row r="134" spans="1:9" ht="48" customHeight="1" x14ac:dyDescent="0.25">
      <c r="A134" s="200"/>
      <c r="B134" s="398"/>
      <c r="C134" s="221" t="s">
        <v>741</v>
      </c>
      <c r="D134" s="225"/>
      <c r="E134" s="373"/>
      <c r="F134" s="373"/>
      <c r="G134" s="373"/>
      <c r="H134" s="373"/>
      <c r="I134" s="296"/>
    </row>
    <row r="135" spans="1:9" ht="33.75" customHeight="1" thickBot="1" x14ac:dyDescent="0.3">
      <c r="A135" s="200"/>
      <c r="B135" s="399"/>
      <c r="C135" s="216" t="s">
        <v>742</v>
      </c>
      <c r="D135" s="206"/>
      <c r="E135" s="369"/>
      <c r="F135" s="369"/>
      <c r="G135" s="369"/>
      <c r="H135" s="369"/>
      <c r="I135" s="297"/>
    </row>
  </sheetData>
  <sheetProtection formatCells="0" formatColumns="0" formatRows="0" insertColumns="0" insertRows="0" insertHyperlinks="0" deleteColumns="0" deleteRows="0" sort="0" autoFilter="0" pivotTables="0"/>
  <mergeCells count="91">
    <mergeCell ref="E46:F46"/>
    <mergeCell ref="E47:F47"/>
    <mergeCell ref="E48:F48"/>
    <mergeCell ref="E49:F49"/>
    <mergeCell ref="E50:F50"/>
    <mergeCell ref="C106:C107"/>
    <mergeCell ref="E106:H106"/>
    <mergeCell ref="E92:H92"/>
    <mergeCell ref="B2:G2"/>
    <mergeCell ref="B4:F4"/>
    <mergeCell ref="B8:F8"/>
    <mergeCell ref="B12:F12"/>
    <mergeCell ref="B16:F16"/>
    <mergeCell ref="B60:I60"/>
    <mergeCell ref="B75:B91"/>
    <mergeCell ref="B92:B110"/>
    <mergeCell ref="B24:F24"/>
    <mergeCell ref="B44:C44"/>
    <mergeCell ref="E44:G44"/>
    <mergeCell ref="B32:C32"/>
    <mergeCell ref="E32:G32"/>
    <mergeCell ref="B130:B135"/>
    <mergeCell ref="B111:B129"/>
    <mergeCell ref="I114:I116"/>
    <mergeCell ref="E130:H130"/>
    <mergeCell ref="E131:H131"/>
    <mergeCell ref="E120:H120"/>
    <mergeCell ref="E113:H113"/>
    <mergeCell ref="E114:H116"/>
    <mergeCell ref="E117:H117"/>
    <mergeCell ref="E118:H118"/>
    <mergeCell ref="E119:H119"/>
    <mergeCell ref="E121:H121"/>
    <mergeCell ref="E122:H122"/>
    <mergeCell ref="E123:H123"/>
    <mergeCell ref="E132:H132"/>
    <mergeCell ref="E133:H133"/>
    <mergeCell ref="E94:H94"/>
    <mergeCell ref="B20:F20"/>
    <mergeCell ref="E75:H75"/>
    <mergeCell ref="B28:F28"/>
    <mergeCell ref="E88:H89"/>
    <mergeCell ref="E90:H90"/>
    <mergeCell ref="E91:H91"/>
    <mergeCell ref="E34:F34"/>
    <mergeCell ref="E35:F35"/>
    <mergeCell ref="E36:F36"/>
    <mergeCell ref="E37:F37"/>
    <mergeCell ref="E38:F38"/>
    <mergeCell ref="E39:F39"/>
    <mergeCell ref="E51:F51"/>
    <mergeCell ref="E52:F52"/>
    <mergeCell ref="E40:F40"/>
    <mergeCell ref="E105:H105"/>
    <mergeCell ref="E102:H102"/>
    <mergeCell ref="E103:H103"/>
    <mergeCell ref="B62:I62"/>
    <mergeCell ref="F73:G73"/>
    <mergeCell ref="E82:H82"/>
    <mergeCell ref="E83:H83"/>
    <mergeCell ref="E84:H84"/>
    <mergeCell ref="E85:H85"/>
    <mergeCell ref="E76:H76"/>
    <mergeCell ref="E77:H78"/>
    <mergeCell ref="E79:H79"/>
    <mergeCell ref="E81:H81"/>
    <mergeCell ref="E86:H86"/>
    <mergeCell ref="E87:H87"/>
    <mergeCell ref="E93:H93"/>
    <mergeCell ref="E95:H95"/>
    <mergeCell ref="E96:H96"/>
    <mergeCell ref="E97:H97"/>
    <mergeCell ref="E98:H98"/>
    <mergeCell ref="E104:H104"/>
    <mergeCell ref="E99:H99"/>
    <mergeCell ref="E100:H100"/>
    <mergeCell ref="E101:H101"/>
    <mergeCell ref="E107:H107"/>
    <mergeCell ref="E108:H108"/>
    <mergeCell ref="E109:H109"/>
    <mergeCell ref="E110:H110"/>
    <mergeCell ref="E112:H112"/>
    <mergeCell ref="E111:H111"/>
    <mergeCell ref="E135:H135"/>
    <mergeCell ref="E124:H124"/>
    <mergeCell ref="E125:H125"/>
    <mergeCell ref="E126:H126"/>
    <mergeCell ref="E127:H127"/>
    <mergeCell ref="E129:H129"/>
    <mergeCell ref="E128:H128"/>
    <mergeCell ref="E134:H134"/>
  </mergeCells>
  <conditionalFormatting sqref="G17:G18 G13:G14 G9:G10 G5:G6">
    <cfRule type="cellIs" dxfId="405" priority="459" stopIfTrue="1" operator="lessThan">
      <formula>19.999</formula>
    </cfRule>
    <cfRule type="cellIs" dxfId="404" priority="460" stopIfTrue="1" operator="lessThan">
      <formula>79.999</formula>
    </cfRule>
    <cfRule type="cellIs" dxfId="403" priority="461" stopIfTrue="1" operator="between">
      <formula>90</formula>
      <formula>100</formula>
    </cfRule>
  </conditionalFormatting>
  <conditionalFormatting sqref="G17:G18 G13:G14 G9:G10 G5:G6">
    <cfRule type="containsBlanks" dxfId="402" priority="453" stopIfTrue="1">
      <formula>LEN(TRIM(G5))=0</formula>
    </cfRule>
    <cfRule type="cellIs" dxfId="401" priority="455" stopIfTrue="1" operator="lessThan">
      <formula>39.999</formula>
    </cfRule>
    <cfRule type="cellIs" dxfId="400" priority="456" stopIfTrue="1" operator="lessThan">
      <formula>59.999</formula>
    </cfRule>
    <cfRule type="cellIs" dxfId="399" priority="458" stopIfTrue="1" operator="lessThan">
      <formula>89.999</formula>
    </cfRule>
  </conditionalFormatting>
  <conditionalFormatting sqref="G21:G22">
    <cfRule type="cellIs" dxfId="398" priority="465" stopIfTrue="1" operator="lessThan">
      <formula>19.999</formula>
    </cfRule>
    <cfRule type="cellIs" dxfId="397" priority="466" stopIfTrue="1" operator="lessThan">
      <formula>79.999</formula>
    </cfRule>
    <cfRule type="cellIs" dxfId="396" priority="467" stopIfTrue="1" operator="between">
      <formula>90</formula>
      <formula>100</formula>
    </cfRule>
  </conditionalFormatting>
  <conditionalFormatting sqref="G21:G22">
    <cfRule type="containsBlanks" dxfId="395" priority="407" stopIfTrue="1">
      <formula>LEN(TRIM(G21))=0</formula>
    </cfRule>
    <cfRule type="cellIs" dxfId="394" priority="409" stopIfTrue="1" operator="lessThan">
      <formula>39.999</formula>
    </cfRule>
    <cfRule type="cellIs" dxfId="393" priority="410" stopIfTrue="1" operator="lessThan">
      <formula>59.999</formula>
    </cfRule>
    <cfRule type="cellIs" dxfId="392" priority="412" stopIfTrue="1" operator="lessThan">
      <formula>89.999</formula>
    </cfRule>
  </conditionalFormatting>
  <conditionalFormatting sqref="G25:G26">
    <cfRule type="cellIs" dxfId="391" priority="471" stopIfTrue="1" operator="lessThan">
      <formula>19.999</formula>
    </cfRule>
    <cfRule type="cellIs" dxfId="390" priority="472" stopIfTrue="1" operator="lessThan">
      <formula>79.999</formula>
    </cfRule>
    <cfRule type="cellIs" dxfId="389" priority="473" stopIfTrue="1" operator="between">
      <formula>90</formula>
      <formula>100</formula>
    </cfRule>
  </conditionalFormatting>
  <conditionalFormatting sqref="G25:G26">
    <cfRule type="containsBlanks" dxfId="388" priority="400" stopIfTrue="1">
      <formula>LEN(TRIM(G25))=0</formula>
    </cfRule>
    <cfRule type="cellIs" dxfId="387" priority="402" stopIfTrue="1" operator="lessThan">
      <formula>39.999</formula>
    </cfRule>
    <cfRule type="cellIs" dxfId="386" priority="403" stopIfTrue="1" operator="lessThan">
      <formula>59.999</formula>
    </cfRule>
    <cfRule type="cellIs" dxfId="385" priority="405" stopIfTrue="1" operator="lessThan">
      <formula>89.999</formula>
    </cfRule>
  </conditionalFormatting>
  <conditionalFormatting sqref="E32">
    <cfRule type="cellIs" dxfId="384" priority="477" stopIfTrue="1" operator="lessThan">
      <formula>19.999</formula>
    </cfRule>
    <cfRule type="cellIs" dxfId="383" priority="478" stopIfTrue="1" operator="lessThan">
      <formula>79.999</formula>
    </cfRule>
    <cfRule type="cellIs" dxfId="382" priority="479" stopIfTrue="1" operator="between">
      <formula>90</formula>
      <formula>100</formula>
    </cfRule>
  </conditionalFormatting>
  <conditionalFormatting sqref="E32:G32">
    <cfRule type="containsBlanks" dxfId="381" priority="393" stopIfTrue="1">
      <formula>LEN(TRIM(E32))=0</formula>
    </cfRule>
    <cfRule type="cellIs" dxfId="380" priority="395" stopIfTrue="1" operator="lessThan">
      <formula>39.999</formula>
    </cfRule>
    <cfRule type="cellIs" dxfId="379" priority="396" stopIfTrue="1" operator="lessThan">
      <formula>59.999</formula>
    </cfRule>
    <cfRule type="cellIs" dxfId="378" priority="398" stopIfTrue="1" operator="lessThan">
      <formula>89.999</formula>
    </cfRule>
  </conditionalFormatting>
  <conditionalFormatting sqref="G29:G30">
    <cfRule type="cellIs" dxfId="377" priority="483" stopIfTrue="1" operator="lessThan">
      <formula>19.999</formula>
    </cfRule>
    <cfRule type="cellIs" dxfId="376" priority="484" stopIfTrue="1" operator="lessThan">
      <formula>79.999</formula>
    </cfRule>
    <cfRule type="cellIs" dxfId="375" priority="485" stopIfTrue="1" operator="between">
      <formula>90</formula>
      <formula>100</formula>
    </cfRule>
  </conditionalFormatting>
  <conditionalFormatting sqref="G29:G30">
    <cfRule type="containsBlanks" dxfId="374" priority="386" stopIfTrue="1">
      <formula>LEN(TRIM(G29))=0</formula>
    </cfRule>
    <cfRule type="cellIs" dxfId="373" priority="388" stopIfTrue="1" operator="lessThan">
      <formula>39.999</formula>
    </cfRule>
    <cfRule type="cellIs" dxfId="372" priority="389" stopIfTrue="1" operator="lessThan">
      <formula>59.999</formula>
    </cfRule>
    <cfRule type="cellIs" dxfId="371" priority="391" stopIfTrue="1" operator="lessThan">
      <formula>89.999</formula>
    </cfRule>
  </conditionalFormatting>
  <conditionalFormatting sqref="G34">
    <cfRule type="cellIs" dxfId="370" priority="489" stopIfTrue="1" operator="lessThan">
      <formula>19.999</formula>
    </cfRule>
    <cfRule type="cellIs" dxfId="369" priority="490" stopIfTrue="1" operator="lessThan">
      <formula>79.999</formula>
    </cfRule>
    <cfRule type="cellIs" dxfId="368" priority="491" stopIfTrue="1" operator="between">
      <formula>90</formula>
      <formula>100</formula>
    </cfRule>
  </conditionalFormatting>
  <conditionalFormatting sqref="G34">
    <cfRule type="containsBlanks" dxfId="367" priority="379" stopIfTrue="1">
      <formula>LEN(TRIM(G34))=0</formula>
    </cfRule>
    <cfRule type="cellIs" dxfId="366" priority="381" stopIfTrue="1" operator="lessThan">
      <formula>39.999</formula>
    </cfRule>
    <cfRule type="cellIs" dxfId="365" priority="382" stopIfTrue="1" operator="lessThan">
      <formula>59.999</formula>
    </cfRule>
    <cfRule type="cellIs" dxfId="364" priority="384" stopIfTrue="1" operator="lessThan">
      <formula>89.999</formula>
    </cfRule>
  </conditionalFormatting>
  <conditionalFormatting sqref="G35">
    <cfRule type="cellIs" dxfId="363" priority="495" stopIfTrue="1" operator="lessThan">
      <formula>19.999</formula>
    </cfRule>
    <cfRule type="cellIs" dxfId="362" priority="496" stopIfTrue="1" operator="lessThan">
      <formula>79.999</formula>
    </cfRule>
    <cfRule type="cellIs" dxfId="361" priority="497" stopIfTrue="1" operator="between">
      <formula>90</formula>
      <formula>100</formula>
    </cfRule>
  </conditionalFormatting>
  <conditionalFormatting sqref="G35">
    <cfRule type="containsBlanks" dxfId="360" priority="372" stopIfTrue="1">
      <formula>LEN(TRIM(G35))=0</formula>
    </cfRule>
    <cfRule type="cellIs" dxfId="359" priority="374" stopIfTrue="1" operator="lessThan">
      <formula>39.999</formula>
    </cfRule>
    <cfRule type="cellIs" dxfId="358" priority="375" stopIfTrue="1" operator="lessThan">
      <formula>59.999</formula>
    </cfRule>
    <cfRule type="cellIs" dxfId="357" priority="377" stopIfTrue="1" operator="lessThan">
      <formula>89.999</formula>
    </cfRule>
  </conditionalFormatting>
  <conditionalFormatting sqref="G36">
    <cfRule type="cellIs" dxfId="356" priority="501" stopIfTrue="1" operator="lessThan">
      <formula>19.999</formula>
    </cfRule>
    <cfRule type="cellIs" dxfId="355" priority="502" stopIfTrue="1" operator="lessThan">
      <formula>79.999</formula>
    </cfRule>
    <cfRule type="cellIs" dxfId="354" priority="503" stopIfTrue="1" operator="between">
      <formula>90</formula>
      <formula>100</formula>
    </cfRule>
  </conditionalFormatting>
  <conditionalFormatting sqref="G36">
    <cfRule type="containsBlanks" dxfId="353" priority="365" stopIfTrue="1">
      <formula>LEN(TRIM(G36))=0</formula>
    </cfRule>
    <cfRule type="cellIs" dxfId="352" priority="367" stopIfTrue="1" operator="lessThan">
      <formula>39.999</formula>
    </cfRule>
    <cfRule type="cellIs" dxfId="351" priority="368" stopIfTrue="1" operator="lessThan">
      <formula>59.999</formula>
    </cfRule>
    <cfRule type="cellIs" dxfId="350" priority="370" stopIfTrue="1" operator="lessThan">
      <formula>89.999</formula>
    </cfRule>
  </conditionalFormatting>
  <conditionalFormatting sqref="G38">
    <cfRule type="cellIs" dxfId="349" priority="507" stopIfTrue="1" operator="lessThan">
      <formula>19.999</formula>
    </cfRule>
    <cfRule type="cellIs" dxfId="348" priority="508" stopIfTrue="1" operator="lessThan">
      <formula>79.999</formula>
    </cfRule>
    <cfRule type="cellIs" dxfId="347" priority="509" stopIfTrue="1" operator="between">
      <formula>90</formula>
      <formula>100</formula>
    </cfRule>
  </conditionalFormatting>
  <conditionalFormatting sqref="G38">
    <cfRule type="containsBlanks" dxfId="346" priority="358" stopIfTrue="1">
      <formula>LEN(TRIM(G38))=0</formula>
    </cfRule>
    <cfRule type="cellIs" dxfId="345" priority="360" stopIfTrue="1" operator="lessThan">
      <formula>39.999</formula>
    </cfRule>
    <cfRule type="cellIs" dxfId="344" priority="361" stopIfTrue="1" operator="lessThan">
      <formula>59.999</formula>
    </cfRule>
    <cfRule type="cellIs" dxfId="343" priority="363" stopIfTrue="1" operator="lessThan">
      <formula>89.999</formula>
    </cfRule>
  </conditionalFormatting>
  <conditionalFormatting sqref="G37">
    <cfRule type="cellIs" dxfId="342" priority="513" stopIfTrue="1" operator="lessThan">
      <formula>19.999</formula>
    </cfRule>
    <cfRule type="cellIs" dxfId="341" priority="514" stopIfTrue="1" operator="lessThan">
      <formula>79.999</formula>
    </cfRule>
    <cfRule type="cellIs" dxfId="340" priority="515" stopIfTrue="1" operator="between">
      <formula>90</formula>
      <formula>100</formula>
    </cfRule>
  </conditionalFormatting>
  <conditionalFormatting sqref="G37">
    <cfRule type="containsBlanks" dxfId="339" priority="351" stopIfTrue="1">
      <formula>LEN(TRIM(G37))=0</formula>
    </cfRule>
    <cfRule type="cellIs" dxfId="338" priority="353" stopIfTrue="1" operator="lessThan">
      <formula>39.999</formula>
    </cfRule>
    <cfRule type="cellIs" dxfId="337" priority="354" stopIfTrue="1" operator="lessThan">
      <formula>59.999</formula>
    </cfRule>
    <cfRule type="cellIs" dxfId="336" priority="356" stopIfTrue="1" operator="lessThan">
      <formula>89.999</formula>
    </cfRule>
  </conditionalFormatting>
  <conditionalFormatting sqref="G39">
    <cfRule type="cellIs" dxfId="335" priority="519" stopIfTrue="1" operator="lessThan">
      <formula>19.999</formula>
    </cfRule>
    <cfRule type="cellIs" dxfId="334" priority="520" stopIfTrue="1" operator="lessThan">
      <formula>79.999</formula>
    </cfRule>
    <cfRule type="cellIs" dxfId="333" priority="521" stopIfTrue="1" operator="between">
      <formula>90</formula>
      <formula>100</formula>
    </cfRule>
  </conditionalFormatting>
  <conditionalFormatting sqref="G39">
    <cfRule type="containsBlanks" dxfId="332" priority="344" stopIfTrue="1">
      <formula>LEN(TRIM(G39))=0</formula>
    </cfRule>
    <cfRule type="cellIs" dxfId="331" priority="346" stopIfTrue="1" operator="lessThan">
      <formula>39.999</formula>
    </cfRule>
    <cfRule type="cellIs" dxfId="330" priority="347" stopIfTrue="1" operator="lessThan">
      <formula>59.999</formula>
    </cfRule>
    <cfRule type="cellIs" dxfId="329" priority="349" stopIfTrue="1" operator="lessThan">
      <formula>89.999</formula>
    </cfRule>
  </conditionalFormatting>
  <conditionalFormatting sqref="G40">
    <cfRule type="cellIs" dxfId="328" priority="525" stopIfTrue="1" operator="lessThan">
      <formula>19.999</formula>
    </cfRule>
    <cfRule type="cellIs" dxfId="327" priority="526" stopIfTrue="1" operator="lessThan">
      <formula>79.999</formula>
    </cfRule>
    <cfRule type="cellIs" dxfId="326" priority="527" stopIfTrue="1" operator="between">
      <formula>90</formula>
      <formula>100</formula>
    </cfRule>
  </conditionalFormatting>
  <conditionalFormatting sqref="G40">
    <cfRule type="containsBlanks" dxfId="325" priority="337" stopIfTrue="1">
      <formula>LEN(TRIM(G40))=0</formula>
    </cfRule>
    <cfRule type="cellIs" dxfId="324" priority="339" stopIfTrue="1" operator="lessThan">
      <formula>39.999</formula>
    </cfRule>
    <cfRule type="cellIs" dxfId="323" priority="340" stopIfTrue="1" operator="lessThan">
      <formula>59.999</formula>
    </cfRule>
    <cfRule type="cellIs" dxfId="322" priority="342" stopIfTrue="1" operator="lessThan">
      <formula>89.999</formula>
    </cfRule>
  </conditionalFormatting>
  <conditionalFormatting sqref="E44">
    <cfRule type="cellIs" dxfId="321" priority="531" stopIfTrue="1" operator="lessThan">
      <formula>19.999</formula>
    </cfRule>
    <cfRule type="cellIs" dxfId="320" priority="532" stopIfTrue="1" operator="lessThan">
      <formula>79.999</formula>
    </cfRule>
    <cfRule type="cellIs" dxfId="319" priority="533" stopIfTrue="1" operator="between">
      <formula>90</formula>
      <formula>100</formula>
    </cfRule>
  </conditionalFormatting>
  <conditionalFormatting sqref="E44:G44">
    <cfRule type="containsBlanks" dxfId="318" priority="330" stopIfTrue="1">
      <formula>LEN(TRIM(E44))=0</formula>
    </cfRule>
    <cfRule type="cellIs" dxfId="317" priority="332" stopIfTrue="1" operator="lessThan">
      <formula>39.999</formula>
    </cfRule>
    <cfRule type="cellIs" dxfId="316" priority="333" stopIfTrue="1" operator="lessThan">
      <formula>59.999</formula>
    </cfRule>
    <cfRule type="cellIs" dxfId="315" priority="335" stopIfTrue="1" operator="lessThan">
      <formula>89.999</formula>
    </cfRule>
  </conditionalFormatting>
  <conditionalFormatting sqref="G46">
    <cfRule type="cellIs" dxfId="314" priority="537" stopIfTrue="1" operator="lessThan">
      <formula>19.999</formula>
    </cfRule>
    <cfRule type="cellIs" dxfId="313" priority="538" stopIfTrue="1" operator="lessThan">
      <formula>79.999</formula>
    </cfRule>
    <cfRule type="cellIs" dxfId="312" priority="539" stopIfTrue="1" operator="between">
      <formula>90</formula>
      <formula>100</formula>
    </cfRule>
  </conditionalFormatting>
  <conditionalFormatting sqref="G46">
    <cfRule type="containsBlanks" dxfId="311" priority="323" stopIfTrue="1">
      <formula>LEN(TRIM(G46))=0</formula>
    </cfRule>
    <cfRule type="cellIs" dxfId="310" priority="325" stopIfTrue="1" operator="lessThan">
      <formula>39.999</formula>
    </cfRule>
    <cfRule type="cellIs" dxfId="309" priority="326" stopIfTrue="1" operator="lessThan">
      <formula>59.999</formula>
    </cfRule>
    <cfRule type="cellIs" dxfId="308" priority="328" stopIfTrue="1" operator="lessThan">
      <formula>89.999</formula>
    </cfRule>
  </conditionalFormatting>
  <conditionalFormatting sqref="G47">
    <cfRule type="cellIs" dxfId="307" priority="543" stopIfTrue="1" operator="lessThan">
      <formula>19.999</formula>
    </cfRule>
    <cfRule type="cellIs" dxfId="306" priority="544" stopIfTrue="1" operator="lessThan">
      <formula>79.999</formula>
    </cfRule>
    <cfRule type="cellIs" dxfId="305" priority="545" stopIfTrue="1" operator="between">
      <formula>90</formula>
      <formula>100</formula>
    </cfRule>
  </conditionalFormatting>
  <conditionalFormatting sqref="G47">
    <cfRule type="containsBlanks" dxfId="304" priority="316" stopIfTrue="1">
      <formula>LEN(TRIM(G47))=0</formula>
    </cfRule>
    <cfRule type="cellIs" dxfId="303" priority="318" stopIfTrue="1" operator="lessThan">
      <formula>39.999</formula>
    </cfRule>
    <cfRule type="cellIs" dxfId="302" priority="319" stopIfTrue="1" operator="lessThan">
      <formula>59.999</formula>
    </cfRule>
    <cfRule type="cellIs" dxfId="301" priority="321" stopIfTrue="1" operator="lessThan">
      <formula>89.999</formula>
    </cfRule>
  </conditionalFormatting>
  <conditionalFormatting sqref="G48">
    <cfRule type="cellIs" dxfId="300" priority="549" stopIfTrue="1" operator="lessThan">
      <formula>19.999</formula>
    </cfRule>
    <cfRule type="cellIs" dxfId="299" priority="550" stopIfTrue="1" operator="lessThan">
      <formula>79.999</formula>
    </cfRule>
    <cfRule type="cellIs" dxfId="298" priority="551" stopIfTrue="1" operator="between">
      <formula>90</formula>
      <formula>100</formula>
    </cfRule>
  </conditionalFormatting>
  <conditionalFormatting sqref="G48">
    <cfRule type="containsBlanks" dxfId="297" priority="309" stopIfTrue="1">
      <formula>LEN(TRIM(G48))=0</formula>
    </cfRule>
    <cfRule type="cellIs" dxfId="296" priority="311" stopIfTrue="1" operator="lessThan">
      <formula>39.999</formula>
    </cfRule>
    <cfRule type="cellIs" dxfId="295" priority="312" stopIfTrue="1" operator="lessThan">
      <formula>59.999</formula>
    </cfRule>
    <cfRule type="cellIs" dxfId="294" priority="314" stopIfTrue="1" operator="lessThan">
      <formula>89.999</formula>
    </cfRule>
  </conditionalFormatting>
  <conditionalFormatting sqref="G50">
    <cfRule type="cellIs" dxfId="293" priority="555" stopIfTrue="1" operator="lessThan">
      <formula>19.999</formula>
    </cfRule>
    <cfRule type="cellIs" dxfId="292" priority="556" stopIfTrue="1" operator="lessThan">
      <formula>79.999</formula>
    </cfRule>
    <cfRule type="cellIs" dxfId="291" priority="557" stopIfTrue="1" operator="between">
      <formula>90</formula>
      <formula>100</formula>
    </cfRule>
  </conditionalFormatting>
  <conditionalFormatting sqref="G50">
    <cfRule type="containsBlanks" dxfId="290" priority="302" stopIfTrue="1">
      <formula>LEN(TRIM(G50))=0</formula>
    </cfRule>
    <cfRule type="cellIs" dxfId="289" priority="304" stopIfTrue="1" operator="lessThan">
      <formula>39.999</formula>
    </cfRule>
    <cfRule type="cellIs" dxfId="288" priority="305" stopIfTrue="1" operator="lessThan">
      <formula>59.999</formula>
    </cfRule>
    <cfRule type="cellIs" dxfId="287" priority="307" stopIfTrue="1" operator="lessThan">
      <formula>89.999</formula>
    </cfRule>
  </conditionalFormatting>
  <conditionalFormatting sqref="G49">
    <cfRule type="cellIs" dxfId="286" priority="561" stopIfTrue="1" operator="lessThan">
      <formula>19.999</formula>
    </cfRule>
    <cfRule type="cellIs" dxfId="285" priority="562" stopIfTrue="1" operator="lessThan">
      <formula>79.999</formula>
    </cfRule>
    <cfRule type="cellIs" dxfId="284" priority="563" stopIfTrue="1" operator="between">
      <formula>90</formula>
      <formula>100</formula>
    </cfRule>
  </conditionalFormatting>
  <conditionalFormatting sqref="G49">
    <cfRule type="containsBlanks" dxfId="283" priority="295" stopIfTrue="1">
      <formula>LEN(TRIM(G49))=0</formula>
    </cfRule>
    <cfRule type="cellIs" dxfId="282" priority="297" stopIfTrue="1" operator="lessThan">
      <formula>39.999</formula>
    </cfRule>
    <cfRule type="cellIs" dxfId="281" priority="298" stopIfTrue="1" operator="lessThan">
      <formula>59.999</formula>
    </cfRule>
    <cfRule type="cellIs" dxfId="280" priority="300" stopIfTrue="1" operator="lessThan">
      <formula>89.999</formula>
    </cfRule>
  </conditionalFormatting>
  <conditionalFormatting sqref="G51">
    <cfRule type="cellIs" dxfId="279" priority="567" stopIfTrue="1" operator="lessThan">
      <formula>19.999</formula>
    </cfRule>
    <cfRule type="cellIs" dxfId="278" priority="568" stopIfTrue="1" operator="lessThan">
      <formula>79.999</formula>
    </cfRule>
    <cfRule type="cellIs" dxfId="277" priority="569" stopIfTrue="1" operator="between">
      <formula>90</formula>
      <formula>100</formula>
    </cfRule>
  </conditionalFormatting>
  <conditionalFormatting sqref="G51">
    <cfRule type="containsBlanks" dxfId="276" priority="288" stopIfTrue="1">
      <formula>LEN(TRIM(G51))=0</formula>
    </cfRule>
    <cfRule type="cellIs" dxfId="275" priority="290" stopIfTrue="1" operator="lessThan">
      <formula>39.999</formula>
    </cfRule>
    <cfRule type="cellIs" dxfId="274" priority="291" stopIfTrue="1" operator="lessThan">
      <formula>59.999</formula>
    </cfRule>
    <cfRule type="cellIs" dxfId="273" priority="293" stopIfTrue="1" operator="lessThan">
      <formula>89.999</formula>
    </cfRule>
  </conditionalFormatting>
  <conditionalFormatting sqref="G52">
    <cfRule type="cellIs" dxfId="272" priority="573" stopIfTrue="1" operator="lessThan">
      <formula>19.999</formula>
    </cfRule>
    <cfRule type="cellIs" dxfId="271" priority="574" stopIfTrue="1" operator="lessThan">
      <formula>79.999</formula>
    </cfRule>
    <cfRule type="cellIs" dxfId="270" priority="575" stopIfTrue="1" operator="between">
      <formula>90</formula>
      <formula>100</formula>
    </cfRule>
  </conditionalFormatting>
  <conditionalFormatting sqref="G52">
    <cfRule type="containsBlanks" dxfId="269" priority="281" stopIfTrue="1">
      <formula>LEN(TRIM(G52))=0</formula>
    </cfRule>
    <cfRule type="cellIs" dxfId="268" priority="283" stopIfTrue="1" operator="lessThan">
      <formula>39.999</formula>
    </cfRule>
    <cfRule type="cellIs" dxfId="267" priority="284" stopIfTrue="1" operator="lessThan">
      <formula>59.999</formula>
    </cfRule>
    <cfRule type="cellIs" dxfId="266" priority="286" stopIfTrue="1" operator="lessThan">
      <formula>89.999</formula>
    </cfRule>
  </conditionalFormatting>
  <conditionalFormatting sqref="I81">
    <cfRule type="cellIs" dxfId="265" priority="274" stopIfTrue="1" operator="lessThan">
      <formula>19.999</formula>
    </cfRule>
    <cfRule type="cellIs" dxfId="264" priority="275" stopIfTrue="1" operator="lessThan">
      <formula>39.999</formula>
    </cfRule>
    <cfRule type="cellIs" dxfId="263" priority="276" stopIfTrue="1" operator="lessThan">
      <formula>59.999</formula>
    </cfRule>
    <cfRule type="cellIs" dxfId="262" priority="277" stopIfTrue="1" operator="lessThan">
      <formula>79.999</formula>
    </cfRule>
    <cfRule type="cellIs" dxfId="261" priority="278" stopIfTrue="1" operator="lessThan">
      <formula>89.999</formula>
    </cfRule>
    <cfRule type="cellIs" dxfId="260" priority="279" stopIfTrue="1" operator="between">
      <formula>90</formula>
      <formula>100</formula>
    </cfRule>
    <cfRule type="containsBlanks" dxfId="259" priority="280">
      <formula>LEN(TRIM(I81))=0</formula>
    </cfRule>
  </conditionalFormatting>
  <conditionalFormatting sqref="I82">
    <cfRule type="cellIs" dxfId="258" priority="267" stopIfTrue="1" operator="lessThan">
      <formula>19.999</formula>
    </cfRule>
    <cfRule type="cellIs" dxfId="257" priority="268" stopIfTrue="1" operator="lessThan">
      <formula>39.999</formula>
    </cfRule>
    <cfRule type="cellIs" dxfId="256" priority="269" stopIfTrue="1" operator="lessThan">
      <formula>59.999</formula>
    </cfRule>
    <cfRule type="cellIs" dxfId="255" priority="270" stopIfTrue="1" operator="lessThan">
      <formula>79.999</formula>
    </cfRule>
    <cfRule type="cellIs" dxfId="254" priority="271" stopIfTrue="1" operator="lessThan">
      <formula>89.999</formula>
    </cfRule>
    <cfRule type="cellIs" dxfId="253" priority="272" stopIfTrue="1" operator="between">
      <formula>90</formula>
      <formula>100</formula>
    </cfRule>
    <cfRule type="containsBlanks" dxfId="252" priority="273">
      <formula>LEN(TRIM(I82))=0</formula>
    </cfRule>
  </conditionalFormatting>
  <conditionalFormatting sqref="I101">
    <cfRule type="cellIs" dxfId="251" priority="1" stopIfTrue="1" operator="lessThan">
      <formula>19.999</formula>
    </cfRule>
    <cfRule type="cellIs" dxfId="250" priority="2" stopIfTrue="1" operator="lessThan">
      <formula>39.999</formula>
    </cfRule>
    <cfRule type="cellIs" dxfId="249" priority="3" stopIfTrue="1" operator="lessThan">
      <formula>59.999</formula>
    </cfRule>
    <cfRule type="cellIs" dxfId="248" priority="4" stopIfTrue="1" operator="lessThan">
      <formula>79.999</formula>
    </cfRule>
    <cfRule type="cellIs" dxfId="247" priority="5" stopIfTrue="1" operator="lessThan">
      <formula>89.999</formula>
    </cfRule>
    <cfRule type="cellIs" dxfId="246" priority="6" stopIfTrue="1" operator="between">
      <formula>90</formula>
      <formula>100</formula>
    </cfRule>
    <cfRule type="containsBlanks" dxfId="245" priority="7">
      <formula>LEN(TRIM(I101))=0</formula>
    </cfRule>
  </conditionalFormatting>
  <conditionalFormatting sqref="I85">
    <cfRule type="cellIs" dxfId="244" priority="260" stopIfTrue="1" operator="lessThan">
      <formula>19.999</formula>
    </cfRule>
    <cfRule type="cellIs" dxfId="243" priority="261" stopIfTrue="1" operator="lessThan">
      <formula>39.999</formula>
    </cfRule>
    <cfRule type="cellIs" dxfId="242" priority="262" stopIfTrue="1" operator="lessThan">
      <formula>59.999</formula>
    </cfRule>
    <cfRule type="cellIs" dxfId="241" priority="263" stopIfTrue="1" operator="lessThan">
      <formula>79.999</formula>
    </cfRule>
    <cfRule type="cellIs" dxfId="240" priority="264" stopIfTrue="1" operator="lessThan">
      <formula>89.999</formula>
    </cfRule>
    <cfRule type="cellIs" dxfId="239" priority="265" stopIfTrue="1" operator="between">
      <formula>90</formula>
      <formula>100</formula>
    </cfRule>
    <cfRule type="containsBlanks" dxfId="238" priority="266">
      <formula>LEN(TRIM(I85))=0</formula>
    </cfRule>
  </conditionalFormatting>
  <conditionalFormatting sqref="I86">
    <cfRule type="cellIs" dxfId="237" priority="253" stopIfTrue="1" operator="lessThan">
      <formula>19.999</formula>
    </cfRule>
    <cfRule type="cellIs" dxfId="236" priority="254" stopIfTrue="1" operator="lessThan">
      <formula>39.999</formula>
    </cfRule>
    <cfRule type="cellIs" dxfId="235" priority="255" stopIfTrue="1" operator="lessThan">
      <formula>59.999</formula>
    </cfRule>
    <cfRule type="cellIs" dxfId="234" priority="256" stopIfTrue="1" operator="lessThan">
      <formula>79.999</formula>
    </cfRule>
    <cfRule type="cellIs" dxfId="233" priority="257" stopIfTrue="1" operator="lessThan">
      <formula>89.999</formula>
    </cfRule>
    <cfRule type="cellIs" dxfId="232" priority="258" stopIfTrue="1" operator="between">
      <formula>90</formula>
      <formula>100</formula>
    </cfRule>
    <cfRule type="containsBlanks" dxfId="231" priority="259">
      <formula>LEN(TRIM(I86))=0</formula>
    </cfRule>
  </conditionalFormatting>
  <conditionalFormatting sqref="I87">
    <cfRule type="cellIs" dxfId="230" priority="246" stopIfTrue="1" operator="lessThan">
      <formula>19.999</formula>
    </cfRule>
    <cfRule type="cellIs" dxfId="229" priority="247" stopIfTrue="1" operator="lessThan">
      <formula>39.999</formula>
    </cfRule>
    <cfRule type="cellIs" dxfId="228" priority="248" stopIfTrue="1" operator="lessThan">
      <formula>59.999</formula>
    </cfRule>
    <cfRule type="cellIs" dxfId="227" priority="249" stopIfTrue="1" operator="lessThan">
      <formula>79.999</formula>
    </cfRule>
    <cfRule type="cellIs" dxfId="226" priority="250" stopIfTrue="1" operator="lessThan">
      <formula>89.999</formula>
    </cfRule>
    <cfRule type="cellIs" dxfId="225" priority="251" stopIfTrue="1" operator="between">
      <formula>90</formula>
      <formula>100</formula>
    </cfRule>
    <cfRule type="containsBlanks" dxfId="224" priority="252">
      <formula>LEN(TRIM(I87))=0</formula>
    </cfRule>
  </conditionalFormatting>
  <conditionalFormatting sqref="I92">
    <cfRule type="cellIs" dxfId="223" priority="239" stopIfTrue="1" operator="lessThan">
      <formula>19.999</formula>
    </cfRule>
    <cfRule type="cellIs" dxfId="222" priority="240" stopIfTrue="1" operator="lessThan">
      <formula>39.999</formula>
    </cfRule>
    <cfRule type="cellIs" dxfId="221" priority="241" stopIfTrue="1" operator="lessThan">
      <formula>59.999</formula>
    </cfRule>
    <cfRule type="cellIs" dxfId="220" priority="242" stopIfTrue="1" operator="lessThan">
      <formula>79.999</formula>
    </cfRule>
    <cfRule type="cellIs" dxfId="219" priority="243" stopIfTrue="1" operator="lessThan">
      <formula>89.999</formula>
    </cfRule>
    <cfRule type="cellIs" dxfId="218" priority="244" stopIfTrue="1" operator="between">
      <formula>90</formula>
      <formula>100</formula>
    </cfRule>
    <cfRule type="containsBlanks" dxfId="217" priority="245">
      <formula>LEN(TRIM(I92))=0</formula>
    </cfRule>
  </conditionalFormatting>
  <conditionalFormatting sqref="I96">
    <cfRule type="cellIs" dxfId="216" priority="232" stopIfTrue="1" operator="lessThan">
      <formula>19.999</formula>
    </cfRule>
    <cfRule type="cellIs" dxfId="215" priority="233" stopIfTrue="1" operator="lessThan">
      <formula>39.999</formula>
    </cfRule>
    <cfRule type="cellIs" dxfId="214" priority="234" stopIfTrue="1" operator="lessThan">
      <formula>59.999</formula>
    </cfRule>
    <cfRule type="cellIs" dxfId="213" priority="235" stopIfTrue="1" operator="lessThan">
      <formula>79.999</formula>
    </cfRule>
    <cfRule type="cellIs" dxfId="212" priority="236" stopIfTrue="1" operator="lessThan">
      <formula>89.999</formula>
    </cfRule>
    <cfRule type="cellIs" dxfId="211" priority="237" stopIfTrue="1" operator="between">
      <formula>90</formula>
      <formula>100</formula>
    </cfRule>
    <cfRule type="containsBlanks" dxfId="210" priority="238">
      <formula>LEN(TRIM(I96))=0</formula>
    </cfRule>
  </conditionalFormatting>
  <conditionalFormatting sqref="I97">
    <cfRule type="cellIs" dxfId="209" priority="225" stopIfTrue="1" operator="lessThan">
      <formula>19.999</formula>
    </cfRule>
    <cfRule type="cellIs" dxfId="208" priority="226" stopIfTrue="1" operator="lessThan">
      <formula>39.999</formula>
    </cfRule>
    <cfRule type="cellIs" dxfId="207" priority="227" stopIfTrue="1" operator="lessThan">
      <formula>59.999</formula>
    </cfRule>
    <cfRule type="cellIs" dxfId="206" priority="228" stopIfTrue="1" operator="lessThan">
      <formula>79.999</formula>
    </cfRule>
    <cfRule type="cellIs" dxfId="205" priority="229" stopIfTrue="1" operator="lessThan">
      <formula>89.999</formula>
    </cfRule>
    <cfRule type="cellIs" dxfId="204" priority="230" stopIfTrue="1" operator="between">
      <formula>90</formula>
      <formula>100</formula>
    </cfRule>
    <cfRule type="containsBlanks" dxfId="203" priority="231">
      <formula>LEN(TRIM(I97))=0</formula>
    </cfRule>
  </conditionalFormatting>
  <conditionalFormatting sqref="I99">
    <cfRule type="cellIs" dxfId="202" priority="211" stopIfTrue="1" operator="lessThan">
      <formula>19.999</formula>
    </cfRule>
    <cfRule type="cellIs" dxfId="201" priority="212" stopIfTrue="1" operator="lessThan">
      <formula>39.999</formula>
    </cfRule>
    <cfRule type="cellIs" dxfId="200" priority="213" stopIfTrue="1" operator="lessThan">
      <formula>59.999</formula>
    </cfRule>
    <cfRule type="cellIs" dxfId="199" priority="214" stopIfTrue="1" operator="lessThan">
      <formula>79.999</formula>
    </cfRule>
    <cfRule type="cellIs" dxfId="198" priority="215" stopIfTrue="1" operator="lessThan">
      <formula>89.999</formula>
    </cfRule>
    <cfRule type="cellIs" dxfId="197" priority="216" stopIfTrue="1" operator="between">
      <formula>90</formula>
      <formula>100</formula>
    </cfRule>
    <cfRule type="containsBlanks" dxfId="196" priority="217">
      <formula>LEN(TRIM(I99))=0</formula>
    </cfRule>
  </conditionalFormatting>
  <conditionalFormatting sqref="I100">
    <cfRule type="cellIs" dxfId="195" priority="204" stopIfTrue="1" operator="lessThan">
      <formula>19.999</formula>
    </cfRule>
    <cfRule type="cellIs" dxfId="194" priority="205" stopIfTrue="1" operator="lessThan">
      <formula>39.999</formula>
    </cfRule>
    <cfRule type="cellIs" dxfId="193" priority="206" stopIfTrue="1" operator="lessThan">
      <formula>59.999</formula>
    </cfRule>
    <cfRule type="cellIs" dxfId="192" priority="207" stopIfTrue="1" operator="lessThan">
      <formula>79.999</formula>
    </cfRule>
    <cfRule type="cellIs" dxfId="191" priority="208" stopIfTrue="1" operator="lessThan">
      <formula>89.999</formula>
    </cfRule>
    <cfRule type="cellIs" dxfId="190" priority="209" stopIfTrue="1" operator="between">
      <formula>90</formula>
      <formula>100</formula>
    </cfRule>
    <cfRule type="containsBlanks" dxfId="189" priority="210">
      <formula>LEN(TRIM(I100))=0</formula>
    </cfRule>
  </conditionalFormatting>
  <conditionalFormatting sqref="I102">
    <cfRule type="cellIs" dxfId="188" priority="190" stopIfTrue="1" operator="lessThan">
      <formula>19.999</formula>
    </cfRule>
    <cfRule type="cellIs" dxfId="187" priority="191" stopIfTrue="1" operator="lessThan">
      <formula>39.999</formula>
    </cfRule>
    <cfRule type="cellIs" dxfId="186" priority="192" stopIfTrue="1" operator="lessThan">
      <formula>59.999</formula>
    </cfRule>
    <cfRule type="cellIs" dxfId="185" priority="193" stopIfTrue="1" operator="lessThan">
      <formula>79.999</formula>
    </cfRule>
    <cfRule type="cellIs" dxfId="184" priority="194" stopIfTrue="1" operator="lessThan">
      <formula>89.999</formula>
    </cfRule>
    <cfRule type="cellIs" dxfId="183" priority="195" stopIfTrue="1" operator="between">
      <formula>90</formula>
      <formula>100</formula>
    </cfRule>
    <cfRule type="containsBlanks" dxfId="182" priority="196">
      <formula>LEN(TRIM(I102))=0</formula>
    </cfRule>
  </conditionalFormatting>
  <conditionalFormatting sqref="I103">
    <cfRule type="cellIs" dxfId="181" priority="183" stopIfTrue="1" operator="lessThan">
      <formula>19.999</formula>
    </cfRule>
    <cfRule type="cellIs" dxfId="180" priority="184" stopIfTrue="1" operator="lessThan">
      <formula>39.999</formula>
    </cfRule>
    <cfRule type="cellIs" dxfId="179" priority="185" stopIfTrue="1" operator="lessThan">
      <formula>59.999</formula>
    </cfRule>
    <cfRule type="cellIs" dxfId="178" priority="186" stopIfTrue="1" operator="lessThan">
      <formula>79.999</formula>
    </cfRule>
    <cfRule type="cellIs" dxfId="177" priority="187" stopIfTrue="1" operator="lessThan">
      <formula>89.999</formula>
    </cfRule>
    <cfRule type="cellIs" dxfId="176" priority="188" stopIfTrue="1" operator="between">
      <formula>90</formula>
      <formula>100</formula>
    </cfRule>
    <cfRule type="containsBlanks" dxfId="175" priority="189">
      <formula>LEN(TRIM(I103))=0</formula>
    </cfRule>
  </conditionalFormatting>
  <conditionalFormatting sqref="I104">
    <cfRule type="cellIs" dxfId="174" priority="176" stopIfTrue="1" operator="lessThan">
      <formula>19.999</formula>
    </cfRule>
    <cfRule type="cellIs" dxfId="173" priority="177" stopIfTrue="1" operator="lessThan">
      <formula>39.999</formula>
    </cfRule>
    <cfRule type="cellIs" dxfId="172" priority="178" stopIfTrue="1" operator="lessThan">
      <formula>59.999</formula>
    </cfRule>
    <cfRule type="cellIs" dxfId="171" priority="179" stopIfTrue="1" operator="lessThan">
      <formula>79.999</formula>
    </cfRule>
    <cfRule type="cellIs" dxfId="170" priority="180" stopIfTrue="1" operator="lessThan">
      <formula>89.999</formula>
    </cfRule>
    <cfRule type="cellIs" dxfId="169" priority="181" stopIfTrue="1" operator="between">
      <formula>90</formula>
      <formula>100</formula>
    </cfRule>
    <cfRule type="containsBlanks" dxfId="168" priority="182">
      <formula>LEN(TRIM(I104))=0</formula>
    </cfRule>
  </conditionalFormatting>
  <conditionalFormatting sqref="I105:I106">
    <cfRule type="cellIs" dxfId="167" priority="169" stopIfTrue="1" operator="lessThan">
      <formula>19.999</formula>
    </cfRule>
    <cfRule type="cellIs" dxfId="166" priority="170" stopIfTrue="1" operator="lessThan">
      <formula>39.999</formula>
    </cfRule>
    <cfRule type="cellIs" dxfId="165" priority="171" stopIfTrue="1" operator="lessThan">
      <formula>59.999</formula>
    </cfRule>
    <cfRule type="cellIs" dxfId="164" priority="172" stopIfTrue="1" operator="lessThan">
      <formula>79.999</formula>
    </cfRule>
    <cfRule type="cellIs" dxfId="163" priority="173" stopIfTrue="1" operator="lessThan">
      <formula>89.999</formula>
    </cfRule>
    <cfRule type="cellIs" dxfId="162" priority="174" stopIfTrue="1" operator="between">
      <formula>90</formula>
      <formula>100</formula>
    </cfRule>
    <cfRule type="containsBlanks" dxfId="161" priority="175">
      <formula>LEN(TRIM(I105))=0</formula>
    </cfRule>
  </conditionalFormatting>
  <conditionalFormatting sqref="I107">
    <cfRule type="cellIs" dxfId="160" priority="162" stopIfTrue="1" operator="lessThan">
      <formula>19.999</formula>
    </cfRule>
    <cfRule type="cellIs" dxfId="159" priority="163" stopIfTrue="1" operator="lessThan">
      <formula>39.999</formula>
    </cfRule>
    <cfRule type="cellIs" dxfId="158" priority="164" stopIfTrue="1" operator="lessThan">
      <formula>59.999</formula>
    </cfRule>
    <cfRule type="cellIs" dxfId="157" priority="165" stopIfTrue="1" operator="lessThan">
      <formula>79.999</formula>
    </cfRule>
    <cfRule type="cellIs" dxfId="156" priority="166" stopIfTrue="1" operator="lessThan">
      <formula>89.999</formula>
    </cfRule>
    <cfRule type="cellIs" dxfId="155" priority="167" stopIfTrue="1" operator="between">
      <formula>90</formula>
      <formula>100</formula>
    </cfRule>
    <cfRule type="containsBlanks" dxfId="154" priority="168">
      <formula>LEN(TRIM(I107))=0</formula>
    </cfRule>
  </conditionalFormatting>
  <conditionalFormatting sqref="I108">
    <cfRule type="cellIs" dxfId="153" priority="155" stopIfTrue="1" operator="lessThan">
      <formula>19.999</formula>
    </cfRule>
    <cfRule type="cellIs" dxfId="152" priority="156" stopIfTrue="1" operator="lessThan">
      <formula>39.999</formula>
    </cfRule>
    <cfRule type="cellIs" dxfId="151" priority="157" stopIfTrue="1" operator="lessThan">
      <formula>59.999</formula>
    </cfRule>
    <cfRule type="cellIs" dxfId="150" priority="158" stopIfTrue="1" operator="lessThan">
      <formula>79.999</formula>
    </cfRule>
    <cfRule type="cellIs" dxfId="149" priority="159" stopIfTrue="1" operator="lessThan">
      <formula>89.999</formula>
    </cfRule>
    <cfRule type="cellIs" dxfId="148" priority="160" stopIfTrue="1" operator="between">
      <formula>90</formula>
      <formula>100</formula>
    </cfRule>
    <cfRule type="containsBlanks" dxfId="147" priority="161">
      <formula>LEN(TRIM(I108))=0</formula>
    </cfRule>
  </conditionalFormatting>
  <conditionalFormatting sqref="I110">
    <cfRule type="cellIs" dxfId="146" priority="148" stopIfTrue="1" operator="lessThan">
      <formula>19.999</formula>
    </cfRule>
    <cfRule type="cellIs" dxfId="145" priority="149" stopIfTrue="1" operator="lessThan">
      <formula>39.999</formula>
    </cfRule>
    <cfRule type="cellIs" dxfId="144" priority="150" stopIfTrue="1" operator="lessThan">
      <formula>59.999</formula>
    </cfRule>
    <cfRule type="cellIs" dxfId="143" priority="151" stopIfTrue="1" operator="lessThan">
      <formula>79.999</formula>
    </cfRule>
    <cfRule type="cellIs" dxfId="142" priority="152" stopIfTrue="1" operator="lessThan">
      <formula>89.999</formula>
    </cfRule>
    <cfRule type="cellIs" dxfId="141" priority="153" stopIfTrue="1" operator="between">
      <formula>90</formula>
      <formula>100</formula>
    </cfRule>
    <cfRule type="containsBlanks" dxfId="140" priority="154">
      <formula>LEN(TRIM(I110))=0</formula>
    </cfRule>
  </conditionalFormatting>
  <conditionalFormatting sqref="I111">
    <cfRule type="cellIs" dxfId="139" priority="141" stopIfTrue="1" operator="lessThan">
      <formula>19.999</formula>
    </cfRule>
    <cfRule type="cellIs" dxfId="138" priority="142" stopIfTrue="1" operator="lessThan">
      <formula>39.999</formula>
    </cfRule>
    <cfRule type="cellIs" dxfId="137" priority="143" stopIfTrue="1" operator="lessThan">
      <formula>59.999</formula>
    </cfRule>
    <cfRule type="cellIs" dxfId="136" priority="144" stopIfTrue="1" operator="lessThan">
      <formula>79.999</formula>
    </cfRule>
    <cfRule type="cellIs" dxfId="135" priority="145" stopIfTrue="1" operator="lessThan">
      <formula>89.999</formula>
    </cfRule>
    <cfRule type="cellIs" dxfId="134" priority="146" stopIfTrue="1" operator="between">
      <formula>90</formula>
      <formula>100</formula>
    </cfRule>
    <cfRule type="containsBlanks" dxfId="133" priority="147">
      <formula>LEN(TRIM(I111))=0</formula>
    </cfRule>
  </conditionalFormatting>
  <conditionalFormatting sqref="I112">
    <cfRule type="cellIs" dxfId="132" priority="134" stopIfTrue="1" operator="lessThan">
      <formula>19.999</formula>
    </cfRule>
    <cfRule type="cellIs" dxfId="131" priority="135" stopIfTrue="1" operator="lessThan">
      <formula>39.999</formula>
    </cfRule>
    <cfRule type="cellIs" dxfId="130" priority="136" stopIfTrue="1" operator="lessThan">
      <formula>59.999</formula>
    </cfRule>
    <cfRule type="cellIs" dxfId="129" priority="137" stopIfTrue="1" operator="lessThan">
      <formula>79.999</formula>
    </cfRule>
    <cfRule type="cellIs" dxfId="128" priority="138" stopIfTrue="1" operator="lessThan">
      <formula>89.999</formula>
    </cfRule>
    <cfRule type="cellIs" dxfId="127" priority="139" stopIfTrue="1" operator="between">
      <formula>90</formula>
      <formula>100</formula>
    </cfRule>
    <cfRule type="containsBlanks" dxfId="126" priority="140">
      <formula>LEN(TRIM(I112))=0</formula>
    </cfRule>
  </conditionalFormatting>
  <conditionalFormatting sqref="I113">
    <cfRule type="cellIs" dxfId="125" priority="127" stopIfTrue="1" operator="lessThan">
      <formula>19.999</formula>
    </cfRule>
    <cfRule type="cellIs" dxfId="124" priority="128" stopIfTrue="1" operator="lessThan">
      <formula>39.999</formula>
    </cfRule>
    <cfRule type="cellIs" dxfId="123" priority="129" stopIfTrue="1" operator="lessThan">
      <formula>59.999</formula>
    </cfRule>
    <cfRule type="cellIs" dxfId="122" priority="130" stopIfTrue="1" operator="lessThan">
      <formula>79.999</formula>
    </cfRule>
    <cfRule type="cellIs" dxfId="121" priority="131" stopIfTrue="1" operator="lessThan">
      <formula>89.999</formula>
    </cfRule>
    <cfRule type="cellIs" dxfId="120" priority="132" stopIfTrue="1" operator="between">
      <formula>90</formula>
      <formula>100</formula>
    </cfRule>
    <cfRule type="containsBlanks" dxfId="119" priority="133">
      <formula>LEN(TRIM(I113))=0</formula>
    </cfRule>
  </conditionalFormatting>
  <conditionalFormatting sqref="I117">
    <cfRule type="cellIs" dxfId="118" priority="120" stopIfTrue="1" operator="lessThan">
      <formula>19.999</formula>
    </cfRule>
    <cfRule type="cellIs" dxfId="117" priority="121" stopIfTrue="1" operator="lessThan">
      <formula>39.999</formula>
    </cfRule>
    <cfRule type="cellIs" dxfId="116" priority="122" stopIfTrue="1" operator="lessThan">
      <formula>59.999</formula>
    </cfRule>
    <cfRule type="cellIs" dxfId="115" priority="123" stopIfTrue="1" operator="lessThan">
      <formula>79.999</formula>
    </cfRule>
    <cfRule type="cellIs" dxfId="114" priority="124" stopIfTrue="1" operator="lessThan">
      <formula>89.999</formula>
    </cfRule>
    <cfRule type="cellIs" dxfId="113" priority="125" stopIfTrue="1" operator="between">
      <formula>90</formula>
      <formula>100</formula>
    </cfRule>
    <cfRule type="containsBlanks" dxfId="112" priority="126">
      <formula>LEN(TRIM(I117))=0</formula>
    </cfRule>
  </conditionalFormatting>
  <conditionalFormatting sqref="I118">
    <cfRule type="cellIs" dxfId="111" priority="113" stopIfTrue="1" operator="lessThan">
      <formula>19.999</formula>
    </cfRule>
    <cfRule type="cellIs" dxfId="110" priority="114" stopIfTrue="1" operator="lessThan">
      <formula>39.999</formula>
    </cfRule>
    <cfRule type="cellIs" dxfId="109" priority="115" stopIfTrue="1" operator="lessThan">
      <formula>59.999</formula>
    </cfRule>
    <cfRule type="cellIs" dxfId="108" priority="116" stopIfTrue="1" operator="lessThan">
      <formula>79.999</formula>
    </cfRule>
    <cfRule type="cellIs" dxfId="107" priority="117" stopIfTrue="1" operator="lessThan">
      <formula>89.999</formula>
    </cfRule>
    <cfRule type="cellIs" dxfId="106" priority="118" stopIfTrue="1" operator="between">
      <formula>90</formula>
      <formula>100</formula>
    </cfRule>
    <cfRule type="containsBlanks" dxfId="105" priority="119">
      <formula>LEN(TRIM(I118))=0</formula>
    </cfRule>
  </conditionalFormatting>
  <conditionalFormatting sqref="I119">
    <cfRule type="cellIs" dxfId="104" priority="106" stopIfTrue="1" operator="lessThan">
      <formula>19.999</formula>
    </cfRule>
    <cfRule type="cellIs" dxfId="103" priority="107" stopIfTrue="1" operator="lessThan">
      <formula>39.999</formula>
    </cfRule>
    <cfRule type="cellIs" dxfId="102" priority="108" stopIfTrue="1" operator="lessThan">
      <formula>59.999</formula>
    </cfRule>
    <cfRule type="cellIs" dxfId="101" priority="109" stopIfTrue="1" operator="lessThan">
      <formula>79.999</formula>
    </cfRule>
    <cfRule type="cellIs" dxfId="100" priority="110" stopIfTrue="1" operator="lessThan">
      <formula>89.999</formula>
    </cfRule>
    <cfRule type="cellIs" dxfId="99" priority="111" stopIfTrue="1" operator="between">
      <formula>90</formula>
      <formula>100</formula>
    </cfRule>
    <cfRule type="containsBlanks" dxfId="98" priority="112">
      <formula>LEN(TRIM(I119))=0</formula>
    </cfRule>
  </conditionalFormatting>
  <conditionalFormatting sqref="I120">
    <cfRule type="cellIs" dxfId="97" priority="99" stopIfTrue="1" operator="lessThan">
      <formula>19.999</formula>
    </cfRule>
    <cfRule type="cellIs" dxfId="96" priority="100" stopIfTrue="1" operator="lessThan">
      <formula>39.999</formula>
    </cfRule>
    <cfRule type="cellIs" dxfId="95" priority="101" stopIfTrue="1" operator="lessThan">
      <formula>59.999</formula>
    </cfRule>
    <cfRule type="cellIs" dxfId="94" priority="102" stopIfTrue="1" operator="lessThan">
      <formula>79.999</formula>
    </cfRule>
    <cfRule type="cellIs" dxfId="93" priority="103" stopIfTrue="1" operator="lessThan">
      <formula>89.999</formula>
    </cfRule>
    <cfRule type="cellIs" dxfId="92" priority="104" stopIfTrue="1" operator="between">
      <formula>90</formula>
      <formula>100</formula>
    </cfRule>
    <cfRule type="containsBlanks" dxfId="91" priority="105">
      <formula>LEN(TRIM(I120))=0</formula>
    </cfRule>
  </conditionalFormatting>
  <conditionalFormatting sqref="I121">
    <cfRule type="cellIs" dxfId="90" priority="92" stopIfTrue="1" operator="lessThan">
      <formula>19.999</formula>
    </cfRule>
    <cfRule type="cellIs" dxfId="89" priority="93" stopIfTrue="1" operator="lessThan">
      <formula>39.999</formula>
    </cfRule>
    <cfRule type="cellIs" dxfId="88" priority="94" stopIfTrue="1" operator="lessThan">
      <formula>59.999</formula>
    </cfRule>
    <cfRule type="cellIs" dxfId="87" priority="95" stopIfTrue="1" operator="lessThan">
      <formula>79.999</formula>
    </cfRule>
    <cfRule type="cellIs" dxfId="86" priority="96" stopIfTrue="1" operator="lessThan">
      <formula>89.999</formula>
    </cfRule>
    <cfRule type="cellIs" dxfId="85" priority="97" stopIfTrue="1" operator="between">
      <formula>90</formula>
      <formula>100</formula>
    </cfRule>
    <cfRule type="containsBlanks" dxfId="84" priority="98">
      <formula>LEN(TRIM(I121))=0</formula>
    </cfRule>
  </conditionalFormatting>
  <conditionalFormatting sqref="I122">
    <cfRule type="cellIs" dxfId="83" priority="85" stopIfTrue="1" operator="lessThan">
      <formula>19.999</formula>
    </cfRule>
    <cfRule type="cellIs" dxfId="82" priority="86" stopIfTrue="1" operator="lessThan">
      <formula>39.999</formula>
    </cfRule>
    <cfRule type="cellIs" dxfId="81" priority="87" stopIfTrue="1" operator="lessThan">
      <formula>59.999</formula>
    </cfRule>
    <cfRule type="cellIs" dxfId="80" priority="88" stopIfTrue="1" operator="lessThan">
      <formula>79.999</formula>
    </cfRule>
    <cfRule type="cellIs" dxfId="79" priority="89" stopIfTrue="1" operator="lessThan">
      <formula>89.999</formula>
    </cfRule>
    <cfRule type="cellIs" dxfId="78" priority="90" stopIfTrue="1" operator="between">
      <formula>90</formula>
      <formula>100</formula>
    </cfRule>
    <cfRule type="containsBlanks" dxfId="77" priority="91">
      <formula>LEN(TRIM(I122))=0</formula>
    </cfRule>
  </conditionalFormatting>
  <conditionalFormatting sqref="I123">
    <cfRule type="cellIs" dxfId="76" priority="78" stopIfTrue="1" operator="lessThan">
      <formula>19.999</formula>
    </cfRule>
    <cfRule type="cellIs" dxfId="75" priority="79" stopIfTrue="1" operator="lessThan">
      <formula>39.999</formula>
    </cfRule>
    <cfRule type="cellIs" dxfId="74" priority="80" stopIfTrue="1" operator="lessThan">
      <formula>59.999</formula>
    </cfRule>
    <cfRule type="cellIs" dxfId="73" priority="81" stopIfTrue="1" operator="lessThan">
      <formula>79.999</formula>
    </cfRule>
    <cfRule type="cellIs" dxfId="72" priority="82" stopIfTrue="1" operator="lessThan">
      <formula>89.999</formula>
    </cfRule>
    <cfRule type="cellIs" dxfId="71" priority="83" stopIfTrue="1" operator="between">
      <formula>90</formula>
      <formula>100</formula>
    </cfRule>
    <cfRule type="containsBlanks" dxfId="70" priority="84">
      <formula>LEN(TRIM(I123))=0</formula>
    </cfRule>
  </conditionalFormatting>
  <conditionalFormatting sqref="I124">
    <cfRule type="cellIs" dxfId="69" priority="71" stopIfTrue="1" operator="lessThan">
      <formula>19.999</formula>
    </cfRule>
    <cfRule type="cellIs" dxfId="68" priority="72" stopIfTrue="1" operator="lessThan">
      <formula>39.999</formula>
    </cfRule>
    <cfRule type="cellIs" dxfId="67" priority="73" stopIfTrue="1" operator="lessThan">
      <formula>59.999</formula>
    </cfRule>
    <cfRule type="cellIs" dxfId="66" priority="74" stopIfTrue="1" operator="lessThan">
      <formula>79.999</formula>
    </cfRule>
    <cfRule type="cellIs" dxfId="65" priority="75" stopIfTrue="1" operator="lessThan">
      <formula>89.999</formula>
    </cfRule>
    <cfRule type="cellIs" dxfId="64" priority="76" stopIfTrue="1" operator="between">
      <formula>90</formula>
      <formula>100</formula>
    </cfRule>
    <cfRule type="containsBlanks" dxfId="63" priority="77">
      <formula>LEN(TRIM(I124))=0</formula>
    </cfRule>
  </conditionalFormatting>
  <conditionalFormatting sqref="I125">
    <cfRule type="cellIs" dxfId="62" priority="64" stopIfTrue="1" operator="lessThan">
      <formula>19.999</formula>
    </cfRule>
    <cfRule type="cellIs" dxfId="61" priority="65" stopIfTrue="1" operator="lessThan">
      <formula>39.999</formula>
    </cfRule>
    <cfRule type="cellIs" dxfId="60" priority="66" stopIfTrue="1" operator="lessThan">
      <formula>59.999</formula>
    </cfRule>
    <cfRule type="cellIs" dxfId="59" priority="67" stopIfTrue="1" operator="lessThan">
      <formula>79.999</formula>
    </cfRule>
    <cfRule type="cellIs" dxfId="58" priority="68" stopIfTrue="1" operator="lessThan">
      <formula>89.999</formula>
    </cfRule>
    <cfRule type="cellIs" dxfId="57" priority="69" stopIfTrue="1" operator="between">
      <formula>90</formula>
      <formula>100</formula>
    </cfRule>
    <cfRule type="containsBlanks" dxfId="56" priority="70">
      <formula>LEN(TRIM(I125))=0</formula>
    </cfRule>
  </conditionalFormatting>
  <conditionalFormatting sqref="I126">
    <cfRule type="cellIs" dxfId="55" priority="57" stopIfTrue="1" operator="lessThan">
      <formula>19.999</formula>
    </cfRule>
    <cfRule type="cellIs" dxfId="54" priority="58" stopIfTrue="1" operator="lessThan">
      <formula>39.999</formula>
    </cfRule>
    <cfRule type="cellIs" dxfId="53" priority="59" stopIfTrue="1" operator="lessThan">
      <formula>59.999</formula>
    </cfRule>
    <cfRule type="cellIs" dxfId="52" priority="60" stopIfTrue="1" operator="lessThan">
      <formula>79.999</formula>
    </cfRule>
    <cfRule type="cellIs" dxfId="51" priority="61" stopIfTrue="1" operator="lessThan">
      <formula>89.999</formula>
    </cfRule>
    <cfRule type="cellIs" dxfId="50" priority="62" stopIfTrue="1" operator="between">
      <formula>90</formula>
      <formula>100</formula>
    </cfRule>
    <cfRule type="containsBlanks" dxfId="49" priority="63">
      <formula>LEN(TRIM(I126))=0</formula>
    </cfRule>
  </conditionalFormatting>
  <conditionalFormatting sqref="I128">
    <cfRule type="cellIs" dxfId="48" priority="50" stopIfTrue="1" operator="lessThan">
      <formula>19.999</formula>
    </cfRule>
    <cfRule type="cellIs" dxfId="47" priority="51" stopIfTrue="1" operator="lessThan">
      <formula>39.999</formula>
    </cfRule>
    <cfRule type="cellIs" dxfId="46" priority="52" stopIfTrue="1" operator="lessThan">
      <formula>59.999</formula>
    </cfRule>
    <cfRule type="cellIs" dxfId="45" priority="53" stopIfTrue="1" operator="lessThan">
      <formula>79.999</formula>
    </cfRule>
    <cfRule type="cellIs" dxfId="44" priority="54" stopIfTrue="1" operator="lessThan">
      <formula>89.999</formula>
    </cfRule>
    <cfRule type="cellIs" dxfId="43" priority="55" stopIfTrue="1" operator="between">
      <formula>90</formula>
      <formula>100</formula>
    </cfRule>
    <cfRule type="containsBlanks" dxfId="42" priority="56">
      <formula>LEN(TRIM(I128))=0</formula>
    </cfRule>
  </conditionalFormatting>
  <conditionalFormatting sqref="I129">
    <cfRule type="cellIs" dxfId="41" priority="43" stopIfTrue="1" operator="lessThan">
      <formula>19.999</formula>
    </cfRule>
    <cfRule type="cellIs" dxfId="40" priority="44" stopIfTrue="1" operator="lessThan">
      <formula>39.999</formula>
    </cfRule>
    <cfRule type="cellIs" dxfId="39" priority="45" stopIfTrue="1" operator="lessThan">
      <formula>59.999</formula>
    </cfRule>
    <cfRule type="cellIs" dxfId="38" priority="46" stopIfTrue="1" operator="lessThan">
      <formula>79.999</formula>
    </cfRule>
    <cfRule type="cellIs" dxfId="37" priority="47" stopIfTrue="1" operator="lessThan">
      <formula>89.999</formula>
    </cfRule>
    <cfRule type="cellIs" dxfId="36" priority="48" stopIfTrue="1" operator="between">
      <formula>90</formula>
      <formula>100</formula>
    </cfRule>
    <cfRule type="containsBlanks" dxfId="35" priority="49">
      <formula>LEN(TRIM(I129))=0</formula>
    </cfRule>
  </conditionalFormatting>
  <conditionalFormatting sqref="I130">
    <cfRule type="cellIs" dxfId="34" priority="36" stopIfTrue="1" operator="lessThan">
      <formula>19.999</formula>
    </cfRule>
    <cfRule type="cellIs" dxfId="33" priority="37" stopIfTrue="1" operator="lessThan">
      <formula>39.999</formula>
    </cfRule>
    <cfRule type="cellIs" dxfId="32" priority="38" stopIfTrue="1" operator="lessThan">
      <formula>59.999</formula>
    </cfRule>
    <cfRule type="cellIs" dxfId="31" priority="39" stopIfTrue="1" operator="lessThan">
      <formula>79.999</formula>
    </cfRule>
    <cfRule type="cellIs" dxfId="30" priority="40" stopIfTrue="1" operator="lessThan">
      <formula>89.999</formula>
    </cfRule>
    <cfRule type="cellIs" dxfId="29" priority="41" stopIfTrue="1" operator="between">
      <formula>90</formula>
      <formula>100</formula>
    </cfRule>
    <cfRule type="containsBlanks" dxfId="28" priority="42">
      <formula>LEN(TRIM(I130))=0</formula>
    </cfRule>
  </conditionalFormatting>
  <conditionalFormatting sqref="I131">
    <cfRule type="cellIs" dxfId="27" priority="29" stopIfTrue="1" operator="lessThan">
      <formula>19.999</formula>
    </cfRule>
    <cfRule type="cellIs" dxfId="26" priority="30" stopIfTrue="1" operator="lessThan">
      <formula>39.999</formula>
    </cfRule>
    <cfRule type="cellIs" dxfId="25" priority="31" stopIfTrue="1" operator="lessThan">
      <formula>59.999</formula>
    </cfRule>
    <cfRule type="cellIs" dxfId="24" priority="32" stopIfTrue="1" operator="lessThan">
      <formula>79.999</formula>
    </cfRule>
    <cfRule type="cellIs" dxfId="23" priority="33" stopIfTrue="1" operator="lessThan">
      <formula>89.999</formula>
    </cfRule>
    <cfRule type="cellIs" dxfId="22" priority="34" stopIfTrue="1" operator="between">
      <formula>90</formula>
      <formula>100</formula>
    </cfRule>
    <cfRule type="containsBlanks" dxfId="21" priority="35">
      <formula>LEN(TRIM(I131))=0</formula>
    </cfRule>
  </conditionalFormatting>
  <conditionalFormatting sqref="I132">
    <cfRule type="cellIs" dxfId="20" priority="22" stopIfTrue="1" operator="lessThan">
      <formula>19.999</formula>
    </cfRule>
    <cfRule type="cellIs" dxfId="19" priority="23" stopIfTrue="1" operator="lessThan">
      <formula>39.999</formula>
    </cfRule>
    <cfRule type="cellIs" dxfId="18" priority="24" stopIfTrue="1" operator="lessThan">
      <formula>59.999</formula>
    </cfRule>
    <cfRule type="cellIs" dxfId="17" priority="25" stopIfTrue="1" operator="lessThan">
      <formula>79.999</formula>
    </cfRule>
    <cfRule type="cellIs" dxfId="16" priority="26" stopIfTrue="1" operator="lessThan">
      <formula>89.999</formula>
    </cfRule>
    <cfRule type="cellIs" dxfId="15" priority="27" stopIfTrue="1" operator="between">
      <formula>90</formula>
      <formula>100</formula>
    </cfRule>
    <cfRule type="containsBlanks" dxfId="14" priority="28">
      <formula>LEN(TRIM(I132))=0</formula>
    </cfRule>
  </conditionalFormatting>
  <conditionalFormatting sqref="I98">
    <cfRule type="cellIs" dxfId="13" priority="15" stopIfTrue="1" operator="lessThan">
      <formula>19.999</formula>
    </cfRule>
    <cfRule type="cellIs" dxfId="12" priority="16" stopIfTrue="1" operator="lessThan">
      <formula>39.999</formula>
    </cfRule>
    <cfRule type="cellIs" dxfId="11" priority="17" stopIfTrue="1" operator="lessThan">
      <formula>59.999</formula>
    </cfRule>
    <cfRule type="cellIs" dxfId="10" priority="18" stopIfTrue="1" operator="lessThan">
      <formula>79.999</formula>
    </cfRule>
    <cfRule type="cellIs" dxfId="9" priority="19" stopIfTrue="1" operator="lessThan">
      <formula>89.999</formula>
    </cfRule>
    <cfRule type="cellIs" dxfId="8" priority="20" stopIfTrue="1" operator="between">
      <formula>90</formula>
      <formula>100</formula>
    </cfRule>
    <cfRule type="containsBlanks" dxfId="7" priority="21">
      <formula>LEN(TRIM(I98))=0</formula>
    </cfRule>
  </conditionalFormatting>
  <conditionalFormatting sqref="I114">
    <cfRule type="cellIs" dxfId="6" priority="8" stopIfTrue="1" operator="lessThan">
      <formula>19.999</formula>
    </cfRule>
    <cfRule type="cellIs" dxfId="5" priority="9" stopIfTrue="1" operator="lessThan">
      <formula>39.999</formula>
    </cfRule>
    <cfRule type="cellIs" dxfId="4" priority="10" stopIfTrue="1" operator="lessThan">
      <formula>59.999</formula>
    </cfRule>
    <cfRule type="cellIs" dxfId="3" priority="11" stopIfTrue="1" operator="lessThan">
      <formula>79.999</formula>
    </cfRule>
    <cfRule type="cellIs" dxfId="2" priority="12" stopIfTrue="1" operator="lessThan">
      <formula>89.999</formula>
    </cfRule>
    <cfRule type="cellIs" dxfId="1" priority="13" stopIfTrue="1" operator="between">
      <formula>90</formula>
      <formula>100</formula>
    </cfRule>
    <cfRule type="containsBlanks" dxfId="0" priority="14">
      <formula>LEN(TRIM(I114))=0</formula>
    </cfRule>
  </conditionalFormatting>
  <pageMargins left="0.7" right="0.7" top="0.75" bottom="0.75" header="0.3" footer="0.3"/>
  <pageSetup paperSize="9" scale="43" orientation="portrait" r:id="rId1"/>
  <rowBreaks count="2" manualBreakCount="2">
    <brk id="58" max="9" man="1"/>
    <brk id="110" max="9" man="1"/>
  </rowBreaks>
  <ignoredErrors>
    <ignoredError sqref="E19:G19 E27:G27 E2:G2 G7:G8 G11:G12 G15:G16 C2 B27:C27 B19:C19"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24988555558946501"/>
  </sheetPr>
  <dimension ref="B2:D140"/>
  <sheetViews>
    <sheetView showGridLines="0" showRowColHeaders="0" topLeftCell="A121" zoomScale="70" zoomScaleNormal="70" workbookViewId="0">
      <selection activeCell="B8" sqref="B8:B10"/>
    </sheetView>
  </sheetViews>
  <sheetFormatPr defaultRowHeight="15" x14ac:dyDescent="0.25"/>
  <cols>
    <col min="1" max="1" width="9.140625" style="180"/>
    <col min="2" max="2" width="79.42578125" style="180" customWidth="1"/>
    <col min="3" max="3" width="69.5703125" style="180" customWidth="1"/>
    <col min="4" max="4" width="9.140625" style="180" customWidth="1"/>
    <col min="5" max="16384" width="9.140625" style="180"/>
  </cols>
  <sheetData>
    <row r="2" spans="2:4" ht="23.25" x14ac:dyDescent="0.35">
      <c r="B2" s="425" t="s">
        <v>781</v>
      </c>
      <c r="C2" s="425"/>
      <c r="D2" s="425"/>
    </row>
    <row r="4" spans="2:4" x14ac:dyDescent="0.25">
      <c r="B4" s="427" t="s">
        <v>782</v>
      </c>
      <c r="C4" s="427"/>
      <c r="D4" s="427"/>
    </row>
    <row r="5" spans="2:4" x14ac:dyDescent="0.25">
      <c r="B5" s="309" t="s">
        <v>783</v>
      </c>
      <c r="C5" s="428" t="s">
        <v>784</v>
      </c>
      <c r="D5" s="428"/>
    </row>
    <row r="6" spans="2:4" x14ac:dyDescent="0.25">
      <c r="B6" s="310" t="s">
        <v>785</v>
      </c>
      <c r="C6" s="429"/>
      <c r="D6" s="429"/>
    </row>
    <row r="7" spans="2:4" ht="30" x14ac:dyDescent="0.25">
      <c r="B7" s="310" t="s">
        <v>786</v>
      </c>
      <c r="C7" s="429"/>
      <c r="D7" s="429"/>
    </row>
    <row r="8" spans="2:4" ht="18" customHeight="1" x14ac:dyDescent="0.25">
      <c r="B8" s="426" t="s">
        <v>787</v>
      </c>
      <c r="C8" s="429" t="s">
        <v>788</v>
      </c>
      <c r="D8" s="429"/>
    </row>
    <row r="9" spans="2:4" x14ac:dyDescent="0.25">
      <c r="B9" s="426"/>
      <c r="C9" s="429" t="s">
        <v>789</v>
      </c>
      <c r="D9" s="429"/>
    </row>
    <row r="10" spans="2:4" ht="32.25" customHeight="1" x14ac:dyDescent="0.25">
      <c r="B10" s="426"/>
      <c r="C10" s="429" t="s">
        <v>790</v>
      </c>
      <c r="D10" s="429"/>
    </row>
    <row r="11" spans="2:4" ht="30" x14ac:dyDescent="0.25">
      <c r="B11" s="310" t="s">
        <v>791</v>
      </c>
      <c r="C11" s="429" t="s">
        <v>792</v>
      </c>
      <c r="D11" s="429"/>
    </row>
    <row r="12" spans="2:4" ht="19.5" customHeight="1" x14ac:dyDescent="0.25">
      <c r="B12" s="426" t="s">
        <v>793</v>
      </c>
      <c r="C12" s="429" t="s">
        <v>794</v>
      </c>
      <c r="D12" s="429"/>
    </row>
    <row r="13" spans="2:4" ht="30.75" customHeight="1" x14ac:dyDescent="0.25">
      <c r="B13" s="426"/>
      <c r="C13" s="429" t="s">
        <v>795</v>
      </c>
      <c r="D13" s="429"/>
    </row>
    <row r="14" spans="2:4" ht="30.75" customHeight="1" x14ac:dyDescent="0.25">
      <c r="B14" s="426"/>
      <c r="C14" s="429" t="s">
        <v>796</v>
      </c>
      <c r="D14" s="429"/>
    </row>
    <row r="15" spans="2:4" ht="30" x14ac:dyDescent="0.25">
      <c r="B15" s="310" t="s">
        <v>797</v>
      </c>
      <c r="C15" s="429" t="s">
        <v>798</v>
      </c>
      <c r="D15" s="429"/>
    </row>
    <row r="16" spans="2:4" ht="30" x14ac:dyDescent="0.25">
      <c r="B16" s="310" t="s">
        <v>799</v>
      </c>
      <c r="C16" s="429" t="s">
        <v>800</v>
      </c>
      <c r="D16" s="429"/>
    </row>
    <row r="17" spans="2:4" ht="28.5" customHeight="1" x14ac:dyDescent="0.25">
      <c r="B17" s="310"/>
      <c r="C17" s="429" t="s">
        <v>801</v>
      </c>
      <c r="D17" s="429"/>
    </row>
    <row r="18" spans="2:4" ht="29.25" customHeight="1" x14ac:dyDescent="0.25">
      <c r="B18" s="310"/>
      <c r="C18" s="429" t="s">
        <v>802</v>
      </c>
      <c r="D18" s="429"/>
    </row>
    <row r="19" spans="2:4" ht="46.5" customHeight="1" x14ac:dyDescent="0.25">
      <c r="B19" s="310"/>
      <c r="C19" s="429" t="s">
        <v>803</v>
      </c>
      <c r="D19" s="429"/>
    </row>
    <row r="20" spans="2:4" ht="28.5" customHeight="1" x14ac:dyDescent="0.25">
      <c r="B20" s="426" t="s">
        <v>804</v>
      </c>
      <c r="C20" s="429" t="s">
        <v>805</v>
      </c>
      <c r="D20" s="429"/>
    </row>
    <row r="21" spans="2:4" ht="32.25" customHeight="1" x14ac:dyDescent="0.25">
      <c r="B21" s="426"/>
      <c r="C21" s="429" t="s">
        <v>806</v>
      </c>
      <c r="D21" s="429"/>
    </row>
    <row r="22" spans="2:4" ht="45" customHeight="1" x14ac:dyDescent="0.25">
      <c r="B22" s="426" t="s">
        <v>807</v>
      </c>
      <c r="C22" s="429" t="s">
        <v>808</v>
      </c>
      <c r="D22" s="429"/>
    </row>
    <row r="23" spans="2:4" ht="30.75" customHeight="1" x14ac:dyDescent="0.25">
      <c r="B23" s="426"/>
      <c r="C23" s="429" t="s">
        <v>809</v>
      </c>
      <c r="D23" s="429"/>
    </row>
    <row r="24" spans="2:4" x14ac:dyDescent="0.25">
      <c r="B24" s="310" t="s">
        <v>810</v>
      </c>
      <c r="C24" s="429"/>
      <c r="D24" s="429"/>
    </row>
    <row r="25" spans="2:4" x14ac:dyDescent="0.25">
      <c r="B25" s="310" t="s">
        <v>811</v>
      </c>
      <c r="C25" s="429"/>
      <c r="D25" s="429"/>
    </row>
    <row r="26" spans="2:4" ht="30" x14ac:dyDescent="0.25">
      <c r="B26" s="310" t="s">
        <v>812</v>
      </c>
      <c r="C26" s="429"/>
      <c r="D26" s="429"/>
    </row>
    <row r="27" spans="2:4" ht="30.75" customHeight="1" x14ac:dyDescent="0.25">
      <c r="B27" s="426" t="s">
        <v>813</v>
      </c>
      <c r="C27" s="429" t="s">
        <v>814</v>
      </c>
      <c r="D27" s="429"/>
    </row>
    <row r="28" spans="2:4" x14ac:dyDescent="0.25">
      <c r="B28" s="426"/>
      <c r="C28" s="429" t="s">
        <v>815</v>
      </c>
      <c r="D28" s="429"/>
    </row>
    <row r="29" spans="2:4" x14ac:dyDescent="0.25">
      <c r="B29" s="426"/>
      <c r="C29" s="429" t="s">
        <v>816</v>
      </c>
      <c r="D29" s="429"/>
    </row>
    <row r="30" spans="2:4" x14ac:dyDescent="0.25">
      <c r="B30" s="426"/>
      <c r="C30" s="429" t="s">
        <v>817</v>
      </c>
      <c r="D30" s="429"/>
    </row>
    <row r="31" spans="2:4" x14ac:dyDescent="0.25">
      <c r="B31" s="426"/>
      <c r="C31" s="429" t="s">
        <v>818</v>
      </c>
      <c r="D31" s="429"/>
    </row>
    <row r="32" spans="2:4" ht="30" customHeight="1" x14ac:dyDescent="0.25">
      <c r="B32" s="426"/>
      <c r="C32" s="429" t="s">
        <v>819</v>
      </c>
      <c r="D32" s="429"/>
    </row>
    <row r="33" spans="2:4" ht="30.75" customHeight="1" x14ac:dyDescent="0.25">
      <c r="B33" s="426"/>
      <c r="C33" s="429" t="s">
        <v>820</v>
      </c>
      <c r="D33" s="429"/>
    </row>
    <row r="34" spans="2:4" ht="29.25" customHeight="1" x14ac:dyDescent="0.25">
      <c r="B34" s="426"/>
      <c r="C34" s="429" t="s">
        <v>821</v>
      </c>
      <c r="D34" s="429"/>
    </row>
    <row r="35" spans="2:4" ht="32.25" customHeight="1" x14ac:dyDescent="0.25">
      <c r="B35" s="426"/>
      <c r="C35" s="429" t="s">
        <v>822</v>
      </c>
      <c r="D35" s="429"/>
    </row>
    <row r="36" spans="2:4" x14ac:dyDescent="0.25">
      <c r="B36" s="430" t="s">
        <v>823</v>
      </c>
      <c r="C36" s="430"/>
      <c r="D36" s="430"/>
    </row>
    <row r="37" spans="2:4" x14ac:dyDescent="0.25">
      <c r="B37" s="311" t="s">
        <v>824</v>
      </c>
      <c r="C37" s="428" t="s">
        <v>825</v>
      </c>
      <c r="D37" s="428"/>
    </row>
    <row r="38" spans="2:4" ht="30" x14ac:dyDescent="0.25">
      <c r="B38" s="310" t="s">
        <v>826</v>
      </c>
      <c r="C38" s="429"/>
      <c r="D38" s="429"/>
    </row>
    <row r="39" spans="2:4" x14ac:dyDescent="0.25">
      <c r="B39" s="310" t="s">
        <v>827</v>
      </c>
      <c r="C39" s="429"/>
      <c r="D39" s="429"/>
    </row>
    <row r="40" spans="2:4" ht="30" x14ac:dyDescent="0.25">
      <c r="B40" s="310" t="s">
        <v>828</v>
      </c>
      <c r="C40" s="429"/>
      <c r="D40" s="429"/>
    </row>
    <row r="41" spans="2:4" x14ac:dyDescent="0.25">
      <c r="B41" s="310" t="s">
        <v>829</v>
      </c>
      <c r="C41" s="429" t="s">
        <v>830</v>
      </c>
      <c r="D41" s="429"/>
    </row>
    <row r="42" spans="2:4" ht="33" customHeight="1" x14ac:dyDescent="0.25">
      <c r="B42" s="310" t="s">
        <v>831</v>
      </c>
      <c r="C42" s="429" t="s">
        <v>832</v>
      </c>
      <c r="D42" s="429"/>
    </row>
    <row r="43" spans="2:4" ht="30" customHeight="1" x14ac:dyDescent="0.25">
      <c r="B43" s="426" t="s">
        <v>833</v>
      </c>
      <c r="C43" s="429" t="s">
        <v>834</v>
      </c>
      <c r="D43" s="429"/>
    </row>
    <row r="44" spans="2:4" ht="30.75" customHeight="1" x14ac:dyDescent="0.25">
      <c r="B44" s="426"/>
      <c r="C44" s="429" t="s">
        <v>835</v>
      </c>
      <c r="D44" s="429"/>
    </row>
    <row r="45" spans="2:4" ht="18" customHeight="1" x14ac:dyDescent="0.25">
      <c r="B45" s="426"/>
      <c r="C45" s="429" t="s">
        <v>836</v>
      </c>
      <c r="D45" s="429"/>
    </row>
    <row r="46" spans="2:4" x14ac:dyDescent="0.25">
      <c r="B46" s="310" t="s">
        <v>837</v>
      </c>
      <c r="C46" s="429"/>
      <c r="D46" s="429"/>
    </row>
    <row r="47" spans="2:4" ht="30" x14ac:dyDescent="0.25">
      <c r="B47" s="310" t="s">
        <v>838</v>
      </c>
      <c r="C47" s="429"/>
      <c r="D47" s="429"/>
    </row>
    <row r="48" spans="2:4" x14ac:dyDescent="0.25">
      <c r="B48" s="430" t="s">
        <v>839</v>
      </c>
      <c r="C48" s="430"/>
      <c r="D48" s="430"/>
    </row>
    <row r="49" spans="2:4" x14ac:dyDescent="0.25">
      <c r="B49" s="311" t="s">
        <v>840</v>
      </c>
      <c r="C49" s="428" t="s">
        <v>841</v>
      </c>
      <c r="D49" s="428"/>
    </row>
    <row r="50" spans="2:4" x14ac:dyDescent="0.25">
      <c r="B50" s="310" t="s">
        <v>842</v>
      </c>
      <c r="C50" s="429" t="s">
        <v>843</v>
      </c>
      <c r="D50" s="429"/>
    </row>
    <row r="51" spans="2:4" ht="16.5" customHeight="1" x14ac:dyDescent="0.25">
      <c r="B51" s="426" t="s">
        <v>844</v>
      </c>
      <c r="C51" s="429" t="s">
        <v>845</v>
      </c>
      <c r="D51" s="429"/>
    </row>
    <row r="52" spans="2:4" x14ac:dyDescent="0.25">
      <c r="B52" s="426"/>
      <c r="C52" s="429" t="s">
        <v>846</v>
      </c>
      <c r="D52" s="429"/>
    </row>
    <row r="53" spans="2:4" x14ac:dyDescent="0.25">
      <c r="B53" s="426"/>
      <c r="C53" s="429" t="s">
        <v>847</v>
      </c>
      <c r="D53" s="429"/>
    </row>
    <row r="54" spans="2:4" ht="29.25" customHeight="1" x14ac:dyDescent="0.25">
      <c r="B54" s="426"/>
      <c r="C54" s="429" t="s">
        <v>848</v>
      </c>
      <c r="D54" s="429"/>
    </row>
    <row r="55" spans="2:4" x14ac:dyDescent="0.25">
      <c r="B55" s="426"/>
      <c r="C55" s="429" t="s">
        <v>849</v>
      </c>
      <c r="D55" s="429"/>
    </row>
    <row r="56" spans="2:4" ht="29.25" customHeight="1" x14ac:dyDescent="0.25">
      <c r="B56" s="426"/>
      <c r="C56" s="429" t="s">
        <v>850</v>
      </c>
      <c r="D56" s="429"/>
    </row>
    <row r="57" spans="2:4" ht="33" customHeight="1" x14ac:dyDescent="0.25">
      <c r="B57" s="426"/>
      <c r="C57" s="429" t="s">
        <v>851</v>
      </c>
      <c r="D57" s="429"/>
    </row>
    <row r="58" spans="2:4" ht="30" customHeight="1" x14ac:dyDescent="0.25">
      <c r="B58" s="426"/>
      <c r="C58" s="429" t="s">
        <v>852</v>
      </c>
      <c r="D58" s="429"/>
    </row>
    <row r="59" spans="2:4" ht="32.25" customHeight="1" x14ac:dyDescent="0.25">
      <c r="B59" s="426"/>
      <c r="C59" s="429" t="s">
        <v>853</v>
      </c>
      <c r="D59" s="429"/>
    </row>
    <row r="60" spans="2:4" ht="30" x14ac:dyDescent="0.25">
      <c r="B60" s="310" t="s">
        <v>854</v>
      </c>
      <c r="C60" s="429"/>
      <c r="D60" s="429"/>
    </row>
    <row r="61" spans="2:4" x14ac:dyDescent="0.25">
      <c r="B61" s="310" t="s">
        <v>855</v>
      </c>
      <c r="C61" s="429"/>
      <c r="D61" s="429"/>
    </row>
    <row r="62" spans="2:4" ht="45" x14ac:dyDescent="0.25">
      <c r="B62" s="310" t="s">
        <v>856</v>
      </c>
      <c r="C62" s="429"/>
      <c r="D62" s="429"/>
    </row>
    <row r="63" spans="2:4" ht="32.25" customHeight="1" x14ac:dyDescent="0.25">
      <c r="B63" s="426" t="s">
        <v>857</v>
      </c>
      <c r="C63" s="429" t="s">
        <v>858</v>
      </c>
      <c r="D63" s="429"/>
    </row>
    <row r="64" spans="2:4" x14ac:dyDescent="0.25">
      <c r="B64" s="426"/>
      <c r="C64" s="429" t="s">
        <v>859</v>
      </c>
      <c r="D64" s="429"/>
    </row>
    <row r="65" spans="2:4" ht="31.5" customHeight="1" x14ac:dyDescent="0.25">
      <c r="B65" s="426"/>
      <c r="C65" s="429" t="s">
        <v>860</v>
      </c>
      <c r="D65" s="429"/>
    </row>
    <row r="66" spans="2:4" x14ac:dyDescent="0.25">
      <c r="B66" s="430" t="s">
        <v>861</v>
      </c>
      <c r="C66" s="430"/>
      <c r="D66" s="430"/>
    </row>
    <row r="67" spans="2:4" x14ac:dyDescent="0.25">
      <c r="B67" s="311" t="s">
        <v>862</v>
      </c>
      <c r="C67" s="428" t="s">
        <v>863</v>
      </c>
      <c r="D67" s="428"/>
    </row>
    <row r="68" spans="2:4" ht="30" x14ac:dyDescent="0.25">
      <c r="B68" s="310" t="s">
        <v>864</v>
      </c>
      <c r="C68" s="429"/>
      <c r="D68" s="429"/>
    </row>
    <row r="69" spans="2:4" ht="28.5" customHeight="1" x14ac:dyDescent="0.25">
      <c r="B69" s="426" t="s">
        <v>865</v>
      </c>
      <c r="C69" s="429" t="s">
        <v>866</v>
      </c>
      <c r="D69" s="429"/>
    </row>
    <row r="70" spans="2:4" ht="30.75" customHeight="1" x14ac:dyDescent="0.25">
      <c r="B70" s="426"/>
      <c r="C70" s="429" t="s">
        <v>867</v>
      </c>
      <c r="D70" s="429"/>
    </row>
    <row r="71" spans="2:4" ht="15.75" customHeight="1" x14ac:dyDescent="0.25">
      <c r="B71" s="426"/>
      <c r="C71" s="429" t="s">
        <v>868</v>
      </c>
      <c r="D71" s="429"/>
    </row>
    <row r="72" spans="2:4" ht="30.75" customHeight="1" x14ac:dyDescent="0.25">
      <c r="B72" s="426"/>
      <c r="C72" s="429" t="s">
        <v>869</v>
      </c>
      <c r="D72" s="429"/>
    </row>
    <row r="73" spans="2:4" ht="30" customHeight="1" x14ac:dyDescent="0.25">
      <c r="B73" s="426"/>
      <c r="C73" s="429" t="s">
        <v>870</v>
      </c>
      <c r="D73" s="429"/>
    </row>
    <row r="74" spans="2:4" ht="45.75" customHeight="1" x14ac:dyDescent="0.25">
      <c r="B74" s="426"/>
      <c r="C74" s="429" t="s">
        <v>871</v>
      </c>
      <c r="D74" s="429"/>
    </row>
    <row r="75" spans="2:4" ht="48" customHeight="1" x14ac:dyDescent="0.25">
      <c r="B75" s="426"/>
      <c r="C75" s="429" t="s">
        <v>872</v>
      </c>
      <c r="D75" s="429"/>
    </row>
    <row r="76" spans="2:4" ht="30" customHeight="1" x14ac:dyDescent="0.25">
      <c r="B76" s="426" t="s">
        <v>873</v>
      </c>
      <c r="C76" s="429" t="s">
        <v>874</v>
      </c>
      <c r="D76" s="429"/>
    </row>
    <row r="77" spans="2:4" x14ac:dyDescent="0.25">
      <c r="B77" s="426"/>
      <c r="C77" s="429" t="s">
        <v>875</v>
      </c>
      <c r="D77" s="429"/>
    </row>
    <row r="78" spans="2:4" x14ac:dyDescent="0.25">
      <c r="B78" s="426"/>
      <c r="C78" s="429" t="s">
        <v>876</v>
      </c>
      <c r="D78" s="429"/>
    </row>
    <row r="79" spans="2:4" x14ac:dyDescent="0.25">
      <c r="B79" s="426"/>
      <c r="C79" s="429" t="s">
        <v>877</v>
      </c>
      <c r="D79" s="429"/>
    </row>
    <row r="80" spans="2:4" x14ac:dyDescent="0.25">
      <c r="B80" s="426"/>
      <c r="C80" s="429" t="s">
        <v>878</v>
      </c>
      <c r="D80" s="429"/>
    </row>
    <row r="81" spans="2:4" ht="32.25" customHeight="1" x14ac:dyDescent="0.25">
      <c r="B81" s="426"/>
      <c r="C81" s="429" t="s">
        <v>879</v>
      </c>
      <c r="D81" s="429"/>
    </row>
    <row r="82" spans="2:4" x14ac:dyDescent="0.25">
      <c r="B82" s="426"/>
      <c r="C82" s="429" t="s">
        <v>880</v>
      </c>
      <c r="D82" s="429"/>
    </row>
    <row r="83" spans="2:4" x14ac:dyDescent="0.25">
      <c r="B83" s="430" t="s">
        <v>881</v>
      </c>
      <c r="C83" s="430"/>
      <c r="D83" s="430"/>
    </row>
    <row r="84" spans="2:4" x14ac:dyDescent="0.25">
      <c r="B84" s="311" t="s">
        <v>882</v>
      </c>
      <c r="C84" s="428" t="s">
        <v>883</v>
      </c>
      <c r="D84" s="428"/>
    </row>
    <row r="85" spans="2:4" ht="30" x14ac:dyDescent="0.25">
      <c r="B85" s="310" t="s">
        <v>884</v>
      </c>
      <c r="C85" s="429" t="s">
        <v>885</v>
      </c>
      <c r="D85" s="429"/>
    </row>
    <row r="86" spans="2:4" ht="30" x14ac:dyDescent="0.25">
      <c r="B86" s="310" t="s">
        <v>886</v>
      </c>
      <c r="C86" s="429" t="s">
        <v>887</v>
      </c>
      <c r="D86" s="429"/>
    </row>
    <row r="87" spans="2:4" ht="33.75" customHeight="1" x14ac:dyDescent="0.25">
      <c r="B87" s="310" t="s">
        <v>888</v>
      </c>
      <c r="C87" s="429" t="s">
        <v>889</v>
      </c>
      <c r="D87" s="429"/>
    </row>
    <row r="88" spans="2:4" ht="30" x14ac:dyDescent="0.25">
      <c r="B88" s="310" t="s">
        <v>890</v>
      </c>
      <c r="C88" s="429"/>
      <c r="D88" s="429"/>
    </row>
    <row r="89" spans="2:4" x14ac:dyDescent="0.25">
      <c r="B89" s="426" t="s">
        <v>891</v>
      </c>
      <c r="C89" s="429" t="s">
        <v>892</v>
      </c>
      <c r="D89" s="429"/>
    </row>
    <row r="90" spans="2:4" x14ac:dyDescent="0.25">
      <c r="B90" s="426"/>
      <c r="C90" s="429" t="s">
        <v>893</v>
      </c>
      <c r="D90" s="429"/>
    </row>
    <row r="91" spans="2:4" ht="30.75" customHeight="1" x14ac:dyDescent="0.25">
      <c r="B91" s="426"/>
      <c r="C91" s="429" t="s">
        <v>894</v>
      </c>
      <c r="D91" s="429"/>
    </row>
    <row r="92" spans="2:4" x14ac:dyDescent="0.25">
      <c r="B92" s="426"/>
      <c r="C92" s="429" t="s">
        <v>895</v>
      </c>
      <c r="D92" s="429"/>
    </row>
    <row r="93" spans="2:4" ht="29.25" customHeight="1" x14ac:dyDescent="0.25">
      <c r="B93" s="426"/>
      <c r="C93" s="429" t="s">
        <v>896</v>
      </c>
      <c r="D93" s="429"/>
    </row>
    <row r="94" spans="2:4" x14ac:dyDescent="0.25">
      <c r="B94" s="426"/>
      <c r="C94" s="429" t="s">
        <v>897</v>
      </c>
      <c r="D94" s="429"/>
    </row>
    <row r="95" spans="2:4" ht="32.25" customHeight="1" x14ac:dyDescent="0.25">
      <c r="B95" s="426"/>
      <c r="C95" s="429" t="s">
        <v>898</v>
      </c>
      <c r="D95" s="429"/>
    </row>
    <row r="96" spans="2:4" x14ac:dyDescent="0.25">
      <c r="B96" s="426" t="s">
        <v>899</v>
      </c>
      <c r="C96" s="429"/>
      <c r="D96" s="429"/>
    </row>
    <row r="97" spans="2:4" x14ac:dyDescent="0.25">
      <c r="B97" s="426"/>
      <c r="C97" s="429"/>
      <c r="D97" s="429"/>
    </row>
    <row r="98" spans="2:4" ht="29.25" customHeight="1" x14ac:dyDescent="0.25">
      <c r="B98" s="426" t="s">
        <v>900</v>
      </c>
      <c r="C98" s="429" t="s">
        <v>901</v>
      </c>
      <c r="D98" s="429"/>
    </row>
    <row r="99" spans="2:4" ht="29.25" customHeight="1" x14ac:dyDescent="0.25">
      <c r="B99" s="426"/>
      <c r="C99" s="429" t="s">
        <v>902</v>
      </c>
      <c r="D99" s="429"/>
    </row>
    <row r="100" spans="2:4" ht="29.25" customHeight="1" x14ac:dyDescent="0.25">
      <c r="B100" s="426"/>
      <c r="C100" s="429" t="s">
        <v>903</v>
      </c>
      <c r="D100" s="429"/>
    </row>
    <row r="101" spans="2:4" ht="28.5" customHeight="1" x14ac:dyDescent="0.25">
      <c r="B101" s="426"/>
      <c r="C101" s="429" t="s">
        <v>904</v>
      </c>
      <c r="D101" s="429"/>
    </row>
    <row r="102" spans="2:4" ht="30.75" customHeight="1" x14ac:dyDescent="0.25">
      <c r="B102" s="426"/>
      <c r="C102" s="429" t="s">
        <v>905</v>
      </c>
      <c r="D102" s="429"/>
    </row>
    <row r="103" spans="2:4" ht="30" customHeight="1" x14ac:dyDescent="0.25">
      <c r="B103" s="426"/>
      <c r="C103" s="429" t="s">
        <v>906</v>
      </c>
      <c r="D103" s="429"/>
    </row>
    <row r="104" spans="2:4" ht="31.5" customHeight="1" x14ac:dyDescent="0.25">
      <c r="B104" s="426"/>
      <c r="C104" s="429" t="s">
        <v>907</v>
      </c>
      <c r="D104" s="429"/>
    </row>
    <row r="105" spans="2:4" x14ac:dyDescent="0.25">
      <c r="B105" s="426" t="s">
        <v>908</v>
      </c>
      <c r="C105" s="429" t="s">
        <v>909</v>
      </c>
      <c r="D105" s="429"/>
    </row>
    <row r="106" spans="2:4" x14ac:dyDescent="0.25">
      <c r="B106" s="426"/>
      <c r="C106" s="429" t="s">
        <v>910</v>
      </c>
      <c r="D106" s="429"/>
    </row>
    <row r="107" spans="2:4" ht="29.25" customHeight="1" x14ac:dyDescent="0.25">
      <c r="B107" s="426"/>
      <c r="C107" s="429" t="s">
        <v>911</v>
      </c>
      <c r="D107" s="429"/>
    </row>
    <row r="108" spans="2:4" ht="30.75" customHeight="1" x14ac:dyDescent="0.25">
      <c r="B108" s="426"/>
      <c r="C108" s="429" t="s">
        <v>912</v>
      </c>
      <c r="D108" s="429"/>
    </row>
    <row r="109" spans="2:4" x14ac:dyDescent="0.25">
      <c r="B109" s="426"/>
      <c r="C109" s="429" t="s">
        <v>913</v>
      </c>
      <c r="D109" s="429"/>
    </row>
    <row r="110" spans="2:4" x14ac:dyDescent="0.25">
      <c r="B110" s="426"/>
      <c r="C110" s="429" t="s">
        <v>914</v>
      </c>
      <c r="D110" s="429"/>
    </row>
    <row r="111" spans="2:4" ht="33" customHeight="1" x14ac:dyDescent="0.25">
      <c r="B111" s="426" t="s">
        <v>915</v>
      </c>
      <c r="C111" s="429" t="s">
        <v>916</v>
      </c>
      <c r="D111" s="429"/>
    </row>
    <row r="112" spans="2:4" ht="28.5" customHeight="1" x14ac:dyDescent="0.25">
      <c r="B112" s="426"/>
      <c r="C112" s="429" t="s">
        <v>917</v>
      </c>
      <c r="D112" s="429"/>
    </row>
    <row r="113" spans="2:4" ht="29.25" customHeight="1" x14ac:dyDescent="0.25">
      <c r="B113" s="426"/>
      <c r="C113" s="429" t="s">
        <v>918</v>
      </c>
      <c r="D113" s="429"/>
    </row>
    <row r="114" spans="2:4" ht="31.5" customHeight="1" x14ac:dyDescent="0.25">
      <c r="B114" s="426"/>
      <c r="C114" s="429" t="s">
        <v>919</v>
      </c>
      <c r="D114" s="429"/>
    </row>
    <row r="115" spans="2:4" x14ac:dyDescent="0.25">
      <c r="B115" s="426"/>
      <c r="C115" s="429" t="s">
        <v>920</v>
      </c>
      <c r="D115" s="429"/>
    </row>
    <row r="116" spans="2:4" ht="33" customHeight="1" x14ac:dyDescent="0.25">
      <c r="B116" s="426"/>
      <c r="C116" s="429" t="s">
        <v>921</v>
      </c>
      <c r="D116" s="429"/>
    </row>
    <row r="117" spans="2:4" ht="30" customHeight="1" x14ac:dyDescent="0.25">
      <c r="B117" s="426" t="s">
        <v>922</v>
      </c>
      <c r="C117" s="429" t="s">
        <v>923</v>
      </c>
      <c r="D117" s="429"/>
    </row>
    <row r="118" spans="2:4" ht="33.75" customHeight="1" x14ac:dyDescent="0.25">
      <c r="B118" s="426"/>
      <c r="C118" s="429" t="s">
        <v>924</v>
      </c>
      <c r="D118" s="429"/>
    </row>
    <row r="119" spans="2:4" x14ac:dyDescent="0.25">
      <c r="B119" s="426" t="s">
        <v>925</v>
      </c>
      <c r="C119" s="429" t="s">
        <v>926</v>
      </c>
      <c r="D119" s="429"/>
    </row>
    <row r="120" spans="2:4" x14ac:dyDescent="0.25">
      <c r="B120" s="426"/>
      <c r="C120" s="429" t="s">
        <v>927</v>
      </c>
      <c r="D120" s="429"/>
    </row>
    <row r="121" spans="2:4" ht="30" customHeight="1" x14ac:dyDescent="0.25">
      <c r="B121" s="426" t="s">
        <v>928</v>
      </c>
      <c r="C121" s="429" t="s">
        <v>929</v>
      </c>
      <c r="D121" s="429"/>
    </row>
    <row r="122" spans="2:4" ht="17.25" customHeight="1" x14ac:dyDescent="0.25">
      <c r="B122" s="426"/>
      <c r="C122" s="429" t="s">
        <v>930</v>
      </c>
      <c r="D122" s="429"/>
    </row>
    <row r="123" spans="2:4" x14ac:dyDescent="0.25">
      <c r="B123" s="426"/>
      <c r="C123" s="429" t="s">
        <v>931</v>
      </c>
      <c r="D123" s="429"/>
    </row>
    <row r="124" spans="2:4" x14ac:dyDescent="0.25">
      <c r="B124" s="426"/>
      <c r="C124" s="429" t="s">
        <v>932</v>
      </c>
      <c r="D124" s="429"/>
    </row>
    <row r="125" spans="2:4" x14ac:dyDescent="0.25">
      <c r="B125" s="426"/>
      <c r="C125" s="429" t="s">
        <v>933</v>
      </c>
      <c r="D125" s="429"/>
    </row>
    <row r="126" spans="2:4" ht="32.25" customHeight="1" x14ac:dyDescent="0.25">
      <c r="B126" s="426"/>
      <c r="C126" s="429" t="s">
        <v>934</v>
      </c>
      <c r="D126" s="429"/>
    </row>
    <row r="127" spans="2:4" x14ac:dyDescent="0.25">
      <c r="B127" s="430" t="s">
        <v>935</v>
      </c>
      <c r="C127" s="430"/>
      <c r="D127" s="430"/>
    </row>
    <row r="128" spans="2:4" x14ac:dyDescent="0.25">
      <c r="B128" s="311" t="s">
        <v>936</v>
      </c>
      <c r="C128" s="428" t="s">
        <v>937</v>
      </c>
      <c r="D128" s="428"/>
    </row>
    <row r="129" spans="2:4" ht="30" x14ac:dyDescent="0.25">
      <c r="B129" s="310" t="s">
        <v>938</v>
      </c>
      <c r="C129" s="429" t="s">
        <v>939</v>
      </c>
      <c r="D129" s="429"/>
    </row>
    <row r="130" spans="2:4" x14ac:dyDescent="0.25">
      <c r="B130" s="426" t="s">
        <v>940</v>
      </c>
      <c r="C130" s="429" t="s">
        <v>941</v>
      </c>
      <c r="D130" s="429"/>
    </row>
    <row r="131" spans="2:4" x14ac:dyDescent="0.25">
      <c r="B131" s="426"/>
      <c r="C131" s="429" t="s">
        <v>942</v>
      </c>
      <c r="D131" s="429"/>
    </row>
    <row r="132" spans="2:4" ht="30.75" customHeight="1" x14ac:dyDescent="0.25">
      <c r="B132" s="426"/>
      <c r="C132" s="429" t="s">
        <v>943</v>
      </c>
      <c r="D132" s="429"/>
    </row>
    <row r="133" spans="2:4" ht="33.75" customHeight="1" x14ac:dyDescent="0.25">
      <c r="B133" s="426"/>
      <c r="C133" s="429" t="s">
        <v>944</v>
      </c>
      <c r="D133" s="429"/>
    </row>
    <row r="134" spans="2:4" ht="30" x14ac:dyDescent="0.25">
      <c r="B134" s="310" t="s">
        <v>945</v>
      </c>
      <c r="C134" s="429"/>
      <c r="D134" s="429"/>
    </row>
    <row r="135" spans="2:4" x14ac:dyDescent="0.25">
      <c r="B135" s="430" t="s">
        <v>946</v>
      </c>
      <c r="C135" s="430"/>
      <c r="D135" s="430"/>
    </row>
    <row r="136" spans="2:4" x14ac:dyDescent="0.25">
      <c r="B136" s="311" t="s">
        <v>947</v>
      </c>
      <c r="C136" s="428" t="s">
        <v>948</v>
      </c>
      <c r="D136" s="428"/>
    </row>
    <row r="137" spans="2:4" ht="30" x14ac:dyDescent="0.25">
      <c r="B137" s="310" t="s">
        <v>949</v>
      </c>
      <c r="C137" s="429"/>
      <c r="D137" s="429"/>
    </row>
    <row r="138" spans="2:4" ht="30" x14ac:dyDescent="0.25">
      <c r="B138" s="310" t="s">
        <v>950</v>
      </c>
      <c r="C138" s="429"/>
      <c r="D138" s="429"/>
    </row>
    <row r="139" spans="2:4" ht="31.5" customHeight="1" x14ac:dyDescent="0.25">
      <c r="B139" s="426" t="s">
        <v>951</v>
      </c>
      <c r="C139" s="429" t="s">
        <v>952</v>
      </c>
      <c r="D139" s="429"/>
    </row>
    <row r="140" spans="2:4" ht="30.75" customHeight="1" x14ac:dyDescent="0.25">
      <c r="B140" s="426"/>
      <c r="C140" s="429" t="s">
        <v>953</v>
      </c>
      <c r="D140" s="429"/>
    </row>
  </sheetData>
  <sheetProtection formatCells="0" formatColumns="0" formatRows="0" insertColumns="0" insertRows="0" insertHyperlinks="0" deleteColumns="0" deleteRows="0" sort="0" autoFilter="0" pivotTables="0"/>
  <mergeCells count="157">
    <mergeCell ref="C124:D124"/>
    <mergeCell ref="C125:D125"/>
    <mergeCell ref="C134:D134"/>
    <mergeCell ref="B135:D135"/>
    <mergeCell ref="C136:D136"/>
    <mergeCell ref="B127:D127"/>
    <mergeCell ref="C128:D128"/>
    <mergeCell ref="C129:D129"/>
    <mergeCell ref="C126:D126"/>
    <mergeCell ref="C137:D137"/>
    <mergeCell ref="C138:D138"/>
    <mergeCell ref="C133:D133"/>
    <mergeCell ref="B139:B140"/>
    <mergeCell ref="C139:D139"/>
    <mergeCell ref="C140:D140"/>
    <mergeCell ref="B130:B133"/>
    <mergeCell ref="C130:D130"/>
    <mergeCell ref="C131:D131"/>
    <mergeCell ref="C132:D132"/>
    <mergeCell ref="B105:B110"/>
    <mergeCell ref="C105:D105"/>
    <mergeCell ref="C106:D106"/>
    <mergeCell ref="C107:D107"/>
    <mergeCell ref="C108:D108"/>
    <mergeCell ref="C109:D109"/>
    <mergeCell ref="C110:D110"/>
    <mergeCell ref="B121:B126"/>
    <mergeCell ref="C121:D121"/>
    <mergeCell ref="C122:D122"/>
    <mergeCell ref="B111:B116"/>
    <mergeCell ref="C111:D111"/>
    <mergeCell ref="C112:D112"/>
    <mergeCell ref="C113:D113"/>
    <mergeCell ref="C114:D114"/>
    <mergeCell ref="C115:D115"/>
    <mergeCell ref="C116:D116"/>
    <mergeCell ref="B117:B118"/>
    <mergeCell ref="C117:D117"/>
    <mergeCell ref="C118:D118"/>
    <mergeCell ref="B119:B120"/>
    <mergeCell ref="C119:D119"/>
    <mergeCell ref="C120:D120"/>
    <mergeCell ref="C123:D123"/>
    <mergeCell ref="B96:B97"/>
    <mergeCell ref="C96:D97"/>
    <mergeCell ref="B98:B104"/>
    <mergeCell ref="C98:D98"/>
    <mergeCell ref="C99:D99"/>
    <mergeCell ref="C100:D100"/>
    <mergeCell ref="C101:D101"/>
    <mergeCell ref="C102:D102"/>
    <mergeCell ref="C103:D103"/>
    <mergeCell ref="C104:D104"/>
    <mergeCell ref="C84:D84"/>
    <mergeCell ref="C85:D85"/>
    <mergeCell ref="C86:D86"/>
    <mergeCell ref="C87:D87"/>
    <mergeCell ref="C88:D88"/>
    <mergeCell ref="B89:B95"/>
    <mergeCell ref="C89:D89"/>
    <mergeCell ref="C90:D90"/>
    <mergeCell ref="C91:D91"/>
    <mergeCell ref="C92:D92"/>
    <mergeCell ref="C93:D93"/>
    <mergeCell ref="C94:D94"/>
    <mergeCell ref="C95:D95"/>
    <mergeCell ref="B76:B82"/>
    <mergeCell ref="C76:D76"/>
    <mergeCell ref="C77:D77"/>
    <mergeCell ref="C78:D78"/>
    <mergeCell ref="C79:D79"/>
    <mergeCell ref="C80:D80"/>
    <mergeCell ref="C81:D81"/>
    <mergeCell ref="C82:D82"/>
    <mergeCell ref="B83:D83"/>
    <mergeCell ref="C68:D68"/>
    <mergeCell ref="B69:B75"/>
    <mergeCell ref="C69:D69"/>
    <mergeCell ref="C70:D70"/>
    <mergeCell ref="C71:D71"/>
    <mergeCell ref="C72:D72"/>
    <mergeCell ref="C73:D73"/>
    <mergeCell ref="C74:D74"/>
    <mergeCell ref="C75:D75"/>
    <mergeCell ref="C60:D60"/>
    <mergeCell ref="C61:D61"/>
    <mergeCell ref="C62:D62"/>
    <mergeCell ref="B63:B65"/>
    <mergeCell ref="C63:D63"/>
    <mergeCell ref="C64:D64"/>
    <mergeCell ref="C65:D65"/>
    <mergeCell ref="B66:D66"/>
    <mergeCell ref="C67:D67"/>
    <mergeCell ref="B48:D48"/>
    <mergeCell ref="C49:D49"/>
    <mergeCell ref="C50:D50"/>
    <mergeCell ref="B51:B59"/>
    <mergeCell ref="C51:D51"/>
    <mergeCell ref="C52:D52"/>
    <mergeCell ref="C53:D53"/>
    <mergeCell ref="C54:D54"/>
    <mergeCell ref="C55:D55"/>
    <mergeCell ref="C56:D56"/>
    <mergeCell ref="C57:D57"/>
    <mergeCell ref="C58:D58"/>
    <mergeCell ref="C59:D59"/>
    <mergeCell ref="C40:D40"/>
    <mergeCell ref="C41:D41"/>
    <mergeCell ref="C42:D42"/>
    <mergeCell ref="B43:B45"/>
    <mergeCell ref="C43:D43"/>
    <mergeCell ref="C44:D44"/>
    <mergeCell ref="C45:D45"/>
    <mergeCell ref="C46:D46"/>
    <mergeCell ref="C47:D47"/>
    <mergeCell ref="C31:D31"/>
    <mergeCell ref="C32:D32"/>
    <mergeCell ref="C33:D33"/>
    <mergeCell ref="C34:D34"/>
    <mergeCell ref="C35:D35"/>
    <mergeCell ref="B36:D36"/>
    <mergeCell ref="C37:D37"/>
    <mergeCell ref="C38:D38"/>
    <mergeCell ref="C39:D39"/>
    <mergeCell ref="C22:D22"/>
    <mergeCell ref="C23:D23"/>
    <mergeCell ref="C24:D24"/>
    <mergeCell ref="C25:D25"/>
    <mergeCell ref="C26:D26"/>
    <mergeCell ref="C27:D27"/>
    <mergeCell ref="C28:D28"/>
    <mergeCell ref="C29:D29"/>
    <mergeCell ref="C30:D30"/>
    <mergeCell ref="B2:D2"/>
    <mergeCell ref="B27:B35"/>
    <mergeCell ref="B8:B10"/>
    <mergeCell ref="B12:B14"/>
    <mergeCell ref="B20:B21"/>
    <mergeCell ref="B22:B23"/>
    <mergeCell ref="B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s>
  <pageMargins left="0.7" right="0.7" top="0.75" bottom="0.75" header="0.3" footer="0.3"/>
  <pageSetup paperSize="9" scale="46" orientation="landscape" r:id="rId1"/>
  <rowBreaks count="4" manualBreakCount="4">
    <brk id="35" max="4" man="1"/>
    <brk id="65" max="4" man="1"/>
    <brk id="104" max="4" man="1"/>
    <brk id="140" max="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70"/>
  <sheetViews>
    <sheetView workbookViewId="0">
      <selection activeCell="I17" sqref="I17"/>
    </sheetView>
  </sheetViews>
  <sheetFormatPr defaultRowHeight="15" x14ac:dyDescent="0.25"/>
  <cols>
    <col min="1" max="1" width="5.28515625" customWidth="1"/>
    <col min="2" max="2" width="10.28515625" customWidth="1"/>
    <col min="3" max="3" width="10.5703125" customWidth="1"/>
    <col min="4" max="4" width="110.7109375" customWidth="1"/>
    <col min="10" max="10" width="42.85546875" customWidth="1"/>
    <col min="11" max="11" width="3.28515625" customWidth="1"/>
    <col min="22" max="22" width="11.5703125" customWidth="1"/>
    <col min="23" max="23" width="5.28515625" customWidth="1"/>
    <col min="24" max="24" width="11.28515625" customWidth="1"/>
    <col min="25" max="25" width="4.42578125" customWidth="1"/>
    <col min="26" max="26" width="12.42578125" customWidth="1"/>
    <col min="27" max="27" width="4.42578125" customWidth="1"/>
    <col min="28" max="28" width="12.42578125" customWidth="1"/>
  </cols>
  <sheetData>
    <row r="1" spans="2:29" x14ac:dyDescent="0.25">
      <c r="U1" s="91"/>
      <c r="V1" s="91"/>
      <c r="W1" s="91"/>
      <c r="X1" s="91"/>
      <c r="Y1" s="91"/>
      <c r="Z1" s="91"/>
      <c r="AA1" s="91"/>
      <c r="AB1" s="91"/>
      <c r="AC1" s="91"/>
    </row>
    <row r="2" spans="2:29" x14ac:dyDescent="0.25">
      <c r="B2" s="90" t="s">
        <v>1500</v>
      </c>
      <c r="C2" s="91"/>
      <c r="D2" s="91"/>
      <c r="E2" s="91"/>
      <c r="F2" s="91"/>
      <c r="G2" s="91"/>
      <c r="H2" s="91"/>
      <c r="I2" s="91"/>
      <c r="J2" s="91"/>
      <c r="K2" s="91"/>
      <c r="L2" s="91"/>
      <c r="M2" s="91"/>
      <c r="N2" s="91"/>
      <c r="O2" s="91"/>
      <c r="P2" s="91"/>
      <c r="Q2" s="91"/>
      <c r="R2" s="91"/>
      <c r="S2" s="91"/>
      <c r="T2" s="91"/>
      <c r="U2" s="91"/>
      <c r="V2" s="104"/>
      <c r="W2" s="104"/>
      <c r="X2" s="104"/>
      <c r="Y2" s="104"/>
      <c r="Z2" s="104"/>
      <c r="AA2" s="104"/>
      <c r="AB2" s="104"/>
      <c r="AC2" s="91"/>
    </row>
    <row r="3" spans="2:29" ht="15.75" x14ac:dyDescent="0.25">
      <c r="B3" s="95" t="s">
        <v>1501</v>
      </c>
      <c r="C3" s="95" t="s">
        <v>1502</v>
      </c>
      <c r="D3" s="96" t="s">
        <v>1503</v>
      </c>
      <c r="E3" s="431" t="s">
        <v>1504</v>
      </c>
      <c r="F3" s="431"/>
      <c r="G3" s="431"/>
      <c r="H3" s="431"/>
      <c r="I3" s="431"/>
      <c r="J3" s="431"/>
      <c r="K3" s="431"/>
      <c r="L3" s="431"/>
      <c r="M3" s="431"/>
      <c r="N3" s="431"/>
      <c r="O3" s="431"/>
      <c r="P3" s="431"/>
      <c r="Q3" s="431"/>
      <c r="R3" s="431"/>
      <c r="S3" s="431"/>
      <c r="T3" s="431"/>
      <c r="U3" s="91"/>
      <c r="V3" s="102" t="s">
        <v>1505</v>
      </c>
      <c r="W3" s="105"/>
      <c r="X3" s="102" t="s">
        <v>1506</v>
      </c>
      <c r="Y3" s="106"/>
      <c r="Z3" s="103" t="s">
        <v>1507</v>
      </c>
      <c r="AA3" s="106"/>
      <c r="AB3" s="103" t="s">
        <v>1508</v>
      </c>
      <c r="AC3" s="91"/>
    </row>
    <row r="4" spans="2:29" x14ac:dyDescent="0.25">
      <c r="B4" s="97" t="s">
        <v>1509</v>
      </c>
      <c r="C4" s="92" t="s">
        <v>1510</v>
      </c>
      <c r="D4" s="93" t="s">
        <v>1511</v>
      </c>
      <c r="E4" s="84" t="s">
        <v>1512</v>
      </c>
      <c r="F4" s="85"/>
      <c r="G4" s="86"/>
      <c r="H4" s="86"/>
      <c r="I4" s="86"/>
      <c r="J4" s="86"/>
      <c r="K4" s="86"/>
      <c r="L4" s="86"/>
      <c r="M4" s="86"/>
      <c r="N4" s="86"/>
      <c r="O4" s="86"/>
      <c r="P4" s="86"/>
      <c r="Q4" s="87"/>
      <c r="R4" s="88"/>
      <c r="S4" s="89"/>
      <c r="T4" s="86"/>
      <c r="U4" s="91"/>
      <c r="V4" s="102" t="s">
        <v>1513</v>
      </c>
      <c r="W4" s="104"/>
      <c r="X4" s="104"/>
      <c r="Y4" s="104"/>
      <c r="Z4" s="104"/>
      <c r="AA4" s="104"/>
      <c r="AB4" s="104"/>
      <c r="AC4" s="91"/>
    </row>
    <row r="5" spans="2:29" x14ac:dyDescent="0.25">
      <c r="B5" s="101">
        <v>0.33</v>
      </c>
      <c r="C5" s="94" t="s">
        <v>1514</v>
      </c>
      <c r="D5" s="93" t="s">
        <v>1515</v>
      </c>
      <c r="E5" s="84" t="s">
        <v>1516</v>
      </c>
      <c r="F5" s="85"/>
      <c r="G5" s="86"/>
      <c r="H5" s="86"/>
      <c r="I5" s="86"/>
      <c r="J5" s="86"/>
      <c r="K5" s="86"/>
      <c r="L5" s="86"/>
      <c r="M5" s="86"/>
      <c r="N5" s="86"/>
      <c r="O5" s="86"/>
      <c r="P5" s="86"/>
      <c r="Q5" s="86"/>
      <c r="R5" s="86"/>
      <c r="S5" s="86"/>
      <c r="T5" s="86"/>
      <c r="U5" s="91"/>
      <c r="V5" s="104"/>
      <c r="W5" s="104"/>
      <c r="X5" s="104"/>
      <c r="Y5" s="104"/>
      <c r="Z5" s="104"/>
      <c r="AA5" s="104"/>
      <c r="AB5" s="104"/>
      <c r="AC5" s="91"/>
    </row>
    <row r="6" spans="2:29" x14ac:dyDescent="0.25">
      <c r="B6" s="98">
        <v>0.66</v>
      </c>
      <c r="C6" s="94" t="s">
        <v>1517</v>
      </c>
      <c r="D6" s="93" t="s">
        <v>1518</v>
      </c>
      <c r="E6" s="84" t="s">
        <v>1519</v>
      </c>
      <c r="F6" s="85"/>
      <c r="G6" s="86"/>
      <c r="H6" s="86"/>
      <c r="I6" s="86"/>
      <c r="J6" s="86"/>
      <c r="K6" s="86"/>
      <c r="L6" s="86"/>
      <c r="M6" s="86"/>
      <c r="N6" s="86"/>
      <c r="O6" s="86"/>
      <c r="P6" s="86"/>
      <c r="Q6" s="86"/>
      <c r="R6" s="86"/>
      <c r="S6" s="86"/>
      <c r="T6" s="86"/>
      <c r="U6" s="91"/>
      <c r="V6" s="91"/>
      <c r="W6" s="91"/>
      <c r="X6" s="91"/>
      <c r="Y6" s="91"/>
      <c r="Z6" s="91"/>
      <c r="AA6" s="91"/>
      <c r="AB6" s="91"/>
      <c r="AC6" s="91"/>
    </row>
    <row r="7" spans="2:29" x14ac:dyDescent="0.25">
      <c r="B7" s="99" t="s">
        <v>1520</v>
      </c>
      <c r="C7" s="92" t="s">
        <v>1521</v>
      </c>
      <c r="D7" s="93" t="s">
        <v>1522</v>
      </c>
      <c r="E7" s="84" t="s">
        <v>1523</v>
      </c>
      <c r="F7" s="85"/>
      <c r="G7" s="86"/>
      <c r="H7" s="86"/>
      <c r="I7" s="86"/>
      <c r="J7" s="86"/>
      <c r="K7" s="86"/>
      <c r="L7" s="86"/>
      <c r="M7" s="86"/>
      <c r="N7" s="86"/>
      <c r="O7" s="86"/>
      <c r="P7" s="86"/>
      <c r="Q7" s="86"/>
      <c r="R7" s="86"/>
      <c r="S7" s="86"/>
      <c r="T7" s="86"/>
    </row>
    <row r="10" spans="2:29" x14ac:dyDescent="0.25">
      <c r="J10" s="116" t="s">
        <v>1524</v>
      </c>
      <c r="K10">
        <v>1</v>
      </c>
    </row>
    <row r="11" spans="2:29" x14ac:dyDescent="0.25">
      <c r="J11" s="116" t="s">
        <v>1525</v>
      </c>
      <c r="K11">
        <v>1</v>
      </c>
    </row>
    <row r="12" spans="2:29" x14ac:dyDescent="0.25">
      <c r="J12" s="116" t="s">
        <v>1526</v>
      </c>
      <c r="K12">
        <v>1</v>
      </c>
    </row>
    <row r="54" spans="1:4" x14ac:dyDescent="0.25">
      <c r="A54" s="91"/>
      <c r="B54" s="91"/>
      <c r="C54" s="91"/>
      <c r="D54" s="91"/>
    </row>
    <row r="55" spans="1:4" x14ac:dyDescent="0.25">
      <c r="A55" s="91"/>
      <c r="B55" s="50" t="s">
        <v>1527</v>
      </c>
      <c r="C55" s="43"/>
      <c r="D55" s="91"/>
    </row>
    <row r="56" spans="1:4" x14ac:dyDescent="0.25">
      <c r="A56" s="91"/>
      <c r="B56" s="51" t="s">
        <v>1528</v>
      </c>
      <c r="C56" s="52" t="s">
        <v>1529</v>
      </c>
      <c r="D56" s="91"/>
    </row>
    <row r="57" spans="1:4" x14ac:dyDescent="0.25">
      <c r="A57" s="91"/>
      <c r="B57" s="53" t="s">
        <v>1530</v>
      </c>
      <c r="C57" s="52" t="s">
        <v>1531</v>
      </c>
      <c r="D57" s="91"/>
    </row>
    <row r="58" spans="1:4" x14ac:dyDescent="0.25">
      <c r="A58" s="91"/>
      <c r="B58" s="51" t="s">
        <v>1532</v>
      </c>
      <c r="C58" s="52" t="s">
        <v>1533</v>
      </c>
      <c r="D58" s="91"/>
    </row>
    <row r="59" spans="1:4" x14ac:dyDescent="0.25">
      <c r="A59" s="91"/>
      <c r="B59" s="51" t="s">
        <v>1534</v>
      </c>
      <c r="C59" s="52" t="s">
        <v>1535</v>
      </c>
      <c r="D59" s="91"/>
    </row>
    <row r="60" spans="1:4" ht="15.75" thickBot="1" x14ac:dyDescent="0.3">
      <c r="A60" s="91"/>
      <c r="B60" s="54" t="s">
        <v>1536</v>
      </c>
      <c r="C60" s="55"/>
      <c r="D60" s="91"/>
    </row>
    <row r="61" spans="1:4" ht="15.75" thickBot="1" x14ac:dyDescent="0.3">
      <c r="A61" s="91"/>
      <c r="B61" s="56" t="s">
        <v>1537</v>
      </c>
      <c r="C61" s="57" t="s">
        <v>1538</v>
      </c>
      <c r="D61" s="91"/>
    </row>
    <row r="62" spans="1:4" ht="15.75" thickBot="1" x14ac:dyDescent="0.3">
      <c r="A62" s="91"/>
      <c r="B62" s="58" t="s">
        <v>1539</v>
      </c>
      <c r="C62" s="57"/>
      <c r="D62" s="91"/>
    </row>
    <row r="63" spans="1:4" ht="15.75" thickBot="1" x14ac:dyDescent="0.3">
      <c r="A63" s="91"/>
      <c r="B63" s="59" t="s">
        <v>1540</v>
      </c>
      <c r="C63" s="52" t="s">
        <v>1541</v>
      </c>
      <c r="D63" s="91"/>
    </row>
    <row r="64" spans="1:4" ht="15.75" thickBot="1" x14ac:dyDescent="0.3">
      <c r="A64" s="91"/>
      <c r="B64" s="60" t="s">
        <v>1542</v>
      </c>
      <c r="C64" s="57" t="s">
        <v>1543</v>
      </c>
      <c r="D64" s="91"/>
    </row>
    <row r="65" spans="1:4" ht="15.75" thickBot="1" x14ac:dyDescent="0.3">
      <c r="A65" s="91"/>
      <c r="B65" s="61" t="s">
        <v>1544</v>
      </c>
      <c r="C65" s="57"/>
      <c r="D65" s="91"/>
    </row>
    <row r="66" spans="1:4" ht="15.75" thickBot="1" x14ac:dyDescent="0.3">
      <c r="A66" s="91"/>
      <c r="B66" s="62" t="s">
        <v>1545</v>
      </c>
      <c r="C66" s="52" t="s">
        <v>1546</v>
      </c>
      <c r="D66" s="91"/>
    </row>
    <row r="67" spans="1:4" x14ac:dyDescent="0.25">
      <c r="A67" s="91"/>
      <c r="B67" s="91"/>
      <c r="C67" s="91"/>
      <c r="D67" s="91"/>
    </row>
    <row r="68" spans="1:4" x14ac:dyDescent="0.25">
      <c r="A68" s="91"/>
      <c r="B68" s="91"/>
      <c r="C68" s="91"/>
      <c r="D68" s="91"/>
    </row>
    <row r="69" spans="1:4" x14ac:dyDescent="0.25">
      <c r="A69" s="91"/>
      <c r="B69" s="91"/>
      <c r="C69" s="91"/>
      <c r="D69" s="91"/>
    </row>
    <row r="70" spans="1:4" x14ac:dyDescent="0.25">
      <c r="A70" s="91"/>
      <c r="B70" s="91"/>
      <c r="C70" s="91"/>
      <c r="D70" s="91"/>
    </row>
  </sheetData>
  <mergeCells count="1">
    <mergeCell ref="E3:T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59990234076967686"/>
  </sheetPr>
  <dimension ref="C2:K56"/>
  <sheetViews>
    <sheetView showGridLines="0" showRowColHeaders="0" zoomScale="70" zoomScaleNormal="70" workbookViewId="0">
      <selection activeCell="C7" sqref="C7:D10"/>
    </sheetView>
  </sheetViews>
  <sheetFormatPr defaultRowHeight="15" x14ac:dyDescent="0.25"/>
  <cols>
    <col min="1" max="1" width="9.140625" style="163"/>
    <col min="2" max="2" width="7.28515625" style="163" customWidth="1"/>
    <col min="3" max="3" width="10.85546875" style="163" customWidth="1"/>
    <col min="4" max="4" width="11" style="163" customWidth="1"/>
    <col min="5" max="5" width="3.42578125" style="163" customWidth="1"/>
    <col min="6" max="7" width="41.7109375" style="163" customWidth="1"/>
    <col min="8" max="8" width="63.7109375" style="163" customWidth="1"/>
    <col min="9" max="9" width="77" style="163" customWidth="1"/>
    <col min="10" max="16384" width="9.140625" style="163"/>
  </cols>
  <sheetData>
    <row r="2" spans="3:11" ht="33" customHeight="1" x14ac:dyDescent="0.3">
      <c r="C2" s="441" t="s">
        <v>954</v>
      </c>
      <c r="D2" s="441"/>
      <c r="E2" s="304"/>
      <c r="F2" s="445" t="s">
        <v>955</v>
      </c>
      <c r="G2" s="446"/>
      <c r="H2" s="446"/>
      <c r="I2" s="446"/>
    </row>
    <row r="3" spans="3:11" ht="28.5" customHeight="1" x14ac:dyDescent="0.25">
      <c r="C3" s="441"/>
      <c r="D3" s="441"/>
      <c r="E3" s="304"/>
      <c r="F3" s="443" t="s">
        <v>956</v>
      </c>
      <c r="G3" s="444"/>
      <c r="H3" s="444"/>
      <c r="I3" s="444"/>
    </row>
    <row r="4" spans="3:11" ht="15.75" thickBot="1" x14ac:dyDescent="0.3">
      <c r="F4" s="275"/>
      <c r="G4" s="275"/>
      <c r="H4" s="275"/>
    </row>
    <row r="5" spans="3:11" ht="25.5" customHeight="1" x14ac:dyDescent="0.25">
      <c r="C5" s="442" t="s">
        <v>957</v>
      </c>
      <c r="D5" s="442"/>
      <c r="E5" s="180"/>
      <c r="F5" s="274" t="s">
        <v>958</v>
      </c>
      <c r="G5" s="274" t="s">
        <v>959</v>
      </c>
      <c r="H5" s="274" t="s">
        <v>960</v>
      </c>
      <c r="I5" s="273" t="s">
        <v>961</v>
      </c>
    </row>
    <row r="6" spans="3:11" ht="23.25" customHeight="1" thickBot="1" x14ac:dyDescent="0.3">
      <c r="C6" s="272"/>
      <c r="D6" s="272"/>
      <c r="E6" s="180"/>
      <c r="F6" s="447" t="s">
        <v>962</v>
      </c>
      <c r="G6" s="447"/>
      <c r="H6" s="447"/>
      <c r="I6" s="447"/>
      <c r="J6" s="180"/>
    </row>
    <row r="7" spans="3:11" s="258" customFormat="1" ht="12" customHeight="1" x14ac:dyDescent="0.25">
      <c r="C7" s="435" t="s">
        <v>963</v>
      </c>
      <c r="D7" s="435"/>
      <c r="F7" s="271"/>
      <c r="G7" s="268"/>
      <c r="H7" s="268"/>
      <c r="I7" s="268"/>
      <c r="J7" s="259"/>
    </row>
    <row r="8" spans="3:11" ht="37.5" customHeight="1" x14ac:dyDescent="0.25">
      <c r="C8" s="435"/>
      <c r="D8" s="435"/>
      <c r="E8" s="180"/>
      <c r="F8" s="437" t="s">
        <v>964</v>
      </c>
      <c r="G8" s="256" t="s">
        <v>965</v>
      </c>
      <c r="H8" s="255" t="s">
        <v>966</v>
      </c>
      <c r="I8" s="255" t="s">
        <v>967</v>
      </c>
      <c r="J8" s="180"/>
    </row>
    <row r="9" spans="3:11" ht="50.25" customHeight="1" x14ac:dyDescent="0.25">
      <c r="C9" s="435"/>
      <c r="D9" s="435"/>
      <c r="E9" s="180"/>
      <c r="F9" s="437"/>
      <c r="G9" s="256" t="s">
        <v>968</v>
      </c>
      <c r="H9" s="255" t="s">
        <v>969</v>
      </c>
      <c r="I9" s="255" t="s">
        <v>970</v>
      </c>
    </row>
    <row r="10" spans="3:11" ht="38.25" customHeight="1" thickBot="1" x14ac:dyDescent="0.3">
      <c r="C10" s="435"/>
      <c r="D10" s="435"/>
      <c r="F10" s="438"/>
      <c r="G10" s="270"/>
      <c r="H10" s="257" t="s">
        <v>971</v>
      </c>
      <c r="I10" s="263"/>
      <c r="J10" s="180"/>
      <c r="K10" s="180"/>
    </row>
    <row r="11" spans="3:11" ht="12" customHeight="1" x14ac:dyDescent="0.25">
      <c r="C11" s="434" t="s">
        <v>972</v>
      </c>
      <c r="D11" s="434"/>
      <c r="E11" s="180"/>
      <c r="F11" s="266"/>
      <c r="G11" s="266"/>
      <c r="H11" s="261"/>
      <c r="I11" s="262"/>
      <c r="J11" s="180"/>
      <c r="K11" s="180"/>
    </row>
    <row r="12" spans="3:11" ht="64.5" customHeight="1" x14ac:dyDescent="0.25">
      <c r="C12" s="435"/>
      <c r="D12" s="435"/>
      <c r="E12" s="180"/>
      <c r="F12" s="437" t="s">
        <v>973</v>
      </c>
      <c r="G12" s="432" t="s">
        <v>974</v>
      </c>
      <c r="H12" s="253" t="s">
        <v>975</v>
      </c>
      <c r="I12" s="253" t="s">
        <v>976</v>
      </c>
      <c r="J12" s="180"/>
    </row>
    <row r="13" spans="3:11" ht="41.25" customHeight="1" x14ac:dyDescent="0.25">
      <c r="C13" s="435"/>
      <c r="D13" s="435"/>
      <c r="E13" s="180"/>
      <c r="F13" s="437"/>
      <c r="G13" s="432"/>
      <c r="H13" s="253" t="s">
        <v>977</v>
      </c>
      <c r="I13" s="253" t="s">
        <v>978</v>
      </c>
      <c r="J13" s="180"/>
    </row>
    <row r="14" spans="3:11" ht="39.75" customHeight="1" thickBot="1" x14ac:dyDescent="0.3">
      <c r="C14" s="436"/>
      <c r="D14" s="436"/>
      <c r="E14" s="180"/>
      <c r="F14" s="438"/>
      <c r="G14" s="267"/>
      <c r="H14" s="253" t="s">
        <v>979</v>
      </c>
      <c r="I14" s="253" t="s">
        <v>980</v>
      </c>
      <c r="J14" s="180"/>
    </row>
    <row r="15" spans="3:11" ht="9.75" customHeight="1" x14ac:dyDescent="0.25">
      <c r="C15" s="434" t="s">
        <v>981</v>
      </c>
      <c r="D15" s="434"/>
      <c r="E15" s="180"/>
      <c r="F15" s="256"/>
      <c r="G15" s="253"/>
      <c r="H15" s="265"/>
      <c r="I15" s="265"/>
      <c r="J15" s="180"/>
    </row>
    <row r="16" spans="3:11" ht="54" customHeight="1" x14ac:dyDescent="0.25">
      <c r="C16" s="435"/>
      <c r="D16" s="435"/>
      <c r="F16" s="437" t="s">
        <v>982</v>
      </c>
      <c r="G16" s="432" t="s">
        <v>983</v>
      </c>
      <c r="H16" s="255" t="s">
        <v>984</v>
      </c>
      <c r="I16" s="255" t="s">
        <v>985</v>
      </c>
      <c r="J16" s="180"/>
    </row>
    <row r="17" spans="3:10" ht="71.25" customHeight="1" x14ac:dyDescent="0.25">
      <c r="C17" s="435"/>
      <c r="D17" s="435"/>
      <c r="F17" s="437"/>
      <c r="G17" s="432"/>
      <c r="H17" s="255" t="s">
        <v>986</v>
      </c>
      <c r="I17" s="255"/>
      <c r="J17" s="180"/>
    </row>
    <row r="18" spans="3:10" ht="67.5" customHeight="1" thickBot="1" x14ac:dyDescent="0.3">
      <c r="C18" s="436"/>
      <c r="D18" s="436"/>
      <c r="F18" s="437"/>
      <c r="G18" s="255"/>
      <c r="H18" s="255" t="s">
        <v>987</v>
      </c>
      <c r="I18" s="255"/>
      <c r="J18" s="180"/>
    </row>
    <row r="19" spans="3:10" ht="27.75" customHeight="1" thickBot="1" x14ac:dyDescent="0.3">
      <c r="C19" s="440"/>
      <c r="D19" s="440"/>
      <c r="E19" s="180"/>
      <c r="F19" s="439" t="s">
        <v>988</v>
      </c>
      <c r="G19" s="439"/>
      <c r="H19" s="439"/>
      <c r="I19" s="439"/>
    </row>
    <row r="20" spans="3:10" s="258" customFormat="1" ht="9" customHeight="1" x14ac:dyDescent="0.25">
      <c r="C20" s="269"/>
      <c r="D20" s="269"/>
      <c r="E20" s="259"/>
      <c r="F20" s="260"/>
      <c r="G20" s="260"/>
      <c r="H20" s="268"/>
      <c r="I20" s="260"/>
    </row>
    <row r="21" spans="3:10" ht="37.5" customHeight="1" x14ac:dyDescent="0.25">
      <c r="C21" s="435" t="s">
        <v>989</v>
      </c>
      <c r="D21" s="435"/>
      <c r="E21" s="180"/>
      <c r="F21" s="437" t="s">
        <v>990</v>
      </c>
      <c r="G21" s="255" t="s">
        <v>991</v>
      </c>
      <c r="H21" s="255" t="s">
        <v>992</v>
      </c>
      <c r="I21" s="255" t="s">
        <v>993</v>
      </c>
      <c r="J21" s="180"/>
    </row>
    <row r="22" spans="3:10" ht="25.5" customHeight="1" x14ac:dyDescent="0.25">
      <c r="C22" s="435"/>
      <c r="D22" s="435"/>
      <c r="E22" s="180"/>
      <c r="F22" s="437"/>
      <c r="G22" s="432" t="s">
        <v>994</v>
      </c>
      <c r="H22" s="432" t="s">
        <v>995</v>
      </c>
      <c r="I22" s="255" t="s">
        <v>996</v>
      </c>
    </row>
    <row r="23" spans="3:10" ht="42" customHeight="1" thickBot="1" x14ac:dyDescent="0.3">
      <c r="C23" s="436"/>
      <c r="D23" s="436"/>
      <c r="F23" s="438"/>
      <c r="G23" s="433"/>
      <c r="H23" s="433"/>
      <c r="I23" s="257" t="s">
        <v>997</v>
      </c>
      <c r="J23" s="180"/>
    </row>
    <row r="24" spans="3:10" s="259" customFormat="1" ht="8.25" customHeight="1" x14ac:dyDescent="0.25">
      <c r="C24" s="264"/>
      <c r="D24" s="264"/>
      <c r="F24" s="256"/>
      <c r="G24" s="255"/>
      <c r="H24" s="255"/>
      <c r="I24" s="255"/>
    </row>
    <row r="25" spans="3:10" ht="65.25" customHeight="1" x14ac:dyDescent="0.25">
      <c r="C25" s="435" t="s">
        <v>998</v>
      </c>
      <c r="D25" s="435"/>
      <c r="E25" s="180"/>
      <c r="F25" s="437" t="s">
        <v>999</v>
      </c>
      <c r="G25" s="253" t="s">
        <v>1000</v>
      </c>
      <c r="H25" s="253" t="s">
        <v>1001</v>
      </c>
      <c r="I25" s="253" t="s">
        <v>1002</v>
      </c>
      <c r="J25" s="180"/>
    </row>
    <row r="26" spans="3:10" ht="45" customHeight="1" x14ac:dyDescent="0.25">
      <c r="C26" s="435"/>
      <c r="D26" s="435"/>
      <c r="F26" s="437"/>
      <c r="G26" s="253" t="s">
        <v>1003</v>
      </c>
      <c r="H26" s="253" t="s">
        <v>1004</v>
      </c>
      <c r="I26" s="253" t="s">
        <v>1005</v>
      </c>
      <c r="J26" s="180"/>
    </row>
    <row r="27" spans="3:10" ht="52.5" customHeight="1" thickBot="1" x14ac:dyDescent="0.3">
      <c r="C27" s="436"/>
      <c r="D27" s="436"/>
      <c r="F27" s="437"/>
      <c r="G27" s="253" t="s">
        <v>1006</v>
      </c>
      <c r="H27" s="253"/>
      <c r="I27" s="267" t="s">
        <v>1007</v>
      </c>
      <c r="J27" s="180"/>
    </row>
    <row r="28" spans="3:10" s="258" customFormat="1" ht="12.75" customHeight="1" x14ac:dyDescent="0.25">
      <c r="C28" s="264"/>
      <c r="D28" s="264"/>
      <c r="F28" s="266"/>
      <c r="G28" s="265"/>
      <c r="H28" s="265"/>
      <c r="I28" s="253"/>
      <c r="J28" s="259"/>
    </row>
    <row r="29" spans="3:10" ht="39.75" customHeight="1" x14ac:dyDescent="0.25">
      <c r="C29" s="435" t="s">
        <v>1008</v>
      </c>
      <c r="D29" s="435"/>
      <c r="F29" s="437" t="s">
        <v>1009</v>
      </c>
      <c r="G29" s="432" t="s">
        <v>1010</v>
      </c>
      <c r="H29" s="255" t="s">
        <v>1011</v>
      </c>
      <c r="I29" s="255" t="s">
        <v>1012</v>
      </c>
    </row>
    <row r="30" spans="3:10" ht="64.5" customHeight="1" x14ac:dyDescent="0.25">
      <c r="C30" s="435"/>
      <c r="D30" s="435"/>
      <c r="F30" s="437"/>
      <c r="G30" s="432"/>
      <c r="H30" s="432" t="s">
        <v>1013</v>
      </c>
      <c r="I30" s="255" t="s">
        <v>1014</v>
      </c>
    </row>
    <row r="31" spans="3:10" ht="23.25" customHeight="1" thickBot="1" x14ac:dyDescent="0.3">
      <c r="C31" s="436"/>
      <c r="D31" s="436"/>
      <c r="F31" s="438"/>
      <c r="G31" s="433"/>
      <c r="H31" s="433"/>
      <c r="I31" s="255" t="s">
        <v>1015</v>
      </c>
      <c r="J31" s="180"/>
    </row>
    <row r="32" spans="3:10" ht="8.25" customHeight="1" x14ac:dyDescent="0.25">
      <c r="C32" s="264"/>
      <c r="D32" s="264"/>
      <c r="F32" s="256"/>
      <c r="G32" s="255"/>
      <c r="H32" s="255"/>
      <c r="I32" s="261"/>
      <c r="J32" s="180"/>
    </row>
    <row r="33" spans="3:10" ht="52.5" customHeight="1" x14ac:dyDescent="0.25">
      <c r="C33" s="435" t="s">
        <v>1016</v>
      </c>
      <c r="D33" s="435"/>
      <c r="F33" s="437" t="s">
        <v>1017</v>
      </c>
      <c r="G33" s="255" t="s">
        <v>1018</v>
      </c>
      <c r="H33" s="255" t="s">
        <v>1019</v>
      </c>
      <c r="I33" s="255" t="s">
        <v>1020</v>
      </c>
    </row>
    <row r="34" spans="3:10" ht="50.25" customHeight="1" x14ac:dyDescent="0.25">
      <c r="C34" s="435"/>
      <c r="D34" s="435"/>
      <c r="F34" s="437"/>
      <c r="G34" s="255" t="s">
        <v>1021</v>
      </c>
      <c r="H34" s="255" t="s">
        <v>1022</v>
      </c>
      <c r="I34" s="432" t="s">
        <v>1023</v>
      </c>
      <c r="J34" s="180"/>
    </row>
    <row r="35" spans="3:10" ht="33.75" customHeight="1" x14ac:dyDescent="0.25">
      <c r="C35" s="435"/>
      <c r="D35" s="435"/>
      <c r="F35" s="437"/>
      <c r="G35" s="432" t="s">
        <v>1024</v>
      </c>
      <c r="H35" s="255" t="s">
        <v>1025</v>
      </c>
      <c r="I35" s="432"/>
      <c r="J35" s="180"/>
    </row>
    <row r="36" spans="3:10" ht="25.5" customHeight="1" thickBot="1" x14ac:dyDescent="0.3">
      <c r="C36" s="436"/>
      <c r="D36" s="436"/>
      <c r="F36" s="438"/>
      <c r="G36" s="433"/>
      <c r="H36" s="257" t="s">
        <v>1026</v>
      </c>
      <c r="I36" s="433"/>
      <c r="J36" s="180"/>
    </row>
    <row r="37" spans="3:10" s="258" customFormat="1" ht="10.5" customHeight="1" x14ac:dyDescent="0.25">
      <c r="C37" s="434" t="s">
        <v>1027</v>
      </c>
      <c r="D37" s="434"/>
      <c r="F37" s="256"/>
      <c r="G37" s="255"/>
      <c r="H37" s="255"/>
      <c r="I37" s="255"/>
      <c r="J37" s="259"/>
    </row>
    <row r="38" spans="3:10" ht="37.5" customHeight="1" x14ac:dyDescent="0.25">
      <c r="C38" s="435"/>
      <c r="D38" s="435"/>
      <c r="F38" s="437" t="s">
        <v>1028</v>
      </c>
      <c r="G38" s="255" t="s">
        <v>1029</v>
      </c>
      <c r="H38" s="255" t="s">
        <v>1030</v>
      </c>
      <c r="I38" s="255" t="s">
        <v>1031</v>
      </c>
      <c r="J38" s="180"/>
    </row>
    <row r="39" spans="3:10" ht="37.5" customHeight="1" x14ac:dyDescent="0.25">
      <c r="C39" s="435"/>
      <c r="D39" s="435"/>
      <c r="F39" s="437"/>
      <c r="G39" s="255" t="s">
        <v>1032</v>
      </c>
      <c r="H39" s="255" t="s">
        <v>1033</v>
      </c>
      <c r="I39" s="255" t="s">
        <v>1034</v>
      </c>
      <c r="J39" s="180"/>
    </row>
    <row r="40" spans="3:10" ht="43.5" customHeight="1" thickBot="1" x14ac:dyDescent="0.3">
      <c r="C40" s="436"/>
      <c r="D40" s="436"/>
      <c r="F40" s="438"/>
      <c r="G40" s="257" t="s">
        <v>1035</v>
      </c>
      <c r="H40" s="263"/>
      <c r="I40" s="255"/>
      <c r="J40" s="180"/>
    </row>
    <row r="41" spans="3:10" s="258" customFormat="1" ht="12" customHeight="1" x14ac:dyDescent="0.25">
      <c r="C41" s="434" t="s">
        <v>1036</v>
      </c>
      <c r="D41" s="434"/>
      <c r="F41" s="448" t="s">
        <v>1037</v>
      </c>
      <c r="G41" s="255"/>
      <c r="H41" s="262"/>
      <c r="I41" s="261"/>
      <c r="J41" s="259"/>
    </row>
    <row r="42" spans="3:10" ht="52.5" customHeight="1" x14ac:dyDescent="0.25">
      <c r="C42" s="435"/>
      <c r="D42" s="435"/>
      <c r="F42" s="449"/>
      <c r="G42" s="255" t="s">
        <v>1038</v>
      </c>
      <c r="H42" s="255" t="s">
        <v>1039</v>
      </c>
      <c r="I42" s="255" t="s">
        <v>1040</v>
      </c>
      <c r="J42" s="180"/>
    </row>
    <row r="43" spans="3:10" ht="36" customHeight="1" x14ac:dyDescent="0.25">
      <c r="C43" s="435"/>
      <c r="D43" s="435"/>
      <c r="F43" s="449"/>
      <c r="G43" s="255" t="s">
        <v>1041</v>
      </c>
      <c r="H43" s="255" t="s">
        <v>1042</v>
      </c>
      <c r="I43" s="255" t="s">
        <v>1043</v>
      </c>
      <c r="J43" s="180"/>
    </row>
    <row r="44" spans="3:10" ht="39.75" customHeight="1" thickBot="1" x14ac:dyDescent="0.3">
      <c r="C44" s="436"/>
      <c r="D44" s="436"/>
      <c r="F44" s="450"/>
      <c r="G44" s="257"/>
      <c r="H44" s="257" t="s">
        <v>1044</v>
      </c>
      <c r="I44" s="257" t="s">
        <v>1045</v>
      </c>
      <c r="J44" s="180"/>
    </row>
    <row r="45" spans="3:10" ht="24" customHeight="1" thickBot="1" x14ac:dyDescent="0.3">
      <c r="C45" s="451"/>
      <c r="D45" s="451"/>
      <c r="F45" s="439" t="s">
        <v>1046</v>
      </c>
      <c r="G45" s="439"/>
      <c r="H45" s="439"/>
      <c r="I45" s="439"/>
      <c r="J45" s="180"/>
    </row>
    <row r="46" spans="3:10" s="258" customFormat="1" ht="7.5" customHeight="1" x14ac:dyDescent="0.25">
      <c r="C46" s="434" t="s">
        <v>1047</v>
      </c>
      <c r="D46" s="434"/>
      <c r="F46" s="260"/>
      <c r="G46" s="260"/>
      <c r="H46" s="260"/>
      <c r="I46" s="260"/>
      <c r="J46" s="259"/>
    </row>
    <row r="47" spans="3:10" ht="54.75" customHeight="1" x14ac:dyDescent="0.25">
      <c r="C47" s="435"/>
      <c r="D47" s="435"/>
      <c r="F47" s="437" t="s">
        <v>1048</v>
      </c>
      <c r="G47" s="255" t="s">
        <v>1049</v>
      </c>
      <c r="H47" s="255" t="s">
        <v>1050</v>
      </c>
      <c r="I47" s="255" t="s">
        <v>1051</v>
      </c>
      <c r="J47" s="180"/>
    </row>
    <row r="48" spans="3:10" ht="39.75" customHeight="1" thickBot="1" x14ac:dyDescent="0.3">
      <c r="C48" s="436"/>
      <c r="D48" s="436"/>
      <c r="F48" s="438"/>
      <c r="G48" s="257" t="s">
        <v>1052</v>
      </c>
      <c r="H48" s="257" t="s">
        <v>1053</v>
      </c>
      <c r="I48" s="257" t="s">
        <v>1054</v>
      </c>
      <c r="J48" s="180"/>
    </row>
    <row r="49" spans="3:10" ht="9.75" customHeight="1" x14ac:dyDescent="0.25">
      <c r="C49" s="434" t="s">
        <v>1055</v>
      </c>
      <c r="D49" s="434"/>
      <c r="F49" s="256"/>
      <c r="G49" s="255"/>
      <c r="H49" s="255"/>
      <c r="I49" s="255"/>
      <c r="J49" s="180"/>
    </row>
    <row r="50" spans="3:10" ht="36" customHeight="1" x14ac:dyDescent="0.25">
      <c r="C50" s="435"/>
      <c r="D50" s="435"/>
      <c r="F50" s="437" t="s">
        <v>1056</v>
      </c>
      <c r="G50" s="255" t="s">
        <v>1057</v>
      </c>
      <c r="H50" s="255" t="s">
        <v>1058</v>
      </c>
      <c r="I50" s="255" t="s">
        <v>1059</v>
      </c>
    </row>
    <row r="51" spans="3:10" ht="51" customHeight="1" x14ac:dyDescent="0.25">
      <c r="C51" s="435"/>
      <c r="D51" s="435"/>
      <c r="F51" s="437"/>
      <c r="G51" s="255" t="s">
        <v>1060</v>
      </c>
      <c r="H51" s="255" t="s">
        <v>1061</v>
      </c>
      <c r="I51" s="255" t="s">
        <v>1062</v>
      </c>
      <c r="J51" s="180"/>
    </row>
    <row r="52" spans="3:10" ht="54.75" customHeight="1" thickBot="1" x14ac:dyDescent="0.3">
      <c r="C52" s="436"/>
      <c r="D52" s="436"/>
      <c r="F52" s="438"/>
      <c r="G52" s="257"/>
      <c r="H52" s="257" t="s">
        <v>1063</v>
      </c>
      <c r="I52" s="257" t="s">
        <v>1064</v>
      </c>
    </row>
    <row r="53" spans="3:10" ht="9.75" customHeight="1" x14ac:dyDescent="0.25">
      <c r="C53" s="434" t="s">
        <v>1065</v>
      </c>
      <c r="D53" s="434"/>
      <c r="F53" s="256"/>
      <c r="G53" s="255"/>
      <c r="H53" s="255"/>
      <c r="I53" s="255"/>
    </row>
    <row r="54" spans="3:10" ht="48.75" customHeight="1" x14ac:dyDescent="0.25">
      <c r="C54" s="435"/>
      <c r="D54" s="435"/>
      <c r="E54" s="180"/>
      <c r="F54" s="437" t="s">
        <v>1066</v>
      </c>
      <c r="G54" s="255" t="s">
        <v>1067</v>
      </c>
      <c r="H54" s="255" t="s">
        <v>1068</v>
      </c>
      <c r="I54" s="255" t="s">
        <v>1069</v>
      </c>
    </row>
    <row r="55" spans="3:10" ht="39" customHeight="1" thickBot="1" x14ac:dyDescent="0.3">
      <c r="C55" s="436"/>
      <c r="D55" s="436"/>
      <c r="F55" s="437"/>
      <c r="G55" s="255"/>
      <c r="H55" s="254" t="s">
        <v>1070</v>
      </c>
      <c r="I55" s="253" t="s">
        <v>1071</v>
      </c>
      <c r="J55" s="180"/>
    </row>
    <row r="56" spans="3:10" x14ac:dyDescent="0.25">
      <c r="F56" s="252"/>
      <c r="G56" s="252"/>
      <c r="H56" s="252"/>
      <c r="I56" s="252"/>
    </row>
  </sheetData>
  <sheetProtection formatCells="0" formatColumns="0" formatRows="0" insertColumns="0" insertRows="0" insertHyperlinks="0" deleteColumns="0" deleteRows="0" sort="0" autoFilter="0" pivotTables="0"/>
  <mergeCells count="41">
    <mergeCell ref="F54:F55"/>
    <mergeCell ref="F33:F36"/>
    <mergeCell ref="C53:D55"/>
    <mergeCell ref="C41:D44"/>
    <mergeCell ref="F41:F44"/>
    <mergeCell ref="F45:I45"/>
    <mergeCell ref="C33:D36"/>
    <mergeCell ref="I34:I36"/>
    <mergeCell ref="F47:F48"/>
    <mergeCell ref="C45:D45"/>
    <mergeCell ref="G35:G36"/>
    <mergeCell ref="C2:D3"/>
    <mergeCell ref="C5:D5"/>
    <mergeCell ref="F3:I3"/>
    <mergeCell ref="F2:I2"/>
    <mergeCell ref="F6:I6"/>
    <mergeCell ref="F8:F10"/>
    <mergeCell ref="C11:D14"/>
    <mergeCell ref="F16:F18"/>
    <mergeCell ref="F38:F40"/>
    <mergeCell ref="C29:D31"/>
    <mergeCell ref="C37:D40"/>
    <mergeCell ref="C25:D27"/>
    <mergeCell ref="F21:F23"/>
    <mergeCell ref="C21:D23"/>
    <mergeCell ref="C15:D18"/>
    <mergeCell ref="C7:D10"/>
    <mergeCell ref="G12:G13"/>
    <mergeCell ref="F25:F27"/>
    <mergeCell ref="C19:D19"/>
    <mergeCell ref="G22:G23"/>
    <mergeCell ref="F29:F31"/>
    <mergeCell ref="F12:F14"/>
    <mergeCell ref="H30:H31"/>
    <mergeCell ref="C46:D48"/>
    <mergeCell ref="C49:D52"/>
    <mergeCell ref="G16:G17"/>
    <mergeCell ref="G29:G31"/>
    <mergeCell ref="F50:F52"/>
    <mergeCell ref="F19:I19"/>
    <mergeCell ref="H22:H23"/>
  </mergeCells>
  <pageMargins left="0.7" right="0.7" top="0.75" bottom="0.75" header="0.3" footer="0.3"/>
  <pageSetup paperSize="9" scale="46" orientation="landscape" r:id="rId1"/>
  <rowBreaks count="1" manualBreakCount="1">
    <brk id="3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L141"/>
  <sheetViews>
    <sheetView zoomScale="115" zoomScaleNormal="115" workbookViewId="0">
      <selection activeCell="F3" sqref="F3"/>
    </sheetView>
  </sheetViews>
  <sheetFormatPr defaultColWidth="11.42578125" defaultRowHeight="15" x14ac:dyDescent="0.25"/>
  <cols>
    <col min="1" max="1" width="5" style="25" customWidth="1"/>
    <col min="2" max="2" width="45.7109375" style="25" customWidth="1"/>
    <col min="3" max="3" width="6" style="25" customWidth="1"/>
    <col min="4" max="4" width="62.28515625" style="25" customWidth="1"/>
    <col min="5" max="5" width="7.28515625" style="21" customWidth="1"/>
    <col min="6" max="6" width="111.42578125" style="21" customWidth="1"/>
    <col min="7" max="7" width="5.28515625" style="25" customWidth="1"/>
    <col min="8" max="16384" width="11.42578125" style="25"/>
  </cols>
  <sheetData>
    <row r="1" spans="1:12" ht="11.25" customHeight="1" x14ac:dyDescent="0.25">
      <c r="B1" s="26" t="s">
        <v>1164</v>
      </c>
      <c r="C1" s="21"/>
      <c r="D1" s="26" t="s">
        <v>1165</v>
      </c>
      <c r="F1" s="26" t="s">
        <v>1166</v>
      </c>
      <c r="G1" s="122" t="s">
        <v>1167</v>
      </c>
      <c r="H1" s="39"/>
      <c r="I1" s="39"/>
      <c r="J1" s="39"/>
      <c r="K1" s="39"/>
      <c r="L1" s="39"/>
    </row>
    <row r="2" spans="1:12" ht="11.25" customHeight="1" x14ac:dyDescent="0.25">
      <c r="A2" s="21" t="s">
        <v>1168</v>
      </c>
      <c r="B2" s="21" t="s">
        <v>1169</v>
      </c>
      <c r="C2" s="21" t="s">
        <v>1170</v>
      </c>
      <c r="D2" s="21" t="s">
        <v>1171</v>
      </c>
      <c r="E2" s="21" t="s">
        <v>1172</v>
      </c>
      <c r="F2" s="21" t="s">
        <v>1173</v>
      </c>
      <c r="G2" s="123">
        <v>1</v>
      </c>
    </row>
    <row r="3" spans="1:12" ht="11.25" customHeight="1" x14ac:dyDescent="0.25">
      <c r="A3" s="21"/>
      <c r="B3" s="21"/>
      <c r="C3" s="21"/>
      <c r="D3" s="21"/>
      <c r="E3" s="21" t="s">
        <v>1174</v>
      </c>
      <c r="F3" s="21" t="s">
        <v>1175</v>
      </c>
      <c r="G3" s="123">
        <v>1</v>
      </c>
    </row>
    <row r="4" spans="1:12" ht="11.25" customHeight="1" x14ac:dyDescent="0.25">
      <c r="A4" s="21"/>
      <c r="B4" s="21"/>
      <c r="D4" s="27"/>
      <c r="E4" s="21" t="s">
        <v>1176</v>
      </c>
      <c r="F4" s="21" t="s">
        <v>1177</v>
      </c>
      <c r="G4" s="123">
        <v>1</v>
      </c>
    </row>
    <row r="5" spans="1:12" ht="11.25" customHeight="1" x14ac:dyDescent="0.25">
      <c r="A5" s="21"/>
      <c r="B5" s="21"/>
      <c r="D5" s="27"/>
      <c r="E5" s="21" t="s">
        <v>1178</v>
      </c>
      <c r="F5" s="21" t="s">
        <v>1179</v>
      </c>
      <c r="G5" s="123">
        <v>1</v>
      </c>
    </row>
    <row r="6" spans="1:12" ht="11.25" customHeight="1" x14ac:dyDescent="0.25">
      <c r="A6" s="21"/>
      <c r="B6" s="21"/>
      <c r="D6" s="27"/>
      <c r="E6" s="21" t="s">
        <v>1180</v>
      </c>
      <c r="F6" s="22" t="s">
        <v>1181</v>
      </c>
      <c r="G6" s="123">
        <v>1</v>
      </c>
    </row>
    <row r="7" spans="1:12" ht="11.25" customHeight="1" x14ac:dyDescent="0.25">
      <c r="A7" s="21"/>
      <c r="B7" s="21"/>
      <c r="D7" s="27"/>
      <c r="E7" s="21" t="s">
        <v>1182</v>
      </c>
      <c r="F7" s="21" t="s">
        <v>1183</v>
      </c>
      <c r="G7" s="123">
        <v>1</v>
      </c>
    </row>
    <row r="8" spans="1:12" ht="11.25" customHeight="1" x14ac:dyDescent="0.25">
      <c r="A8" s="21"/>
      <c r="B8" s="21"/>
      <c r="G8" s="123"/>
    </row>
    <row r="9" spans="1:12" ht="11.25" customHeight="1" x14ac:dyDescent="0.25">
      <c r="A9" s="21"/>
      <c r="B9" s="21"/>
      <c r="C9" s="21" t="s">
        <v>1184</v>
      </c>
      <c r="D9" s="21" t="s">
        <v>1185</v>
      </c>
      <c r="E9" s="21" t="s">
        <v>1186</v>
      </c>
      <c r="F9" s="22" t="s">
        <v>1187</v>
      </c>
      <c r="G9" s="123">
        <v>1</v>
      </c>
    </row>
    <row r="10" spans="1:12" ht="11.25" customHeight="1" x14ac:dyDescent="0.25">
      <c r="A10" s="21"/>
      <c r="B10" s="21"/>
      <c r="C10" s="21"/>
      <c r="E10" s="21" t="s">
        <v>1188</v>
      </c>
      <c r="F10" s="22" t="s">
        <v>1189</v>
      </c>
      <c r="G10" s="123">
        <v>1</v>
      </c>
    </row>
    <row r="11" spans="1:12" ht="11.25" customHeight="1" x14ac:dyDescent="0.25">
      <c r="A11" s="21"/>
      <c r="B11" s="21"/>
      <c r="C11" s="21"/>
      <c r="D11" s="21"/>
      <c r="E11" s="21" t="s">
        <v>1190</v>
      </c>
      <c r="F11" s="113" t="s">
        <v>1191</v>
      </c>
      <c r="G11" s="123">
        <v>1</v>
      </c>
    </row>
    <row r="12" spans="1:12" ht="11.25" customHeight="1" x14ac:dyDescent="0.25">
      <c r="A12" s="21"/>
      <c r="B12" s="21"/>
      <c r="C12" s="21"/>
      <c r="D12" s="21"/>
      <c r="E12" s="21" t="s">
        <v>1192</v>
      </c>
      <c r="F12" s="21" t="s">
        <v>1193</v>
      </c>
      <c r="G12" s="123">
        <v>1</v>
      </c>
    </row>
    <row r="13" spans="1:12" ht="11.25" customHeight="1" x14ac:dyDescent="0.25">
      <c r="A13" s="21"/>
      <c r="B13" s="21"/>
      <c r="C13" s="21"/>
      <c r="D13" s="21"/>
      <c r="E13" s="21" t="s">
        <v>1194</v>
      </c>
      <c r="F13" s="21" t="s">
        <v>1195</v>
      </c>
      <c r="G13" s="123">
        <v>1</v>
      </c>
    </row>
    <row r="14" spans="1:12" ht="11.25" customHeight="1" x14ac:dyDescent="0.25">
      <c r="A14" s="21"/>
      <c r="B14" s="21"/>
      <c r="C14" s="21"/>
      <c r="D14" s="21"/>
      <c r="E14" s="21" t="s">
        <v>1196</v>
      </c>
      <c r="F14" s="22" t="s">
        <v>1197</v>
      </c>
      <c r="G14" s="123">
        <v>1</v>
      </c>
    </row>
    <row r="15" spans="1:12" ht="11.25" customHeight="1" x14ac:dyDescent="0.25">
      <c r="A15" s="21"/>
      <c r="B15" s="21"/>
      <c r="C15" s="21"/>
      <c r="D15" s="21"/>
      <c r="E15" s="21" t="s">
        <v>1198</v>
      </c>
      <c r="F15" s="114" t="s">
        <v>1199</v>
      </c>
      <c r="G15" s="123">
        <v>1</v>
      </c>
    </row>
    <row r="16" spans="1:12" ht="11.25" customHeight="1" x14ac:dyDescent="0.25">
      <c r="A16" s="21"/>
      <c r="B16" s="21"/>
      <c r="C16" s="21"/>
      <c r="D16" s="21"/>
      <c r="E16" s="21" t="s">
        <v>1200</v>
      </c>
      <c r="F16" s="22" t="s">
        <v>1201</v>
      </c>
      <c r="G16" s="123">
        <v>1</v>
      </c>
    </row>
    <row r="17" spans="1:7" ht="11.25" customHeight="1" x14ac:dyDescent="0.25">
      <c r="A17" s="23"/>
      <c r="B17" s="27"/>
      <c r="C17" s="21"/>
      <c r="D17" s="27"/>
      <c r="E17" s="21" t="s">
        <v>1202</v>
      </c>
      <c r="F17" s="22" t="s">
        <v>1203</v>
      </c>
      <c r="G17" s="123">
        <v>1</v>
      </c>
    </row>
    <row r="18" spans="1:7" ht="11.25" customHeight="1" x14ac:dyDescent="0.25">
      <c r="A18" s="23"/>
      <c r="B18" s="27"/>
      <c r="C18" s="27"/>
      <c r="E18" s="21" t="s">
        <v>1204</v>
      </c>
      <c r="F18" s="22" t="s">
        <v>1205</v>
      </c>
      <c r="G18" s="123">
        <v>1</v>
      </c>
    </row>
    <row r="19" spans="1:7" ht="11.25" customHeight="1" x14ac:dyDescent="0.25">
      <c r="A19" s="23"/>
      <c r="B19" s="27"/>
      <c r="C19" s="27"/>
      <c r="D19" s="27"/>
      <c r="E19" s="27"/>
      <c r="F19" s="27"/>
      <c r="G19" s="123"/>
    </row>
    <row r="20" spans="1:7" ht="11.25" customHeight="1" x14ac:dyDescent="0.25">
      <c r="A20" s="21"/>
      <c r="C20" s="21" t="s">
        <v>1206</v>
      </c>
      <c r="D20" s="21" t="s">
        <v>1207</v>
      </c>
      <c r="E20" s="21" t="s">
        <v>1208</v>
      </c>
      <c r="F20" s="21" t="s">
        <v>1209</v>
      </c>
      <c r="G20" s="123">
        <v>1</v>
      </c>
    </row>
    <row r="21" spans="1:7" ht="11.25" customHeight="1" x14ac:dyDescent="0.25">
      <c r="A21" s="21"/>
      <c r="C21" s="21"/>
      <c r="D21" s="21"/>
      <c r="E21" s="21" t="s">
        <v>1210</v>
      </c>
      <c r="F21" s="21" t="s">
        <v>1211</v>
      </c>
      <c r="G21" s="123">
        <v>1</v>
      </c>
    </row>
    <row r="22" spans="1:7" ht="11.25" customHeight="1" x14ac:dyDescent="0.25">
      <c r="A22" s="21"/>
      <c r="C22" s="27"/>
      <c r="E22" s="21" t="s">
        <v>1212</v>
      </c>
      <c r="F22" s="22" t="s">
        <v>1213</v>
      </c>
      <c r="G22" s="123">
        <v>1</v>
      </c>
    </row>
    <row r="23" spans="1:7" ht="11.25" customHeight="1" x14ac:dyDescent="0.25">
      <c r="A23" s="21"/>
      <c r="C23" s="27"/>
      <c r="E23" s="21" t="s">
        <v>1214</v>
      </c>
      <c r="F23" s="27" t="s">
        <v>1215</v>
      </c>
      <c r="G23" s="123">
        <v>1</v>
      </c>
    </row>
    <row r="24" spans="1:7" ht="11.25" customHeight="1" x14ac:dyDescent="0.25">
      <c r="A24" s="21"/>
      <c r="C24" s="21"/>
      <c r="D24" s="21"/>
      <c r="E24" s="21" t="s">
        <v>1216</v>
      </c>
      <c r="F24" s="22" t="s">
        <v>1217</v>
      </c>
      <c r="G24" s="123">
        <v>1</v>
      </c>
    </row>
    <row r="25" spans="1:7" ht="11.25" customHeight="1" x14ac:dyDescent="0.25">
      <c r="A25" s="21"/>
      <c r="C25" s="21"/>
      <c r="D25" s="21"/>
      <c r="E25" s="21" t="s">
        <v>1218</v>
      </c>
      <c r="F25" s="27" t="s">
        <v>1219</v>
      </c>
      <c r="G25" s="123">
        <v>1</v>
      </c>
    </row>
    <row r="26" spans="1:7" ht="11.25" customHeight="1" x14ac:dyDescent="0.25">
      <c r="A26" s="21"/>
      <c r="C26" s="21"/>
      <c r="D26" s="21"/>
      <c r="E26" s="27"/>
      <c r="F26" s="25"/>
      <c r="G26" s="123"/>
    </row>
    <row r="27" spans="1:7" ht="11.25" customHeight="1" x14ac:dyDescent="0.25">
      <c r="A27" s="21" t="s">
        <v>1220</v>
      </c>
      <c r="B27" s="21" t="s">
        <v>1221</v>
      </c>
      <c r="C27" s="21" t="s">
        <v>1222</v>
      </c>
      <c r="D27" s="21" t="s">
        <v>1223</v>
      </c>
      <c r="E27" s="21" t="s">
        <v>1224</v>
      </c>
      <c r="F27" s="21" t="s">
        <v>1225</v>
      </c>
      <c r="G27" s="123">
        <v>1</v>
      </c>
    </row>
    <row r="28" spans="1:7" ht="11.25" customHeight="1" x14ac:dyDescent="0.25">
      <c r="A28" s="21"/>
      <c r="B28" s="21"/>
      <c r="C28" s="21"/>
      <c r="D28" s="21"/>
      <c r="E28" s="21" t="s">
        <v>1226</v>
      </c>
      <c r="F28" s="22" t="s">
        <v>1227</v>
      </c>
      <c r="G28" s="123">
        <v>1</v>
      </c>
    </row>
    <row r="29" spans="1:7" ht="11.25" customHeight="1" x14ac:dyDescent="0.25">
      <c r="A29" s="21"/>
      <c r="B29" s="21"/>
      <c r="C29" s="21"/>
      <c r="D29" s="21"/>
      <c r="E29" s="21" t="s">
        <v>1228</v>
      </c>
      <c r="F29" s="22" t="s">
        <v>1229</v>
      </c>
      <c r="G29" s="123">
        <v>1</v>
      </c>
    </row>
    <row r="30" spans="1:7" ht="11.25" customHeight="1" x14ac:dyDescent="0.25">
      <c r="A30" s="21"/>
      <c r="C30" s="21"/>
      <c r="D30" s="21"/>
      <c r="E30" s="21" t="s">
        <v>1230</v>
      </c>
      <c r="F30" s="22" t="s">
        <v>1231</v>
      </c>
      <c r="G30" s="123">
        <v>1</v>
      </c>
    </row>
    <row r="31" spans="1:7" ht="11.25" customHeight="1" x14ac:dyDescent="0.25">
      <c r="A31" s="21"/>
      <c r="C31" s="21"/>
      <c r="D31" s="21"/>
      <c r="E31" s="21" t="s">
        <v>1232</v>
      </c>
      <c r="F31" s="21" t="s">
        <v>1233</v>
      </c>
      <c r="G31" s="123">
        <v>1</v>
      </c>
    </row>
    <row r="32" spans="1:7" ht="11.25" customHeight="1" x14ac:dyDescent="0.25">
      <c r="A32" s="21"/>
      <c r="C32" s="21"/>
      <c r="D32" s="21"/>
      <c r="E32" s="21" t="s">
        <v>1234</v>
      </c>
      <c r="F32" s="21" t="s">
        <v>1235</v>
      </c>
      <c r="G32" s="123">
        <v>1</v>
      </c>
    </row>
    <row r="33" spans="1:7" ht="11.25" customHeight="1" x14ac:dyDescent="0.25">
      <c r="A33" s="21"/>
      <c r="B33" s="21"/>
      <c r="E33" s="21" t="s">
        <v>1236</v>
      </c>
      <c r="F33" s="22" t="s">
        <v>1237</v>
      </c>
      <c r="G33" s="123">
        <v>1</v>
      </c>
    </row>
    <row r="34" spans="1:7" ht="11.25" customHeight="1" x14ac:dyDescent="0.25">
      <c r="A34" s="21"/>
      <c r="B34" s="21"/>
      <c r="E34" s="21" t="s">
        <v>1238</v>
      </c>
      <c r="F34" s="22" t="s">
        <v>1239</v>
      </c>
      <c r="G34" s="123">
        <v>1</v>
      </c>
    </row>
    <row r="35" spans="1:7" ht="11.25" customHeight="1" x14ac:dyDescent="0.25">
      <c r="A35" s="21"/>
      <c r="B35" s="21"/>
      <c r="C35" s="21"/>
      <c r="G35" s="123"/>
    </row>
    <row r="36" spans="1:7" ht="11.25" customHeight="1" x14ac:dyDescent="0.25">
      <c r="A36" s="21"/>
      <c r="B36" s="21"/>
      <c r="C36" s="21" t="s">
        <v>1240</v>
      </c>
      <c r="D36" s="21" t="s">
        <v>1241</v>
      </c>
      <c r="E36" s="21" t="s">
        <v>1242</v>
      </c>
      <c r="F36" s="21" t="s">
        <v>1243</v>
      </c>
      <c r="G36" s="123">
        <v>1</v>
      </c>
    </row>
    <row r="37" spans="1:7" ht="11.25" customHeight="1" x14ac:dyDescent="0.25">
      <c r="A37" s="21"/>
      <c r="B37" s="21"/>
      <c r="C37" s="21"/>
      <c r="D37" s="21"/>
      <c r="E37" s="21" t="s">
        <v>1244</v>
      </c>
      <c r="F37" s="27" t="s">
        <v>1245</v>
      </c>
      <c r="G37" s="123">
        <v>1</v>
      </c>
    </row>
    <row r="38" spans="1:7" ht="11.25" customHeight="1" x14ac:dyDescent="0.25">
      <c r="A38" s="21"/>
      <c r="B38" s="21"/>
      <c r="D38" s="19"/>
      <c r="E38" s="21" t="s">
        <v>1246</v>
      </c>
      <c r="F38" s="21" t="s">
        <v>1247</v>
      </c>
      <c r="G38" s="123">
        <v>1</v>
      </c>
    </row>
    <row r="39" spans="1:7" ht="11.25" customHeight="1" x14ac:dyDescent="0.25">
      <c r="A39" s="21"/>
      <c r="B39" s="21"/>
      <c r="D39" s="19"/>
      <c r="E39" s="21" t="s">
        <v>1248</v>
      </c>
      <c r="F39" s="21" t="s">
        <v>1249</v>
      </c>
      <c r="G39" s="123">
        <v>1</v>
      </c>
    </row>
    <row r="40" spans="1:7" ht="11.25" customHeight="1" x14ac:dyDescent="0.25">
      <c r="A40" s="21"/>
      <c r="B40" s="21"/>
      <c r="D40" s="19"/>
      <c r="G40" s="123"/>
    </row>
    <row r="41" spans="1:7" ht="11.25" customHeight="1" x14ac:dyDescent="0.25">
      <c r="A41" s="21" t="s">
        <v>1250</v>
      </c>
      <c r="B41" s="21" t="s">
        <v>1251</v>
      </c>
      <c r="C41" s="21" t="s">
        <v>1252</v>
      </c>
      <c r="D41" s="21" t="s">
        <v>1253</v>
      </c>
      <c r="E41" s="21" t="s">
        <v>1254</v>
      </c>
      <c r="F41" s="21" t="s">
        <v>1255</v>
      </c>
      <c r="G41" s="123">
        <v>1</v>
      </c>
    </row>
    <row r="42" spans="1:7" ht="11.25" customHeight="1" x14ac:dyDescent="0.25">
      <c r="A42" s="21"/>
      <c r="B42" s="21"/>
      <c r="E42" s="21" t="s">
        <v>1256</v>
      </c>
      <c r="F42" s="21" t="s">
        <v>1257</v>
      </c>
      <c r="G42" s="123">
        <v>1</v>
      </c>
    </row>
    <row r="43" spans="1:7" ht="11.25" customHeight="1" x14ac:dyDescent="0.25">
      <c r="G43" s="123"/>
    </row>
    <row r="44" spans="1:7" ht="11.25" customHeight="1" x14ac:dyDescent="0.25">
      <c r="C44" s="21" t="s">
        <v>1258</v>
      </c>
      <c r="D44" s="21" t="s">
        <v>1259</v>
      </c>
      <c r="E44" s="21" t="s">
        <v>1260</v>
      </c>
      <c r="F44" s="19" t="s">
        <v>1261</v>
      </c>
      <c r="G44" s="123">
        <v>1</v>
      </c>
    </row>
    <row r="45" spans="1:7" ht="11.25" customHeight="1" x14ac:dyDescent="0.25">
      <c r="E45" s="21" t="s">
        <v>1262</v>
      </c>
      <c r="F45" s="21" t="s">
        <v>1263</v>
      </c>
      <c r="G45" s="123">
        <v>1</v>
      </c>
    </row>
    <row r="46" spans="1:7" ht="11.25" customHeight="1" x14ac:dyDescent="0.25">
      <c r="G46" s="123"/>
    </row>
    <row r="47" spans="1:7" ht="11.25" customHeight="1" x14ac:dyDescent="0.25">
      <c r="A47" s="21"/>
      <c r="C47" s="21" t="s">
        <v>1264</v>
      </c>
      <c r="D47" s="22" t="s">
        <v>1265</v>
      </c>
      <c r="E47" s="27" t="s">
        <v>1266</v>
      </c>
      <c r="F47" s="22" t="s">
        <v>1267</v>
      </c>
      <c r="G47" s="123">
        <v>1</v>
      </c>
    </row>
    <row r="48" spans="1:7" ht="11.25" customHeight="1" x14ac:dyDescent="0.25">
      <c r="D48" s="27"/>
      <c r="E48" s="27" t="s">
        <v>1268</v>
      </c>
      <c r="F48" s="22" t="s">
        <v>1269</v>
      </c>
      <c r="G48" s="123">
        <v>1</v>
      </c>
    </row>
    <row r="49" spans="3:7" ht="11.25" customHeight="1" x14ac:dyDescent="0.25">
      <c r="D49" s="27"/>
      <c r="E49" s="27" t="s">
        <v>1270</v>
      </c>
      <c r="F49" s="22" t="s">
        <v>1271</v>
      </c>
      <c r="G49" s="123">
        <v>1</v>
      </c>
    </row>
    <row r="50" spans="3:7" ht="11.25" customHeight="1" x14ac:dyDescent="0.25">
      <c r="D50" s="27"/>
      <c r="E50" s="27" t="s">
        <v>1272</v>
      </c>
      <c r="F50" s="22" t="s">
        <v>1273</v>
      </c>
      <c r="G50" s="123">
        <v>1</v>
      </c>
    </row>
    <row r="51" spans="3:7" ht="11.25" customHeight="1" x14ac:dyDescent="0.25">
      <c r="C51" s="27"/>
      <c r="D51" s="27"/>
      <c r="E51" s="27" t="s">
        <v>1274</v>
      </c>
      <c r="F51" s="22" t="s">
        <v>1275</v>
      </c>
      <c r="G51" s="123">
        <v>1</v>
      </c>
    </row>
    <row r="52" spans="3:7" ht="11.25" customHeight="1" x14ac:dyDescent="0.25">
      <c r="C52" s="27"/>
      <c r="D52" s="27"/>
      <c r="E52" s="27" t="s">
        <v>1276</v>
      </c>
      <c r="F52" s="22" t="s">
        <v>1277</v>
      </c>
      <c r="G52" s="123">
        <v>1</v>
      </c>
    </row>
    <row r="53" spans="3:7" ht="11.25" customHeight="1" x14ac:dyDescent="0.25">
      <c r="C53" s="27"/>
      <c r="D53" s="27"/>
      <c r="E53" s="27" t="s">
        <v>1278</v>
      </c>
      <c r="F53" s="22" t="s">
        <v>1279</v>
      </c>
      <c r="G53" s="123">
        <v>1</v>
      </c>
    </row>
    <row r="54" spans="3:7" ht="11.25" customHeight="1" x14ac:dyDescent="0.25">
      <c r="C54" s="27"/>
      <c r="D54" s="27"/>
      <c r="E54" s="27" t="s">
        <v>1280</v>
      </c>
      <c r="F54" s="22" t="s">
        <v>1281</v>
      </c>
      <c r="G54" s="123">
        <v>1</v>
      </c>
    </row>
    <row r="55" spans="3:7" ht="11.25" customHeight="1" x14ac:dyDescent="0.25">
      <c r="C55" s="27"/>
      <c r="D55" s="27"/>
      <c r="E55" s="27" t="s">
        <v>1282</v>
      </c>
      <c r="F55" s="22" t="s">
        <v>1283</v>
      </c>
      <c r="G55" s="123">
        <v>1</v>
      </c>
    </row>
    <row r="56" spans="3:7" ht="11.25" customHeight="1" x14ac:dyDescent="0.25">
      <c r="C56" s="27"/>
      <c r="D56" s="27"/>
      <c r="E56" s="27" t="s">
        <v>1284</v>
      </c>
      <c r="F56" s="22" t="s">
        <v>1285</v>
      </c>
      <c r="G56" s="123">
        <v>1</v>
      </c>
    </row>
    <row r="57" spans="3:7" ht="11.25" customHeight="1" x14ac:dyDescent="0.25">
      <c r="C57" s="27"/>
      <c r="E57" s="25"/>
      <c r="F57" s="25"/>
    </row>
    <row r="58" spans="3:7" ht="11.25" customHeight="1" x14ac:dyDescent="0.25">
      <c r="C58" s="27"/>
      <c r="E58" s="25"/>
      <c r="F58" s="25"/>
    </row>
    <row r="59" spans="3:7" ht="11.25" customHeight="1" x14ac:dyDescent="0.25">
      <c r="C59" s="27"/>
      <c r="E59" s="25"/>
      <c r="F59" s="25"/>
    </row>
    <row r="60" spans="3:7" ht="11.25" customHeight="1" x14ac:dyDescent="0.25">
      <c r="C60" s="27"/>
      <c r="E60" s="25"/>
      <c r="F60" s="25"/>
    </row>
    <row r="61" spans="3:7" ht="11.25" customHeight="1" x14ac:dyDescent="0.25"/>
    <row r="62" spans="3:7" ht="11.25" customHeight="1" x14ac:dyDescent="0.25"/>
    <row r="63" spans="3:7" ht="11.25" customHeight="1" x14ac:dyDescent="0.25"/>
    <row r="64" spans="3:7" ht="11.25" customHeight="1" x14ac:dyDescent="0.25"/>
    <row r="65" spans="5:6" ht="11.25" customHeight="1" x14ac:dyDescent="0.25"/>
    <row r="66" spans="5:6" ht="11.25" customHeight="1" x14ac:dyDescent="0.25"/>
    <row r="67" spans="5:6" ht="11.25" customHeight="1" x14ac:dyDescent="0.25"/>
    <row r="68" spans="5:6" ht="11.25" customHeight="1" x14ac:dyDescent="0.25"/>
    <row r="69" spans="5:6" ht="11.25" customHeight="1" x14ac:dyDescent="0.25"/>
    <row r="70" spans="5:6" ht="11.25" customHeight="1" x14ac:dyDescent="0.25"/>
    <row r="71" spans="5:6" ht="11.25" customHeight="1" x14ac:dyDescent="0.25"/>
    <row r="72" spans="5:6" ht="11.25" customHeight="1" x14ac:dyDescent="0.25">
      <c r="E72" s="25"/>
      <c r="F72" s="25"/>
    </row>
    <row r="73" spans="5:6" ht="11.25" customHeight="1" x14ac:dyDescent="0.25">
      <c r="E73" s="25"/>
      <c r="F73" s="25"/>
    </row>
    <row r="74" spans="5:6" ht="11.25" customHeight="1" x14ac:dyDescent="0.25">
      <c r="E74" s="25"/>
      <c r="F74" s="25"/>
    </row>
    <row r="75" spans="5:6" ht="11.25" customHeight="1" x14ac:dyDescent="0.25">
      <c r="E75" s="25"/>
      <c r="F75" s="25"/>
    </row>
    <row r="76" spans="5:6" ht="11.25" customHeight="1" x14ac:dyDescent="0.25">
      <c r="E76" s="25"/>
      <c r="F76" s="25"/>
    </row>
    <row r="77" spans="5:6" ht="11.25" customHeight="1" x14ac:dyDescent="0.25">
      <c r="E77" s="25"/>
      <c r="F77" s="25"/>
    </row>
    <row r="78" spans="5:6" ht="11.25" customHeight="1" x14ac:dyDescent="0.25">
      <c r="E78" s="25"/>
      <c r="F78" s="25"/>
    </row>
    <row r="79" spans="5:6" ht="11.25" customHeight="1" x14ac:dyDescent="0.25">
      <c r="E79" s="25"/>
      <c r="F79" s="25"/>
    </row>
    <row r="80" spans="5:6" ht="11.25" customHeight="1" x14ac:dyDescent="0.25">
      <c r="E80" s="25"/>
      <c r="F80" s="25"/>
    </row>
    <row r="81" spans="5:6" ht="11.25" customHeight="1" x14ac:dyDescent="0.25">
      <c r="E81" s="25"/>
      <c r="F81" s="25"/>
    </row>
    <row r="82" spans="5:6" ht="11.25" customHeight="1" x14ac:dyDescent="0.25">
      <c r="E82" s="25"/>
      <c r="F82" s="25"/>
    </row>
    <row r="83" spans="5:6" ht="11.25" customHeight="1" x14ac:dyDescent="0.25">
      <c r="E83" s="25"/>
      <c r="F83" s="25"/>
    </row>
    <row r="84" spans="5:6" ht="11.25" customHeight="1" x14ac:dyDescent="0.25">
      <c r="E84" s="25"/>
      <c r="F84" s="25"/>
    </row>
    <row r="85" spans="5:6" ht="11.25" customHeight="1" x14ac:dyDescent="0.25">
      <c r="E85" s="25"/>
      <c r="F85" s="25"/>
    </row>
    <row r="86" spans="5:6" ht="11.25" customHeight="1" x14ac:dyDescent="0.25">
      <c r="E86" s="25"/>
      <c r="F86" s="25"/>
    </row>
    <row r="87" spans="5:6" ht="11.25" customHeight="1" x14ac:dyDescent="0.25">
      <c r="E87" s="25"/>
      <c r="F87" s="25"/>
    </row>
    <row r="88" spans="5:6" ht="11.25" customHeight="1" x14ac:dyDescent="0.25">
      <c r="E88" s="25"/>
      <c r="F88" s="25"/>
    </row>
    <row r="89" spans="5:6" ht="11.25" customHeight="1" x14ac:dyDescent="0.25">
      <c r="E89" s="25"/>
      <c r="F89" s="25"/>
    </row>
    <row r="90" spans="5:6" ht="11.25" customHeight="1" x14ac:dyDescent="0.25">
      <c r="E90" s="25"/>
      <c r="F90" s="25"/>
    </row>
    <row r="91" spans="5:6" ht="11.25" customHeight="1" x14ac:dyDescent="0.25">
      <c r="E91" s="25"/>
      <c r="F91" s="25"/>
    </row>
    <row r="92" spans="5:6" ht="11.25" customHeight="1" x14ac:dyDescent="0.25">
      <c r="E92" s="25"/>
      <c r="F92" s="25"/>
    </row>
    <row r="93" spans="5:6" ht="11.25" customHeight="1" x14ac:dyDescent="0.25">
      <c r="E93" s="25"/>
      <c r="F93" s="25"/>
    </row>
    <row r="94" spans="5:6" ht="11.25" customHeight="1" x14ac:dyDescent="0.25">
      <c r="E94" s="25"/>
      <c r="F94" s="25"/>
    </row>
    <row r="95" spans="5:6" ht="11.25" customHeight="1" x14ac:dyDescent="0.25">
      <c r="E95" s="25"/>
      <c r="F95" s="25"/>
    </row>
    <row r="96" spans="5:6" ht="11.25" customHeight="1" x14ac:dyDescent="0.25">
      <c r="E96" s="25"/>
      <c r="F96" s="25"/>
    </row>
    <row r="97" spans="5:6" ht="11.25" customHeight="1" x14ac:dyDescent="0.25">
      <c r="E97" s="25"/>
      <c r="F97" s="25"/>
    </row>
    <row r="98" spans="5:6" ht="11.25" customHeight="1" x14ac:dyDescent="0.25">
      <c r="E98" s="25"/>
      <c r="F98" s="25"/>
    </row>
    <row r="99" spans="5:6" ht="11.25" customHeight="1" x14ac:dyDescent="0.25">
      <c r="E99" s="25"/>
      <c r="F99" s="25"/>
    </row>
    <row r="100" spans="5:6" ht="11.25" customHeight="1" x14ac:dyDescent="0.25">
      <c r="E100" s="25"/>
      <c r="F100" s="25"/>
    </row>
    <row r="101" spans="5:6" ht="12" customHeight="1" x14ac:dyDescent="0.25">
      <c r="E101" s="25"/>
      <c r="F101" s="25"/>
    </row>
    <row r="102" spans="5:6" ht="12" customHeight="1" x14ac:dyDescent="0.25">
      <c r="E102" s="25"/>
      <c r="F102" s="25"/>
    </row>
    <row r="103" spans="5:6" ht="12" customHeight="1" x14ac:dyDescent="0.25">
      <c r="E103" s="25"/>
      <c r="F103" s="25"/>
    </row>
    <row r="104" spans="5:6" ht="12" customHeight="1" x14ac:dyDescent="0.25">
      <c r="E104" s="25"/>
      <c r="F104" s="25"/>
    </row>
    <row r="105" spans="5:6" ht="12" customHeight="1" x14ac:dyDescent="0.25">
      <c r="E105" s="25"/>
      <c r="F105" s="25"/>
    </row>
    <row r="106" spans="5:6" ht="12" customHeight="1" x14ac:dyDescent="0.25">
      <c r="E106" s="25"/>
      <c r="F106" s="25"/>
    </row>
    <row r="107" spans="5:6" ht="12" customHeight="1" x14ac:dyDescent="0.25">
      <c r="E107" s="25"/>
      <c r="F107" s="25"/>
    </row>
    <row r="108" spans="5:6" ht="12" customHeight="1" x14ac:dyDescent="0.25">
      <c r="E108" s="25"/>
      <c r="F108" s="25"/>
    </row>
    <row r="109" spans="5:6" ht="12" customHeight="1" x14ac:dyDescent="0.25">
      <c r="E109" s="25"/>
      <c r="F109" s="25"/>
    </row>
    <row r="110" spans="5:6" ht="12" customHeight="1" x14ac:dyDescent="0.25">
      <c r="E110" s="25"/>
      <c r="F110" s="25"/>
    </row>
    <row r="111" spans="5:6" ht="12" customHeight="1" x14ac:dyDescent="0.25">
      <c r="E111" s="25"/>
      <c r="F111" s="25"/>
    </row>
    <row r="112" spans="5:6" ht="12" customHeight="1" x14ac:dyDescent="0.25">
      <c r="E112" s="25"/>
      <c r="F112" s="25"/>
    </row>
    <row r="113" spans="5:6" ht="12" customHeight="1" x14ac:dyDescent="0.25">
      <c r="E113" s="25"/>
      <c r="F113" s="25"/>
    </row>
    <row r="114" spans="5:6" ht="12" customHeight="1" x14ac:dyDescent="0.25">
      <c r="E114" s="25"/>
      <c r="F114" s="25"/>
    </row>
    <row r="115" spans="5:6" ht="12" customHeight="1" x14ac:dyDescent="0.25">
      <c r="E115" s="25"/>
      <c r="F115" s="25"/>
    </row>
    <row r="116" spans="5:6" ht="12" customHeight="1" x14ac:dyDescent="0.25">
      <c r="E116" s="25"/>
      <c r="F116" s="25"/>
    </row>
    <row r="117" spans="5:6" ht="12" customHeight="1" x14ac:dyDescent="0.25">
      <c r="E117" s="25"/>
      <c r="F117" s="25"/>
    </row>
    <row r="118" spans="5:6" ht="12" customHeight="1" x14ac:dyDescent="0.25">
      <c r="E118" s="25"/>
      <c r="F118" s="25"/>
    </row>
    <row r="119" spans="5:6" ht="12" customHeight="1" x14ac:dyDescent="0.25">
      <c r="E119" s="25"/>
      <c r="F119" s="25"/>
    </row>
    <row r="120" spans="5:6" ht="12" customHeight="1" x14ac:dyDescent="0.25">
      <c r="E120" s="25"/>
      <c r="F120" s="25"/>
    </row>
    <row r="121" spans="5:6" ht="12" customHeight="1" x14ac:dyDescent="0.25">
      <c r="E121" s="25"/>
      <c r="F121" s="25"/>
    </row>
    <row r="122" spans="5:6" ht="12" customHeight="1" x14ac:dyDescent="0.25">
      <c r="E122" s="25"/>
      <c r="F122" s="25"/>
    </row>
    <row r="123" spans="5:6" ht="12" customHeight="1" x14ac:dyDescent="0.25">
      <c r="E123" s="25"/>
      <c r="F123" s="25"/>
    </row>
    <row r="124" spans="5:6" ht="12" customHeight="1" x14ac:dyDescent="0.25">
      <c r="E124" s="25"/>
      <c r="F124" s="25"/>
    </row>
    <row r="125" spans="5:6" ht="12" customHeight="1" x14ac:dyDescent="0.25">
      <c r="E125" s="25"/>
      <c r="F125" s="25"/>
    </row>
    <row r="126" spans="5:6" ht="12" customHeight="1" x14ac:dyDescent="0.25">
      <c r="E126" s="25"/>
      <c r="F126" s="25"/>
    </row>
    <row r="127" spans="5:6" ht="12" customHeight="1" x14ac:dyDescent="0.25">
      <c r="E127" s="25"/>
      <c r="F127" s="25"/>
    </row>
    <row r="128" spans="5:6" ht="12" customHeight="1" x14ac:dyDescent="0.25">
      <c r="E128" s="25"/>
      <c r="F128" s="25"/>
    </row>
    <row r="129" spans="5:6" ht="12" customHeight="1" x14ac:dyDescent="0.25">
      <c r="E129" s="25"/>
      <c r="F129" s="25"/>
    </row>
    <row r="130" spans="5:6" ht="12" customHeight="1" x14ac:dyDescent="0.25">
      <c r="E130" s="25"/>
      <c r="F130" s="25"/>
    </row>
    <row r="131" spans="5:6" ht="12" customHeight="1" x14ac:dyDescent="0.25">
      <c r="E131" s="25"/>
      <c r="F131" s="25"/>
    </row>
    <row r="132" spans="5:6" ht="12" customHeight="1" x14ac:dyDescent="0.25">
      <c r="E132" s="25"/>
      <c r="F132" s="25"/>
    </row>
    <row r="133" spans="5:6" ht="12" customHeight="1" x14ac:dyDescent="0.25">
      <c r="E133" s="25"/>
      <c r="F133" s="25"/>
    </row>
    <row r="134" spans="5:6" ht="12" customHeight="1" x14ac:dyDescent="0.25">
      <c r="E134" s="25"/>
      <c r="F134" s="25"/>
    </row>
    <row r="135" spans="5:6" ht="12" customHeight="1" x14ac:dyDescent="0.25">
      <c r="E135" s="25"/>
      <c r="F135" s="25"/>
    </row>
    <row r="136" spans="5:6" ht="12" customHeight="1" x14ac:dyDescent="0.25">
      <c r="E136" s="25"/>
      <c r="F136" s="25"/>
    </row>
    <row r="137" spans="5:6" ht="12" customHeight="1" x14ac:dyDescent="0.25">
      <c r="E137" s="25"/>
      <c r="F137" s="25"/>
    </row>
    <row r="138" spans="5:6" ht="12" customHeight="1" x14ac:dyDescent="0.25">
      <c r="E138" s="25"/>
      <c r="F138" s="25"/>
    </row>
    <row r="139" spans="5:6" ht="12" customHeight="1" x14ac:dyDescent="0.25">
      <c r="E139" s="25"/>
      <c r="F139" s="25"/>
    </row>
    <row r="140" spans="5:6" ht="12" customHeight="1" x14ac:dyDescent="0.25">
      <c r="E140" s="25"/>
      <c r="F140" s="25"/>
    </row>
    <row r="141" spans="5:6" ht="12" customHeight="1" x14ac:dyDescent="0.25">
      <c r="E141" s="25"/>
      <c r="F141" s="2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O83"/>
  <sheetViews>
    <sheetView zoomScale="115" zoomScaleNormal="115" workbookViewId="0">
      <pane xSplit="31485" topLeftCell="J1"/>
      <selection activeCell="D14" sqref="D14"/>
      <selection pane="topRight" activeCell="J33" sqref="J33"/>
    </sheetView>
  </sheetViews>
  <sheetFormatPr defaultColWidth="11.42578125" defaultRowHeight="12.75" x14ac:dyDescent="0.25"/>
  <cols>
    <col min="1" max="1" width="4.5703125" style="14" customWidth="1"/>
    <col min="2" max="2" width="32.7109375" style="14" customWidth="1"/>
    <col min="3" max="3" width="6.85546875" style="14" customWidth="1"/>
    <col min="4" max="4" width="56.140625" style="14" customWidth="1"/>
    <col min="5" max="5" width="6.28515625" style="14" customWidth="1"/>
    <col min="6" max="6" width="109" style="14" customWidth="1"/>
    <col min="7" max="7" width="5" style="14" customWidth="1"/>
    <col min="8" max="8" width="19" style="14" customWidth="1"/>
    <col min="9" max="16384" width="11.42578125" style="14"/>
  </cols>
  <sheetData>
    <row r="1" spans="1:15" ht="12" customHeight="1" x14ac:dyDescent="0.25">
      <c r="B1" s="16" t="s">
        <v>1286</v>
      </c>
      <c r="D1" s="16" t="s">
        <v>1287</v>
      </c>
      <c r="F1" s="16" t="s">
        <v>1288</v>
      </c>
      <c r="G1" s="122" t="s">
        <v>1289</v>
      </c>
      <c r="H1" s="39"/>
      <c r="I1" s="39"/>
      <c r="J1" s="39"/>
      <c r="K1" s="39"/>
      <c r="L1" s="39"/>
      <c r="M1" s="40"/>
      <c r="N1" s="40"/>
      <c r="O1" s="40"/>
    </row>
    <row r="2" spans="1:15" ht="11.25" customHeight="1" x14ac:dyDescent="0.25">
      <c r="A2" s="14" t="s">
        <v>1290</v>
      </c>
      <c r="B2" s="14" t="s">
        <v>1291</v>
      </c>
      <c r="C2" s="14" t="s">
        <v>1292</v>
      </c>
      <c r="D2" s="14" t="s">
        <v>1293</v>
      </c>
      <c r="E2" s="14" t="s">
        <v>1294</v>
      </c>
      <c r="F2" s="28" t="s">
        <v>1295</v>
      </c>
      <c r="G2" s="123">
        <v>1</v>
      </c>
    </row>
    <row r="3" spans="1:15" ht="11.25" customHeight="1" x14ac:dyDescent="0.25">
      <c r="E3" s="14" t="s">
        <v>1296</v>
      </c>
      <c r="F3" s="14" t="s">
        <v>1297</v>
      </c>
      <c r="G3" s="123">
        <v>1</v>
      </c>
    </row>
    <row r="4" spans="1:15" ht="11.25" customHeight="1" x14ac:dyDescent="0.25">
      <c r="E4" s="14" t="s">
        <v>1298</v>
      </c>
      <c r="F4" s="115" t="s">
        <v>1299</v>
      </c>
      <c r="G4" s="123">
        <v>1</v>
      </c>
    </row>
    <row r="5" spans="1:15" ht="11.25" customHeight="1" x14ac:dyDescent="0.25">
      <c r="E5" s="14" t="s">
        <v>1300</v>
      </c>
      <c r="F5" s="20" t="s">
        <v>1301</v>
      </c>
      <c r="G5" s="123">
        <v>1</v>
      </c>
    </row>
    <row r="6" spans="1:15" ht="11.25" customHeight="1" x14ac:dyDescent="0.25">
      <c r="B6" s="15"/>
      <c r="C6" s="15"/>
      <c r="D6" s="15"/>
      <c r="E6" s="15"/>
      <c r="F6" s="15"/>
      <c r="G6" s="123"/>
    </row>
    <row r="7" spans="1:15" ht="11.25" customHeight="1" x14ac:dyDescent="0.25">
      <c r="C7" s="14" t="s">
        <v>1302</v>
      </c>
      <c r="D7" s="30" t="s">
        <v>1303</v>
      </c>
      <c r="E7" s="15" t="s">
        <v>1304</v>
      </c>
      <c r="F7" s="15" t="s">
        <v>1305</v>
      </c>
      <c r="G7" s="123">
        <v>1</v>
      </c>
    </row>
    <row r="8" spans="1:15" ht="11.25" customHeight="1" x14ac:dyDescent="0.25">
      <c r="D8" s="15"/>
      <c r="E8" s="15" t="s">
        <v>1306</v>
      </c>
      <c r="F8" s="15" t="s">
        <v>1307</v>
      </c>
      <c r="G8" s="123">
        <v>1</v>
      </c>
    </row>
    <row r="9" spans="1:15" ht="11.25" customHeight="1" x14ac:dyDescent="0.25">
      <c r="D9" s="15"/>
      <c r="E9" s="15" t="s">
        <v>1308</v>
      </c>
      <c r="F9" s="15" t="s">
        <v>1309</v>
      </c>
      <c r="G9" s="123">
        <v>1</v>
      </c>
    </row>
    <row r="10" spans="1:15" ht="11.25" customHeight="1" x14ac:dyDescent="0.25">
      <c r="D10" s="15"/>
      <c r="E10" s="15" t="s">
        <v>1310</v>
      </c>
      <c r="F10" s="15" t="s">
        <v>1311</v>
      </c>
      <c r="G10" s="123">
        <v>1</v>
      </c>
    </row>
    <row r="11" spans="1:15" ht="11.25" customHeight="1" x14ac:dyDescent="0.25">
      <c r="G11" s="123"/>
    </row>
    <row r="12" spans="1:15" ht="11.25" customHeight="1" x14ac:dyDescent="0.25">
      <c r="A12" s="14" t="s">
        <v>1312</v>
      </c>
      <c r="B12" s="15" t="s">
        <v>1313</v>
      </c>
      <c r="C12" s="15" t="s">
        <v>1314</v>
      </c>
      <c r="D12" s="14" t="s">
        <v>1315</v>
      </c>
      <c r="E12" s="14" t="s">
        <v>1316</v>
      </c>
      <c r="F12" s="14" t="s">
        <v>1317</v>
      </c>
      <c r="G12" s="123">
        <v>1</v>
      </c>
    </row>
    <row r="13" spans="1:15" ht="11.25" customHeight="1" x14ac:dyDescent="0.25">
      <c r="B13" s="15"/>
      <c r="E13" s="14" t="s">
        <v>1318</v>
      </c>
      <c r="F13" s="14" t="s">
        <v>1319</v>
      </c>
      <c r="G13" s="123">
        <v>1</v>
      </c>
    </row>
    <row r="14" spans="1:15" ht="11.25" customHeight="1" x14ac:dyDescent="0.25">
      <c r="E14" s="14" t="s">
        <v>1320</v>
      </c>
      <c r="F14" s="15" t="s">
        <v>1321</v>
      </c>
      <c r="G14" s="123">
        <v>1</v>
      </c>
    </row>
    <row r="15" spans="1:15" ht="11.25" customHeight="1" x14ac:dyDescent="0.25">
      <c r="E15" s="14" t="s">
        <v>1322</v>
      </c>
      <c r="F15" s="15" t="s">
        <v>1323</v>
      </c>
      <c r="G15" s="123">
        <v>1</v>
      </c>
    </row>
    <row r="16" spans="1:15" ht="11.25" customHeight="1" x14ac:dyDescent="0.25">
      <c r="D16" s="15"/>
      <c r="E16" s="14" t="s">
        <v>1324</v>
      </c>
      <c r="F16" s="15" t="s">
        <v>1325</v>
      </c>
      <c r="G16" s="123">
        <v>1</v>
      </c>
    </row>
    <row r="17" spans="1:7" ht="11.25" customHeight="1" x14ac:dyDescent="0.25">
      <c r="D17" s="15"/>
      <c r="E17" s="14" t="s">
        <v>1326</v>
      </c>
      <c r="F17" s="15" t="s">
        <v>1327</v>
      </c>
      <c r="G17" s="123">
        <v>1</v>
      </c>
    </row>
    <row r="18" spans="1:7" ht="11.25" customHeight="1" x14ac:dyDescent="0.25">
      <c r="E18" s="14" t="s">
        <v>1328</v>
      </c>
      <c r="F18" s="20" t="s">
        <v>1329</v>
      </c>
      <c r="G18" s="123">
        <v>1</v>
      </c>
    </row>
    <row r="19" spans="1:7" ht="11.25" customHeight="1" x14ac:dyDescent="0.25">
      <c r="E19" s="14" t="s">
        <v>1330</v>
      </c>
      <c r="F19" s="20" t="s">
        <v>1331</v>
      </c>
      <c r="G19" s="123">
        <v>1</v>
      </c>
    </row>
    <row r="20" spans="1:7" ht="11.25" customHeight="1" x14ac:dyDescent="0.25">
      <c r="G20" s="123"/>
    </row>
    <row r="21" spans="1:7" ht="11.25" customHeight="1" x14ac:dyDescent="0.25">
      <c r="A21" s="14" t="s">
        <v>1332</v>
      </c>
      <c r="B21" s="14" t="s">
        <v>1333</v>
      </c>
      <c r="C21" s="14" t="s">
        <v>1334</v>
      </c>
      <c r="D21" s="14" t="s">
        <v>1335</v>
      </c>
      <c r="E21" s="15" t="s">
        <v>1336</v>
      </c>
      <c r="F21" s="14" t="s">
        <v>1337</v>
      </c>
      <c r="G21" s="123">
        <v>1</v>
      </c>
    </row>
    <row r="22" spans="1:7" ht="11.25" customHeight="1" x14ac:dyDescent="0.25">
      <c r="D22" s="28"/>
      <c r="E22" s="15" t="s">
        <v>1338</v>
      </c>
      <c r="F22" s="20" t="s">
        <v>1339</v>
      </c>
      <c r="G22" s="123">
        <v>1</v>
      </c>
    </row>
    <row r="23" spans="1:7" ht="11.25" customHeight="1" x14ac:dyDescent="0.25">
      <c r="C23" s="15"/>
      <c r="D23" s="15"/>
      <c r="E23" s="15" t="s">
        <v>1340</v>
      </c>
      <c r="F23" s="15" t="s">
        <v>1341</v>
      </c>
      <c r="G23" s="123">
        <v>1</v>
      </c>
    </row>
    <row r="24" spans="1:7" ht="11.25" customHeight="1" x14ac:dyDescent="0.25">
      <c r="B24" s="16"/>
      <c r="C24" s="15"/>
      <c r="D24" s="15"/>
      <c r="E24" s="15"/>
      <c r="F24" s="15"/>
      <c r="G24" s="123"/>
    </row>
    <row r="25" spans="1:7" ht="11.25" customHeight="1" x14ac:dyDescent="0.25">
      <c r="A25" s="14" t="s">
        <v>1342</v>
      </c>
      <c r="B25" s="15" t="s">
        <v>1343</v>
      </c>
      <c r="C25" s="14" t="s">
        <v>1344</v>
      </c>
      <c r="D25" s="14" t="s">
        <v>1345</v>
      </c>
      <c r="E25" s="14" t="s">
        <v>1346</v>
      </c>
      <c r="F25" s="14" t="s">
        <v>1347</v>
      </c>
      <c r="G25" s="123">
        <v>1</v>
      </c>
    </row>
    <row r="26" spans="1:7" ht="11.25" customHeight="1" x14ac:dyDescent="0.25">
      <c r="D26" s="28"/>
      <c r="E26" s="14" t="s">
        <v>1348</v>
      </c>
      <c r="F26" s="14" t="s">
        <v>1349</v>
      </c>
      <c r="G26" s="123">
        <v>1</v>
      </c>
    </row>
    <row r="27" spans="1:7" ht="11.25" customHeight="1" x14ac:dyDescent="0.25">
      <c r="E27" s="14" t="s">
        <v>1350</v>
      </c>
      <c r="F27" s="15" t="s">
        <v>1351</v>
      </c>
      <c r="G27" s="123">
        <v>1</v>
      </c>
    </row>
    <row r="28" spans="1:7" ht="11.25" customHeight="1" x14ac:dyDescent="0.25">
      <c r="E28" s="14" t="s">
        <v>1352</v>
      </c>
      <c r="F28" s="14" t="s">
        <v>1353</v>
      </c>
      <c r="G28" s="123">
        <v>1</v>
      </c>
    </row>
    <row r="29" spans="1:7" ht="11.25" customHeight="1" x14ac:dyDescent="0.25">
      <c r="G29" s="123"/>
    </row>
    <row r="30" spans="1:7" ht="11.25" customHeight="1" x14ac:dyDescent="0.25">
      <c r="C30" s="14" t="s">
        <v>1354</v>
      </c>
      <c r="D30" s="14" t="s">
        <v>1355</v>
      </c>
      <c r="E30" s="14" t="s">
        <v>1356</v>
      </c>
      <c r="F30" s="14" t="s">
        <v>1357</v>
      </c>
      <c r="G30" s="123">
        <v>1</v>
      </c>
    </row>
    <row r="31" spans="1:7" ht="11.25" customHeight="1" x14ac:dyDescent="0.25">
      <c r="E31" s="14" t="s">
        <v>1358</v>
      </c>
      <c r="F31" s="14" t="s">
        <v>1359</v>
      </c>
      <c r="G31" s="123">
        <v>1</v>
      </c>
    </row>
    <row r="32" spans="1:7" ht="11.25" customHeight="1" x14ac:dyDescent="0.25">
      <c r="E32" s="14" t="s">
        <v>1360</v>
      </c>
      <c r="F32" s="14" t="s">
        <v>1361</v>
      </c>
      <c r="G32" s="123">
        <v>1</v>
      </c>
    </row>
    <row r="33" spans="1:7" ht="11.25" customHeight="1" x14ac:dyDescent="0.25">
      <c r="G33" s="123"/>
    </row>
    <row r="34" spans="1:7" ht="11.25" customHeight="1" x14ac:dyDescent="0.25">
      <c r="A34" s="14" t="s">
        <v>1362</v>
      </c>
      <c r="B34" s="15" t="s">
        <v>1363</v>
      </c>
      <c r="C34" s="14" t="s">
        <v>1364</v>
      </c>
      <c r="D34" s="14" t="s">
        <v>1365</v>
      </c>
      <c r="E34" s="15" t="s">
        <v>1366</v>
      </c>
      <c r="F34" s="20" t="s">
        <v>1367</v>
      </c>
      <c r="G34" s="123">
        <v>1</v>
      </c>
    </row>
    <row r="35" spans="1:7" ht="11.25" customHeight="1" x14ac:dyDescent="0.25">
      <c r="B35" s="15"/>
      <c r="E35" s="15" t="s">
        <v>1368</v>
      </c>
      <c r="F35" s="20" t="s">
        <v>1369</v>
      </c>
      <c r="G35" s="123">
        <v>1</v>
      </c>
    </row>
    <row r="36" spans="1:7" ht="11.25" customHeight="1" x14ac:dyDescent="0.25">
      <c r="B36" s="15"/>
      <c r="E36" s="15" t="s">
        <v>1370</v>
      </c>
      <c r="F36" s="28" t="s">
        <v>1371</v>
      </c>
      <c r="G36" s="123">
        <v>1</v>
      </c>
    </row>
    <row r="37" spans="1:7" ht="11.25" customHeight="1" x14ac:dyDescent="0.25">
      <c r="B37" s="15"/>
      <c r="E37" s="15" t="s">
        <v>1372</v>
      </c>
      <c r="F37" s="20" t="s">
        <v>1373</v>
      </c>
      <c r="G37" s="123">
        <v>1</v>
      </c>
    </row>
    <row r="38" spans="1:7" ht="11.25" customHeight="1" x14ac:dyDescent="0.25">
      <c r="B38" s="15"/>
      <c r="E38" s="15"/>
      <c r="F38" s="15"/>
      <c r="G38" s="123"/>
    </row>
    <row r="39" spans="1:7" ht="11.25" customHeight="1" x14ac:dyDescent="0.25">
      <c r="B39" s="15"/>
      <c r="C39" s="14" t="s">
        <v>1374</v>
      </c>
      <c r="D39" s="15" t="s">
        <v>1375</v>
      </c>
      <c r="E39" s="15" t="s">
        <v>1376</v>
      </c>
      <c r="F39" s="15" t="s">
        <v>1377</v>
      </c>
      <c r="G39" s="123">
        <v>1</v>
      </c>
    </row>
    <row r="40" spans="1:7" ht="11.25" customHeight="1" x14ac:dyDescent="0.25">
      <c r="D40" s="15"/>
      <c r="E40" s="15" t="s">
        <v>1378</v>
      </c>
      <c r="F40" s="30" t="s">
        <v>1379</v>
      </c>
      <c r="G40" s="123">
        <v>1</v>
      </c>
    </row>
    <row r="41" spans="1:7" ht="11.25" customHeight="1" x14ac:dyDescent="0.25">
      <c r="E41" s="15" t="s">
        <v>1380</v>
      </c>
      <c r="F41" s="30" t="s">
        <v>1381</v>
      </c>
      <c r="G41" s="123">
        <v>1</v>
      </c>
    </row>
    <row r="42" spans="1:7" ht="11.25" customHeight="1" x14ac:dyDescent="0.25">
      <c r="D42" s="15"/>
      <c r="E42" s="15" t="s">
        <v>1382</v>
      </c>
      <c r="F42" s="30" t="s">
        <v>1383</v>
      </c>
      <c r="G42" s="123">
        <v>1</v>
      </c>
    </row>
    <row r="43" spans="1:7" ht="11.25" customHeight="1" x14ac:dyDescent="0.25">
      <c r="E43" s="15"/>
      <c r="F43" s="30"/>
      <c r="G43" s="123"/>
    </row>
    <row r="44" spans="1:7" ht="11.25" customHeight="1" x14ac:dyDescent="0.25">
      <c r="C44" s="14" t="s">
        <v>1384</v>
      </c>
      <c r="D44" s="14" t="s">
        <v>1385</v>
      </c>
      <c r="E44" s="15" t="s">
        <v>1386</v>
      </c>
      <c r="F44" s="28" t="s">
        <v>1387</v>
      </c>
      <c r="G44" s="123">
        <v>1</v>
      </c>
    </row>
    <row r="45" spans="1:7" ht="11.25" customHeight="1" x14ac:dyDescent="0.25">
      <c r="B45" s="16"/>
      <c r="E45" s="15" t="s">
        <v>1388</v>
      </c>
      <c r="F45" s="30" t="s">
        <v>1389</v>
      </c>
      <c r="G45" s="123">
        <v>1</v>
      </c>
    </row>
    <row r="46" spans="1:7" ht="11.25" customHeight="1" x14ac:dyDescent="0.25">
      <c r="B46" s="16"/>
      <c r="E46" s="15" t="s">
        <v>1390</v>
      </c>
      <c r="F46" s="30" t="s">
        <v>1391</v>
      </c>
      <c r="G46" s="123">
        <v>1</v>
      </c>
    </row>
    <row r="47" spans="1:7" ht="10.5" customHeight="1" x14ac:dyDescent="0.25">
      <c r="B47" s="16"/>
      <c r="E47" s="15" t="s">
        <v>1392</v>
      </c>
      <c r="F47" s="30" t="s">
        <v>1393</v>
      </c>
      <c r="G47" s="123">
        <v>1</v>
      </c>
    </row>
    <row r="48" spans="1:7" ht="11.25" customHeight="1" x14ac:dyDescent="0.25">
      <c r="B48" s="16"/>
      <c r="E48" s="15"/>
      <c r="F48" s="28"/>
      <c r="G48" s="123"/>
    </row>
    <row r="49" spans="1:7" ht="11.25" customHeight="1" x14ac:dyDescent="0.25">
      <c r="C49" s="14" t="s">
        <v>1394</v>
      </c>
      <c r="D49" s="14" t="s">
        <v>1395</v>
      </c>
      <c r="E49" s="14" t="s">
        <v>1396</v>
      </c>
      <c r="F49" s="28" t="s">
        <v>1397</v>
      </c>
      <c r="G49" s="123">
        <v>1</v>
      </c>
    </row>
    <row r="50" spans="1:7" ht="11.25" customHeight="1" x14ac:dyDescent="0.25">
      <c r="E50" s="14" t="s">
        <v>1398</v>
      </c>
      <c r="F50" s="28" t="s">
        <v>1399</v>
      </c>
      <c r="G50" s="123">
        <v>1</v>
      </c>
    </row>
    <row r="51" spans="1:7" ht="11.25" customHeight="1" x14ac:dyDescent="0.25">
      <c r="E51" s="14" t="s">
        <v>1400</v>
      </c>
      <c r="F51" s="30" t="s">
        <v>1401</v>
      </c>
      <c r="G51" s="123">
        <v>1</v>
      </c>
    </row>
    <row r="52" spans="1:7" ht="11.25" customHeight="1" x14ac:dyDescent="0.25">
      <c r="F52" s="28"/>
      <c r="G52" s="123"/>
    </row>
    <row r="53" spans="1:7" ht="11.25" customHeight="1" x14ac:dyDescent="0.25">
      <c r="C53" s="15" t="s">
        <v>1402</v>
      </c>
      <c r="D53" s="20" t="s">
        <v>1403</v>
      </c>
      <c r="E53" s="15" t="s">
        <v>1404</v>
      </c>
      <c r="F53" s="28" t="s">
        <v>1405</v>
      </c>
      <c r="G53" s="123">
        <v>1</v>
      </c>
    </row>
    <row r="54" spans="1:7" ht="11.25" customHeight="1" x14ac:dyDescent="0.25">
      <c r="E54" s="15" t="s">
        <v>1406</v>
      </c>
      <c r="F54" s="28" t="s">
        <v>1407</v>
      </c>
      <c r="G54" s="123">
        <v>1</v>
      </c>
    </row>
    <row r="55" spans="1:7" ht="11.25" customHeight="1" x14ac:dyDescent="0.25">
      <c r="E55" s="15" t="s">
        <v>1408</v>
      </c>
      <c r="F55" s="20" t="s">
        <v>1409</v>
      </c>
      <c r="G55" s="123">
        <v>1</v>
      </c>
    </row>
    <row r="56" spans="1:7" ht="11.25" customHeight="1" x14ac:dyDescent="0.25">
      <c r="E56" s="15"/>
      <c r="F56" s="28"/>
      <c r="G56" s="123"/>
    </row>
    <row r="57" spans="1:7" ht="11.25" customHeight="1" x14ac:dyDescent="0.25">
      <c r="C57" s="14" t="s">
        <v>1410</v>
      </c>
      <c r="D57" s="14" t="s">
        <v>1411</v>
      </c>
      <c r="E57" s="15" t="s">
        <v>1412</v>
      </c>
      <c r="F57" s="30" t="s">
        <v>1413</v>
      </c>
      <c r="G57" s="123">
        <v>1</v>
      </c>
    </row>
    <row r="58" spans="1:7" ht="11.25" customHeight="1" x14ac:dyDescent="0.25">
      <c r="E58" s="15" t="s">
        <v>1414</v>
      </c>
      <c r="F58" s="30" t="s">
        <v>1415</v>
      </c>
      <c r="G58" s="123">
        <v>1</v>
      </c>
    </row>
    <row r="59" spans="1:7" ht="11.25" customHeight="1" x14ac:dyDescent="0.25">
      <c r="D59" s="15"/>
      <c r="E59" s="15" t="s">
        <v>1416</v>
      </c>
      <c r="F59" s="28" t="s">
        <v>1417</v>
      </c>
      <c r="G59" s="123">
        <v>1</v>
      </c>
    </row>
    <row r="60" spans="1:7" ht="11.25" customHeight="1" x14ac:dyDescent="0.25">
      <c r="D60" s="15"/>
      <c r="E60" s="15" t="s">
        <v>1418</v>
      </c>
      <c r="F60" s="30" t="s">
        <v>1419</v>
      </c>
      <c r="G60" s="123">
        <v>1</v>
      </c>
    </row>
    <row r="61" spans="1:7" ht="11.25" customHeight="1" x14ac:dyDescent="0.25">
      <c r="G61" s="123"/>
    </row>
    <row r="62" spans="1:7" ht="11.25" customHeight="1" x14ac:dyDescent="0.25">
      <c r="A62" s="14" t="s">
        <v>1420</v>
      </c>
      <c r="B62" s="14" t="s">
        <v>1421</v>
      </c>
      <c r="C62" s="15" t="s">
        <v>1422</v>
      </c>
      <c r="D62" s="20" t="s">
        <v>1423</v>
      </c>
      <c r="E62" s="15" t="s">
        <v>1424</v>
      </c>
      <c r="F62" s="20" t="s">
        <v>1425</v>
      </c>
      <c r="G62" s="123">
        <v>1</v>
      </c>
    </row>
    <row r="63" spans="1:7" ht="11.25" customHeight="1" x14ac:dyDescent="0.25">
      <c r="E63" s="15" t="s">
        <v>1426</v>
      </c>
      <c r="F63" s="30" t="s">
        <v>1427</v>
      </c>
      <c r="G63" s="123">
        <v>1</v>
      </c>
    </row>
    <row r="64" spans="1:7" ht="11.25" customHeight="1" x14ac:dyDescent="0.25">
      <c r="F64" s="28"/>
      <c r="G64" s="123"/>
    </row>
    <row r="65" spans="2:7" ht="11.25" customHeight="1" x14ac:dyDescent="0.25">
      <c r="C65" s="14" t="s">
        <v>1428</v>
      </c>
      <c r="D65" s="14" t="s">
        <v>1429</v>
      </c>
      <c r="E65" s="14" t="s">
        <v>1430</v>
      </c>
      <c r="F65" s="28" t="s">
        <v>1431</v>
      </c>
      <c r="G65" s="123">
        <v>1</v>
      </c>
    </row>
    <row r="66" spans="2:7" ht="11.25" customHeight="1" x14ac:dyDescent="0.25">
      <c r="E66" s="14" t="s">
        <v>1432</v>
      </c>
      <c r="F66" s="28" t="s">
        <v>1433</v>
      </c>
      <c r="G66" s="123">
        <v>1</v>
      </c>
    </row>
    <row r="67" spans="2:7" ht="11.25" customHeight="1" x14ac:dyDescent="0.25">
      <c r="E67" s="14" t="s">
        <v>1434</v>
      </c>
      <c r="F67" s="28" t="s">
        <v>1435</v>
      </c>
      <c r="G67" s="123">
        <v>1</v>
      </c>
    </row>
    <row r="68" spans="2:7" ht="11.25" customHeight="1" x14ac:dyDescent="0.25">
      <c r="E68" s="14" t="s">
        <v>1436</v>
      </c>
      <c r="F68" s="28" t="s">
        <v>1437</v>
      </c>
      <c r="G68" s="123">
        <v>1</v>
      </c>
    </row>
    <row r="69" spans="2:7" ht="11.25" customHeight="1" x14ac:dyDescent="0.25">
      <c r="F69" s="28"/>
      <c r="G69" s="123"/>
    </row>
    <row r="70" spans="2:7" ht="11.25" customHeight="1" x14ac:dyDescent="0.25">
      <c r="C70" s="14" t="s">
        <v>1438</v>
      </c>
      <c r="D70" s="14" t="s">
        <v>1439</v>
      </c>
      <c r="E70" s="15" t="s">
        <v>1440</v>
      </c>
      <c r="F70" s="20" t="s">
        <v>1441</v>
      </c>
      <c r="G70" s="123">
        <v>1</v>
      </c>
    </row>
    <row r="71" spans="2:7" ht="11.25" customHeight="1" x14ac:dyDescent="0.25">
      <c r="E71" s="15" t="s">
        <v>1442</v>
      </c>
      <c r="F71" s="20" t="s">
        <v>1443</v>
      </c>
      <c r="G71" s="123">
        <v>1</v>
      </c>
    </row>
    <row r="72" spans="2:7" ht="11.25" customHeight="1" x14ac:dyDescent="0.25">
      <c r="E72" s="15" t="s">
        <v>1444</v>
      </c>
      <c r="F72" s="20" t="s">
        <v>1445</v>
      </c>
      <c r="G72" s="123">
        <v>1</v>
      </c>
    </row>
    <row r="73" spans="2:7" ht="11.25" customHeight="1" x14ac:dyDescent="0.25">
      <c r="E73" s="15" t="s">
        <v>1446</v>
      </c>
      <c r="F73" s="20" t="s">
        <v>1447</v>
      </c>
      <c r="G73" s="123">
        <v>1</v>
      </c>
    </row>
    <row r="74" spans="2:7" ht="11.25" customHeight="1" x14ac:dyDescent="0.25">
      <c r="E74" s="15" t="s">
        <v>1448</v>
      </c>
      <c r="F74" s="20" t="s">
        <v>1449</v>
      </c>
      <c r="G74" s="123">
        <v>1</v>
      </c>
    </row>
    <row r="75" spans="2:7" ht="11.25" customHeight="1" x14ac:dyDescent="0.25">
      <c r="B75" s="15"/>
      <c r="C75" s="15"/>
      <c r="D75" s="15"/>
      <c r="E75" s="15" t="s">
        <v>1450</v>
      </c>
      <c r="F75" s="20" t="s">
        <v>1451</v>
      </c>
      <c r="G75" s="123">
        <v>1</v>
      </c>
    </row>
    <row r="76" spans="2:7" ht="11.25" customHeight="1" x14ac:dyDescent="0.25">
      <c r="C76" s="15"/>
      <c r="F76" s="28"/>
      <c r="G76" s="123"/>
    </row>
    <row r="77" spans="2:7" ht="11.25" customHeight="1" x14ac:dyDescent="0.25">
      <c r="C77" s="14" t="s">
        <v>1452</v>
      </c>
      <c r="D77" s="14" t="s">
        <v>1453</v>
      </c>
      <c r="E77" s="14" t="s">
        <v>1454</v>
      </c>
      <c r="F77" s="14" t="s">
        <v>1455</v>
      </c>
      <c r="G77" s="123">
        <v>1</v>
      </c>
    </row>
    <row r="78" spans="2:7" ht="11.25" customHeight="1" x14ac:dyDescent="0.25">
      <c r="E78" s="14" t="s">
        <v>1456</v>
      </c>
      <c r="F78" s="14" t="s">
        <v>1457</v>
      </c>
      <c r="G78" s="123">
        <v>1</v>
      </c>
    </row>
    <row r="79" spans="2:7" ht="11.25" customHeight="1" x14ac:dyDescent="0.25">
      <c r="F79" s="28"/>
    </row>
    <row r="80" spans="2:7" ht="11.25" customHeight="1" x14ac:dyDescent="0.25">
      <c r="D80" s="28"/>
    </row>
    <row r="81" ht="11.25" customHeight="1" x14ac:dyDescent="0.25"/>
    <row r="82" ht="11.25" customHeight="1" x14ac:dyDescent="0.25"/>
    <row r="83" ht="11.25" customHeight="1"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M64"/>
  <sheetViews>
    <sheetView workbookViewId="0">
      <selection activeCell="D22" sqref="D22"/>
    </sheetView>
  </sheetViews>
  <sheetFormatPr defaultColWidth="11.42578125" defaultRowHeight="15" x14ac:dyDescent="0.25"/>
  <cols>
    <col min="1" max="1" width="4.85546875" style="17" customWidth="1"/>
    <col min="2" max="2" width="40" style="17" customWidth="1"/>
    <col min="3" max="3" width="5.5703125" style="17" customWidth="1"/>
    <col min="4" max="4" width="43.5703125" style="17" customWidth="1"/>
    <col min="5" max="5" width="4.7109375" style="14" customWidth="1"/>
    <col min="6" max="6" width="114.7109375" style="14" customWidth="1"/>
    <col min="7" max="7" width="3.85546875" style="14" customWidth="1"/>
    <col min="8" max="8" width="18.7109375" style="14" customWidth="1"/>
    <col min="9" max="16384" width="11.42578125" style="17"/>
  </cols>
  <sheetData>
    <row r="1" spans="1:13" ht="12" customHeight="1" x14ac:dyDescent="0.25">
      <c r="B1" s="16" t="s">
        <v>1458</v>
      </c>
      <c r="D1" s="16" t="s">
        <v>1459</v>
      </c>
      <c r="E1" s="16" t="s">
        <v>1460</v>
      </c>
      <c r="G1" s="122" t="s">
        <v>1461</v>
      </c>
      <c r="H1" s="39"/>
      <c r="I1" s="39"/>
      <c r="J1" s="39"/>
      <c r="K1" s="39"/>
      <c r="L1" s="39"/>
      <c r="M1" s="41"/>
    </row>
    <row r="2" spans="1:13" ht="12.75" customHeight="1" x14ac:dyDescent="0.25">
      <c r="A2" s="14" t="s">
        <v>1462</v>
      </c>
      <c r="B2" s="14" t="s">
        <v>1463</v>
      </c>
      <c r="C2" s="15" t="s">
        <v>1464</v>
      </c>
      <c r="D2" s="14" t="s">
        <v>1465</v>
      </c>
      <c r="E2" s="14" t="s">
        <v>1466</v>
      </c>
      <c r="F2" s="14" t="s">
        <v>1467</v>
      </c>
      <c r="G2" s="123">
        <v>1</v>
      </c>
    </row>
    <row r="3" spans="1:13" ht="12.75" customHeight="1" x14ac:dyDescent="0.25">
      <c r="D3" s="121"/>
      <c r="E3" s="14" t="s">
        <v>1468</v>
      </c>
      <c r="F3" s="14" t="s">
        <v>1469</v>
      </c>
      <c r="G3" s="123">
        <v>1</v>
      </c>
    </row>
    <row r="4" spans="1:13" ht="12.75" customHeight="1" x14ac:dyDescent="0.25">
      <c r="B4" s="14"/>
      <c r="D4" s="121"/>
      <c r="E4" s="14" t="s">
        <v>1470</v>
      </c>
      <c r="F4" s="14" t="s">
        <v>1471</v>
      </c>
      <c r="G4" s="123">
        <v>1</v>
      </c>
    </row>
    <row r="5" spans="1:13" ht="12.75" customHeight="1" x14ac:dyDescent="0.25">
      <c r="B5" s="14"/>
      <c r="G5" s="123"/>
    </row>
    <row r="6" spans="1:13" ht="12.75" customHeight="1" x14ac:dyDescent="0.25">
      <c r="B6" s="14"/>
      <c r="C6" s="14" t="s">
        <v>1472</v>
      </c>
      <c r="D6" s="14" t="s">
        <v>1473</v>
      </c>
      <c r="E6" s="14" t="s">
        <v>1474</v>
      </c>
      <c r="F6" s="14" t="s">
        <v>1475</v>
      </c>
      <c r="G6" s="123">
        <v>1</v>
      </c>
    </row>
    <row r="7" spans="1:13" ht="12.75" customHeight="1" x14ac:dyDescent="0.25">
      <c r="B7" s="14"/>
      <c r="D7" s="121"/>
      <c r="E7" s="14" t="s">
        <v>1476</v>
      </c>
      <c r="F7" s="14" t="s">
        <v>1477</v>
      </c>
      <c r="G7" s="123">
        <v>1</v>
      </c>
    </row>
    <row r="8" spans="1:13" ht="12.75" customHeight="1" x14ac:dyDescent="0.25">
      <c r="E8" s="14" t="s">
        <v>1478</v>
      </c>
      <c r="F8" s="14" t="s">
        <v>1479</v>
      </c>
      <c r="G8" s="123">
        <v>1</v>
      </c>
    </row>
    <row r="9" spans="1:13" ht="12.75" customHeight="1" x14ac:dyDescent="0.25">
      <c r="A9" s="14"/>
      <c r="D9" s="14"/>
      <c r="E9" s="14" t="s">
        <v>1480</v>
      </c>
      <c r="F9" s="14" t="s">
        <v>1481</v>
      </c>
      <c r="G9" s="123">
        <v>1</v>
      </c>
    </row>
    <row r="10" spans="1:13" ht="12.75" customHeight="1" x14ac:dyDescent="0.25">
      <c r="D10" s="14"/>
      <c r="G10" s="123"/>
    </row>
    <row r="11" spans="1:13" ht="12.75" customHeight="1" x14ac:dyDescent="0.25">
      <c r="C11" s="14" t="s">
        <v>1482</v>
      </c>
      <c r="D11" s="14" t="s">
        <v>1483</v>
      </c>
      <c r="E11" s="14" t="s">
        <v>1484</v>
      </c>
      <c r="F11" s="14" t="s">
        <v>1485</v>
      </c>
      <c r="G11" s="123">
        <v>1</v>
      </c>
    </row>
    <row r="12" spans="1:13" ht="12.75" customHeight="1" x14ac:dyDescent="0.25">
      <c r="E12" s="14" t="s">
        <v>1486</v>
      </c>
      <c r="F12" s="14" t="s">
        <v>1487</v>
      </c>
      <c r="G12" s="123">
        <v>1</v>
      </c>
    </row>
    <row r="13" spans="1:13" ht="12.75" customHeight="1" x14ac:dyDescent="0.25">
      <c r="C13" s="14"/>
      <c r="D13" s="14"/>
      <c r="E13" s="17"/>
      <c r="F13" s="17"/>
      <c r="G13" s="123"/>
    </row>
    <row r="14" spans="1:13" ht="12.75" customHeight="1" x14ac:dyDescent="0.25">
      <c r="A14" s="14" t="s">
        <v>1488</v>
      </c>
      <c r="B14" s="14" t="s">
        <v>1489</v>
      </c>
      <c r="C14" s="14" t="s">
        <v>1490</v>
      </c>
      <c r="D14" s="14" t="s">
        <v>1491</v>
      </c>
      <c r="E14" s="14" t="s">
        <v>1492</v>
      </c>
      <c r="F14" s="14" t="s">
        <v>1493</v>
      </c>
      <c r="G14" s="123">
        <v>1</v>
      </c>
    </row>
    <row r="15" spans="1:13" ht="12.75" customHeight="1" x14ac:dyDescent="0.25">
      <c r="A15" s="14"/>
      <c r="B15" s="14"/>
      <c r="C15" s="14"/>
      <c r="D15" s="14"/>
      <c r="E15" s="14" t="s">
        <v>1494</v>
      </c>
      <c r="F15" s="14" t="s">
        <v>1495</v>
      </c>
      <c r="G15" s="123">
        <v>1</v>
      </c>
    </row>
    <row r="16" spans="1:13" ht="12.75" customHeight="1" x14ac:dyDescent="0.25">
      <c r="A16" s="14"/>
      <c r="B16" s="14"/>
      <c r="C16" s="14"/>
      <c r="D16" s="14"/>
      <c r="E16" s="14" t="s">
        <v>1496</v>
      </c>
      <c r="F16" s="14" t="s">
        <v>1497</v>
      </c>
      <c r="G16" s="123">
        <v>1</v>
      </c>
    </row>
    <row r="17" spans="1:7" ht="12.75" customHeight="1" x14ac:dyDescent="0.25">
      <c r="A17" s="14"/>
      <c r="B17" s="14"/>
      <c r="C17" s="14"/>
      <c r="D17" s="14"/>
      <c r="E17" s="14" t="s">
        <v>1498</v>
      </c>
      <c r="F17" s="14" t="s">
        <v>1499</v>
      </c>
      <c r="G17" s="123">
        <v>1</v>
      </c>
    </row>
    <row r="20" spans="1:7" x14ac:dyDescent="0.25">
      <c r="C20" s="14"/>
      <c r="D20" s="14"/>
    </row>
    <row r="27" spans="1:7" x14ac:dyDescent="0.25">
      <c r="C27" s="14"/>
      <c r="D27" s="14"/>
    </row>
    <row r="35" spans="3:4" x14ac:dyDescent="0.25">
      <c r="C35" s="14"/>
      <c r="D35" s="14"/>
    </row>
    <row r="48" spans="3:4" x14ac:dyDescent="0.25">
      <c r="D48" s="14"/>
    </row>
    <row r="58" spans="4:4" x14ac:dyDescent="0.25">
      <c r="D58" s="14"/>
    </row>
    <row r="64" spans="4:4" x14ac:dyDescent="0.25">
      <c r="D64" s="1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3" tint="-0.24988555558946501"/>
  </sheetPr>
  <dimension ref="B1:E18"/>
  <sheetViews>
    <sheetView showGridLines="0" zoomScale="70" zoomScaleNormal="70" workbookViewId="0">
      <selection activeCell="B2" sqref="B2:C2"/>
    </sheetView>
  </sheetViews>
  <sheetFormatPr defaultColWidth="11.42578125" defaultRowHeight="15" x14ac:dyDescent="0.25"/>
  <cols>
    <col min="1" max="1" width="4.140625" style="35" customWidth="1"/>
    <col min="2" max="2" width="11.42578125" style="35" customWidth="1"/>
    <col min="3" max="3" width="116.28515625" style="35" customWidth="1"/>
    <col min="4" max="16384" width="11.42578125" style="35"/>
  </cols>
  <sheetData>
    <row r="1" spans="2:5" ht="119.25" customHeight="1" x14ac:dyDescent="0.25">
      <c r="B1" s="9"/>
      <c r="C1" s="9"/>
    </row>
    <row r="2" spans="2:5" ht="54.75" customHeight="1" x14ac:dyDescent="0.25">
      <c r="B2" s="452" t="s">
        <v>0</v>
      </c>
      <c r="C2" s="452"/>
      <c r="D2" s="10"/>
      <c r="E2" s="10"/>
    </row>
    <row r="3" spans="2:5" ht="22.5" customHeight="1" x14ac:dyDescent="0.25">
      <c r="B3" s="8"/>
      <c r="C3" s="8"/>
    </row>
    <row r="4" spans="2:5" ht="15.75" customHeight="1" x14ac:dyDescent="0.25">
      <c r="B4" s="7" t="s">
        <v>1</v>
      </c>
      <c r="C4" s="7"/>
    </row>
    <row r="5" spans="2:5" ht="72.75" customHeight="1" x14ac:dyDescent="0.25">
      <c r="B5" s="11" t="s">
        <v>2</v>
      </c>
      <c r="C5" s="11"/>
      <c r="D5" s="36"/>
    </row>
    <row r="6" spans="2:5" ht="62.25" customHeight="1" x14ac:dyDescent="0.25">
      <c r="B6" s="11" t="s">
        <v>3</v>
      </c>
      <c r="C6" s="11"/>
      <c r="D6" s="36"/>
    </row>
    <row r="7" spans="2:5" ht="58.5" customHeight="1" x14ac:dyDescent="0.25">
      <c r="B7" s="11" t="s">
        <v>4</v>
      </c>
      <c r="C7" s="11"/>
      <c r="D7" s="36"/>
    </row>
    <row r="8" spans="2:5" ht="15.75" customHeight="1" x14ac:dyDescent="0.25">
      <c r="B8" s="7" t="s">
        <v>5</v>
      </c>
      <c r="C8" s="7"/>
    </row>
    <row r="9" spans="2:5" ht="33" customHeight="1" x14ac:dyDescent="0.25">
      <c r="B9" s="6" t="s">
        <v>6</v>
      </c>
      <c r="C9" s="6"/>
    </row>
    <row r="10" spans="2:5" ht="13.5" customHeight="1" x14ac:dyDescent="0.25">
      <c r="B10" s="5"/>
      <c r="C10" s="5"/>
    </row>
    <row r="11" spans="2:5" ht="20.25" customHeight="1" x14ac:dyDescent="0.25">
      <c r="B11" s="6" t="s">
        <v>7</v>
      </c>
      <c r="C11" s="6"/>
    </row>
    <row r="12" spans="2:5" ht="15.75" customHeight="1" x14ac:dyDescent="0.25"/>
    <row r="13" spans="2:5" s="42" customFormat="1" ht="22.5" customHeight="1" x14ac:dyDescent="0.25">
      <c r="B13" s="12" t="s">
        <v>8</v>
      </c>
      <c r="C13" s="11"/>
    </row>
    <row r="14" spans="2:5" s="42" customFormat="1" ht="12" customHeight="1" x14ac:dyDescent="0.25">
      <c r="B14" s="13"/>
      <c r="C14" s="13"/>
    </row>
    <row r="15" spans="2:5" ht="12.75" customHeight="1" x14ac:dyDescent="0.25">
      <c r="B15" s="13"/>
      <c r="C15" s="13"/>
    </row>
    <row r="16" spans="2:5" ht="12.75" customHeight="1" x14ac:dyDescent="0.25">
      <c r="B16" s="13"/>
      <c r="C16" s="13"/>
    </row>
    <row r="17" spans="2:3" ht="12.75" customHeight="1" x14ac:dyDescent="0.25">
      <c r="B17" s="13"/>
      <c r="C17" s="13"/>
    </row>
    <row r="18" spans="2:3" ht="12.75" customHeight="1" x14ac:dyDescent="0.25">
      <c r="B18" s="13"/>
      <c r="C18" s="13"/>
    </row>
  </sheetData>
  <sheetProtection formatCells="0" formatColumns="0" formatRows="0" insertColumns="0" insertRows="0" insertHyperlinks="0" deleteColumns="0" deleteRows="0" sort="0" autoFilter="0" pivotTables="0"/>
  <mergeCells count="18">
    <mergeCell ref="D2:E2"/>
    <mergeCell ref="B17:C17"/>
    <mergeCell ref="B1:C1"/>
    <mergeCell ref="B2:C2"/>
    <mergeCell ref="B3:C3"/>
    <mergeCell ref="B4:C4"/>
    <mergeCell ref="B5:C5"/>
    <mergeCell ref="B11:C11"/>
    <mergeCell ref="B6:C6"/>
    <mergeCell ref="B7:C7"/>
    <mergeCell ref="B8:C8"/>
    <mergeCell ref="B9:C9"/>
    <mergeCell ref="B10:C10"/>
    <mergeCell ref="B18:C18"/>
    <mergeCell ref="B13:C13"/>
    <mergeCell ref="B14:C14"/>
    <mergeCell ref="B15:C15"/>
    <mergeCell ref="B16:C16"/>
  </mergeCells>
  <pageMargins left="0.7" right="0.7" top="0.75" bottom="0.75"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3" tint="-0.24988555558946501"/>
  </sheetPr>
  <dimension ref="A3:Z64"/>
  <sheetViews>
    <sheetView showGridLines="0" showRowColHeaders="0" zoomScale="55" zoomScaleNormal="55" zoomScaleSheetLayoutView="90" workbookViewId="0">
      <selection activeCell="C7" sqref="C7:F9"/>
    </sheetView>
  </sheetViews>
  <sheetFormatPr defaultColWidth="11.42578125" defaultRowHeight="12.75" x14ac:dyDescent="0.2"/>
  <cols>
    <col min="1" max="2" width="3.85546875" style="34" customWidth="1"/>
    <col min="3" max="3" width="8.140625" style="34" customWidth="1"/>
    <col min="4" max="4" width="19.140625" style="38" customWidth="1"/>
    <col min="5" max="5" width="91.140625" style="34" customWidth="1"/>
    <col min="6" max="6" width="17" style="34" customWidth="1"/>
    <col min="7" max="7" width="17.5703125" style="34" customWidth="1"/>
    <col min="8" max="9" width="18.28515625" style="34" customWidth="1"/>
    <col min="10" max="10" width="3.42578125" style="34" customWidth="1"/>
    <col min="11" max="16384" width="11.42578125" style="34"/>
  </cols>
  <sheetData>
    <row r="3" spans="1:26" ht="22.5" customHeight="1" x14ac:dyDescent="0.2">
      <c r="C3" s="348" t="s">
        <v>9</v>
      </c>
      <c r="D3" s="348"/>
      <c r="E3" s="348"/>
      <c r="F3" s="348"/>
      <c r="G3" s="348"/>
      <c r="H3" s="178"/>
      <c r="I3" s="178"/>
    </row>
    <row r="4" spans="1:26" ht="59.25" customHeight="1" x14ac:dyDescent="0.2">
      <c r="C4" s="6" t="s">
        <v>10</v>
      </c>
      <c r="D4" s="6"/>
      <c r="E4" s="6"/>
      <c r="F4" s="6"/>
      <c r="G4" s="6"/>
      <c r="H4" s="36"/>
      <c r="I4" s="36"/>
    </row>
    <row r="5" spans="1:26" ht="55.5" customHeight="1" x14ac:dyDescent="0.2">
      <c r="C5" s="6" t="s">
        <v>11</v>
      </c>
      <c r="D5" s="6"/>
      <c r="E5" s="6"/>
      <c r="F5" s="6"/>
      <c r="G5" s="6"/>
      <c r="H5" s="36"/>
      <c r="I5" s="36"/>
    </row>
    <row r="6" spans="1:26" ht="20.25" customHeight="1" x14ac:dyDescent="0.2">
      <c r="C6" s="354"/>
      <c r="D6" s="5"/>
      <c r="E6" s="5"/>
      <c r="F6" s="198"/>
      <c r="G6" s="198"/>
      <c r="H6" s="36"/>
      <c r="I6" s="36"/>
    </row>
    <row r="7" spans="1:26" ht="252.75" customHeight="1" x14ac:dyDescent="0.2">
      <c r="C7" s="349"/>
      <c r="D7" s="349"/>
      <c r="E7" s="349"/>
      <c r="F7" s="349"/>
      <c r="G7" s="179"/>
    </row>
    <row r="8" spans="1:26" ht="15" customHeight="1" x14ac:dyDescent="0.2">
      <c r="C8" s="349"/>
      <c r="D8" s="349"/>
      <c r="E8" s="349"/>
      <c r="F8" s="349"/>
      <c r="G8" s="179"/>
    </row>
    <row r="9" spans="1:26" ht="117" customHeight="1" x14ac:dyDescent="0.2">
      <c r="C9" s="350"/>
      <c r="D9" s="350"/>
      <c r="E9" s="350"/>
      <c r="F9" s="350"/>
      <c r="G9" s="179"/>
    </row>
    <row r="10" spans="1:26" ht="9.9499999999999993" customHeight="1" x14ac:dyDescent="0.2">
      <c r="A10" s="344"/>
      <c r="C10" s="342"/>
      <c r="D10" s="342"/>
      <c r="E10" s="342"/>
      <c r="F10" s="342"/>
      <c r="G10" s="179"/>
    </row>
    <row r="11" spans="1:26" s="32" customFormat="1" ht="41.25" customHeight="1" x14ac:dyDescent="0.25">
      <c r="C11" s="351" t="s">
        <v>12</v>
      </c>
      <c r="D11" s="351"/>
      <c r="E11" s="336" t="s">
        <v>13</v>
      </c>
      <c r="F11" s="352" t="s">
        <v>14</v>
      </c>
      <c r="G11" s="353"/>
    </row>
    <row r="12" spans="1:26" s="32" customFormat="1" ht="97.5" customHeight="1" x14ac:dyDescent="0.25">
      <c r="C12" s="4" t="s">
        <v>15</v>
      </c>
      <c r="D12" s="318" t="s">
        <v>16</v>
      </c>
      <c r="E12" s="317" t="s">
        <v>17</v>
      </c>
      <c r="F12" s="327">
        <v>13</v>
      </c>
      <c r="G12" s="323">
        <v>38</v>
      </c>
    </row>
    <row r="13" spans="1:26" s="32" customFormat="1" ht="101.25" customHeight="1" x14ac:dyDescent="0.25">
      <c r="C13" s="4"/>
      <c r="D13" s="312" t="s">
        <v>18</v>
      </c>
      <c r="E13" s="335" t="s">
        <v>19</v>
      </c>
      <c r="F13" s="325">
        <v>8</v>
      </c>
      <c r="G13" s="324">
        <v>13</v>
      </c>
    </row>
    <row r="14" spans="1:26" s="32" customFormat="1" ht="99.95" customHeight="1" x14ac:dyDescent="0.25">
      <c r="C14" s="4"/>
      <c r="D14" s="334" t="s">
        <v>20</v>
      </c>
      <c r="E14" s="343" t="s">
        <v>21</v>
      </c>
      <c r="F14" s="326">
        <v>6</v>
      </c>
      <c r="G14" s="333">
        <v>19</v>
      </c>
      <c r="I14" s="37"/>
      <c r="J14" s="37"/>
      <c r="K14" s="37"/>
      <c r="L14" s="37"/>
      <c r="M14" s="37"/>
      <c r="N14" s="37"/>
      <c r="O14" s="37"/>
      <c r="P14" s="37"/>
      <c r="Q14" s="37"/>
      <c r="R14" s="37"/>
      <c r="S14" s="37"/>
      <c r="T14" s="37"/>
      <c r="U14" s="37"/>
      <c r="V14" s="37"/>
      <c r="W14" s="37"/>
      <c r="X14" s="37"/>
      <c r="Y14" s="37"/>
      <c r="Z14" s="37"/>
    </row>
    <row r="15" spans="1:26" s="32" customFormat="1" ht="86.25" customHeight="1" x14ac:dyDescent="0.25">
      <c r="C15" s="3" t="s">
        <v>22</v>
      </c>
      <c r="D15" s="330" t="s">
        <v>23</v>
      </c>
      <c r="E15" s="331" t="s">
        <v>24</v>
      </c>
      <c r="F15" s="332">
        <v>3</v>
      </c>
      <c r="G15" s="328">
        <v>17</v>
      </c>
      <c r="I15" s="37"/>
      <c r="J15" s="37"/>
      <c r="K15" s="37"/>
      <c r="L15" s="37"/>
      <c r="M15" s="37"/>
      <c r="N15" s="37"/>
      <c r="O15" s="37"/>
      <c r="P15" s="37"/>
      <c r="Q15" s="37"/>
      <c r="R15" s="37"/>
      <c r="S15" s="37"/>
      <c r="T15" s="37"/>
      <c r="U15" s="37"/>
      <c r="V15" s="37"/>
      <c r="W15" s="37"/>
      <c r="X15" s="37"/>
      <c r="Y15" s="37"/>
      <c r="Z15" s="37"/>
    </row>
    <row r="16" spans="1:26" s="32" customFormat="1" ht="159.94999999999999" customHeight="1" x14ac:dyDescent="0.25">
      <c r="C16" s="2"/>
      <c r="D16" s="313" t="s">
        <v>25</v>
      </c>
      <c r="E16" s="314" t="s">
        <v>26</v>
      </c>
      <c r="F16" s="332">
        <v>12</v>
      </c>
      <c r="G16" s="328">
        <v>51</v>
      </c>
      <c r="I16" s="37"/>
      <c r="J16" s="37"/>
      <c r="K16" s="37"/>
      <c r="L16" s="37"/>
      <c r="M16" s="37"/>
      <c r="N16" s="37"/>
      <c r="O16" s="37"/>
      <c r="P16" s="37"/>
      <c r="Q16" s="37"/>
      <c r="R16" s="37"/>
      <c r="S16" s="37"/>
      <c r="T16" s="37"/>
      <c r="U16" s="37"/>
      <c r="V16" s="37"/>
      <c r="W16" s="37"/>
      <c r="X16" s="37"/>
      <c r="Y16" s="37"/>
      <c r="Z16" s="37"/>
    </row>
    <row r="17" spans="3:26" s="32" customFormat="1" ht="68.25" customHeight="1" x14ac:dyDescent="0.25">
      <c r="C17" s="1" t="s">
        <v>27</v>
      </c>
      <c r="D17" s="320" t="s">
        <v>28</v>
      </c>
      <c r="E17" s="319" t="s">
        <v>29</v>
      </c>
      <c r="F17" s="329">
        <v>3</v>
      </c>
      <c r="G17" s="321">
        <v>8</v>
      </c>
      <c r="I17" s="37"/>
      <c r="J17" s="37"/>
      <c r="K17" s="37"/>
      <c r="L17" s="37"/>
      <c r="M17" s="37"/>
      <c r="N17" s="37"/>
      <c r="O17" s="37"/>
      <c r="P17" s="37"/>
      <c r="Q17" s="37"/>
      <c r="R17" s="37"/>
      <c r="S17" s="37"/>
      <c r="T17" s="37"/>
      <c r="U17" s="37"/>
      <c r="V17" s="37"/>
      <c r="W17" s="37"/>
      <c r="X17" s="37"/>
      <c r="Y17" s="37"/>
      <c r="Z17" s="37"/>
    </row>
    <row r="18" spans="3:26" s="32" customFormat="1" ht="76.5" customHeight="1" x14ac:dyDescent="0.25">
      <c r="C18" s="347"/>
      <c r="D18" s="320" t="s">
        <v>30</v>
      </c>
      <c r="E18" s="319" t="s">
        <v>31</v>
      </c>
      <c r="F18" s="315">
        <v>3</v>
      </c>
      <c r="G18" s="321">
        <v>5</v>
      </c>
    </row>
    <row r="19" spans="3:26" s="32" customFormat="1" ht="54.75" customHeight="1" x14ac:dyDescent="0.25">
      <c r="C19" s="124"/>
      <c r="D19" s="125"/>
      <c r="E19" s="126"/>
      <c r="F19" s="316">
        <f>SUM(F12:F18)</f>
        <v>48</v>
      </c>
      <c r="G19" s="322">
        <f>SUM(G12:G18)</f>
        <v>151</v>
      </c>
    </row>
    <row r="20" spans="3:26" ht="14.25" customHeight="1" x14ac:dyDescent="0.2">
      <c r="C20" s="127"/>
      <c r="D20" s="127"/>
    </row>
    <row r="21" spans="3:26" ht="14.25" customHeight="1" x14ac:dyDescent="0.2">
      <c r="C21" s="177"/>
      <c r="D21" s="177"/>
      <c r="E21" s="177"/>
      <c r="F21" s="177"/>
      <c r="G21" s="177"/>
    </row>
    <row r="22" spans="3:26" ht="14.25" customHeight="1" x14ac:dyDescent="0.2">
      <c r="H22" s="177"/>
      <c r="I22" s="177"/>
    </row>
    <row r="23" spans="3:26" ht="14.25" customHeight="1" x14ac:dyDescent="0.2"/>
    <row r="24" spans="3:26" ht="14.25" customHeight="1" x14ac:dyDescent="0.2"/>
    <row r="38" spans="4:4" x14ac:dyDescent="0.2">
      <c r="D38" s="34"/>
    </row>
    <row r="39" spans="4:4" x14ac:dyDescent="0.2">
      <c r="D39" s="34"/>
    </row>
    <row r="40" spans="4:4" x14ac:dyDescent="0.2">
      <c r="D40" s="34"/>
    </row>
    <row r="41" spans="4:4" x14ac:dyDescent="0.2">
      <c r="D41" s="34"/>
    </row>
    <row r="42" spans="4:4" x14ac:dyDescent="0.2">
      <c r="D42" s="34"/>
    </row>
    <row r="43" spans="4:4" x14ac:dyDescent="0.2">
      <c r="D43" s="34"/>
    </row>
    <row r="44" spans="4:4" x14ac:dyDescent="0.2">
      <c r="D44" s="34"/>
    </row>
    <row r="45" spans="4:4" x14ac:dyDescent="0.2">
      <c r="D45" s="34"/>
    </row>
    <row r="46" spans="4:4" x14ac:dyDescent="0.2">
      <c r="D46" s="34"/>
    </row>
    <row r="47" spans="4:4" x14ac:dyDescent="0.2">
      <c r="D47" s="34"/>
    </row>
    <row r="48" spans="4:4" x14ac:dyDescent="0.2">
      <c r="D48" s="34"/>
    </row>
    <row r="49" spans="4:4" x14ac:dyDescent="0.2">
      <c r="D49" s="34"/>
    </row>
    <row r="50" spans="4:4" x14ac:dyDescent="0.2">
      <c r="D50" s="34"/>
    </row>
    <row r="51" spans="4:4" x14ac:dyDescent="0.2">
      <c r="D51" s="34"/>
    </row>
    <row r="52" spans="4:4" x14ac:dyDescent="0.2">
      <c r="D52" s="34"/>
    </row>
    <row r="53" spans="4:4" x14ac:dyDescent="0.2">
      <c r="D53" s="34"/>
    </row>
    <row r="54" spans="4:4" x14ac:dyDescent="0.2">
      <c r="D54" s="34"/>
    </row>
    <row r="55" spans="4:4" x14ac:dyDescent="0.2">
      <c r="D55" s="34"/>
    </row>
    <row r="56" spans="4:4" x14ac:dyDescent="0.2">
      <c r="D56" s="34"/>
    </row>
    <row r="57" spans="4:4" x14ac:dyDescent="0.2">
      <c r="D57" s="34"/>
    </row>
    <row r="58" spans="4:4" x14ac:dyDescent="0.2">
      <c r="D58" s="34"/>
    </row>
    <row r="59" spans="4:4" x14ac:dyDescent="0.2">
      <c r="D59" s="34"/>
    </row>
    <row r="60" spans="4:4" x14ac:dyDescent="0.2">
      <c r="D60" s="34"/>
    </row>
    <row r="61" spans="4:4" x14ac:dyDescent="0.2">
      <c r="D61" s="34"/>
    </row>
    <row r="62" spans="4:4" x14ac:dyDescent="0.2">
      <c r="D62" s="34"/>
    </row>
    <row r="63" spans="4:4" x14ac:dyDescent="0.2">
      <c r="D63" s="34"/>
    </row>
    <row r="64" spans="4:4" x14ac:dyDescent="0.2">
      <c r="D64" s="34"/>
    </row>
  </sheetData>
  <sheetProtection formatCells="0" formatColumns="0" formatRows="0" insertColumns="0" insertRows="0" insertHyperlinks="0" deleteColumns="0" deleteRows="0" sort="0" autoFilter="0" pivotTables="0"/>
  <mergeCells count="10">
    <mergeCell ref="C12:C14"/>
    <mergeCell ref="C15:C16"/>
    <mergeCell ref="C17:C18"/>
    <mergeCell ref="C3:G3"/>
    <mergeCell ref="C4:G4"/>
    <mergeCell ref="C5:G5"/>
    <mergeCell ref="C7:F9"/>
    <mergeCell ref="C11:D11"/>
    <mergeCell ref="F11:G11"/>
    <mergeCell ref="C6:E6"/>
  </mergeCells>
  <pageMargins left="0.7" right="0.7" top="0.75" bottom="0.75" header="0.3" footer="0.3"/>
  <pageSetup paperSize="9" scale="48" orientation="portrait" horizontalDpi="300" verticalDpi="300" r:id="rId1"/>
  <colBreaks count="1" manualBreakCount="1">
    <brk id="8" max="1048575" man="1"/>
  </col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24988555558946501"/>
  </sheetPr>
  <dimension ref="B1:AO63"/>
  <sheetViews>
    <sheetView showGridLines="0" showRowColHeaders="0" zoomScale="145" zoomScaleNormal="145" zoomScaleSheetLayoutView="90" workbookViewId="0">
      <pane ySplit="8" topLeftCell="A33" activePane="bottomLeft" state="frozen"/>
      <selection pane="bottomLeft" activeCell="C6" sqref="C6:R6"/>
    </sheetView>
  </sheetViews>
  <sheetFormatPr defaultRowHeight="15" outlineLevelCol="1" x14ac:dyDescent="0.25"/>
  <cols>
    <col min="1" max="1" width="2" style="163" customWidth="1"/>
    <col min="2" max="2" width="6.7109375" style="163" customWidth="1"/>
    <col min="3" max="3" width="65.85546875" style="163" customWidth="1"/>
    <col min="4" max="4" width="2.85546875" style="139" customWidth="1" outlineLevel="1"/>
    <col min="5" max="5" width="7.28515625" style="163" customWidth="1" outlineLevel="1"/>
    <col min="6" max="6" width="3.140625" style="163" customWidth="1" outlineLevel="1" collapsed="1"/>
    <col min="7" max="7" width="5.7109375" style="163" customWidth="1" outlineLevel="1"/>
    <col min="8" max="8" width="2.5703125" style="163" customWidth="1"/>
    <col min="9" max="11" width="4.42578125" style="163" hidden="1" customWidth="1"/>
    <col min="12" max="13" width="4" style="163" customWidth="1"/>
    <col min="14" max="14" width="3.28515625" style="163" customWidth="1"/>
    <col min="15" max="15" width="4.42578125" style="163" customWidth="1"/>
    <col min="16" max="16" width="4.140625" style="163" customWidth="1"/>
    <col min="17" max="17" width="3.42578125" style="163" customWidth="1"/>
    <col min="18" max="18" width="3.7109375" style="163" customWidth="1"/>
    <col min="19" max="19" width="6.140625" style="163" customWidth="1"/>
    <col min="20" max="20" width="13.28515625" style="163" customWidth="1"/>
    <col min="21" max="21" width="8.28515625" style="163" hidden="1" customWidth="1"/>
    <col min="22" max="22" width="9.140625" style="163" hidden="1" customWidth="1"/>
    <col min="23" max="23" width="10.42578125" style="163" hidden="1" customWidth="1"/>
    <col min="24" max="24" width="9.5703125" style="163" hidden="1" customWidth="1"/>
    <col min="25" max="25" width="6.28515625" style="163" customWidth="1"/>
    <col min="26" max="26" width="13.7109375" style="163" customWidth="1"/>
    <col min="27" max="27" width="19.28515625" style="163" customWidth="1"/>
    <col min="28" max="28" width="15.140625" style="163" customWidth="1"/>
    <col min="29" max="29" width="9.140625" style="163"/>
    <col min="30" max="30" width="51.7109375" style="163" customWidth="1"/>
    <col min="31" max="31" width="9.140625" style="163"/>
    <col min="32" max="32" width="13.28515625" style="163" customWidth="1"/>
    <col min="33" max="16384" width="9.140625" style="163"/>
  </cols>
  <sheetData>
    <row r="1" spans="2:39" ht="28.5" customHeight="1" x14ac:dyDescent="0.25">
      <c r="B1" s="363" t="s">
        <v>32</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row>
    <row r="2" spans="2:39" x14ac:dyDescent="0.25">
      <c r="B2" s="186"/>
      <c r="C2" s="186" t="s">
        <v>1547</v>
      </c>
      <c r="D2" s="186"/>
      <c r="E2" s="186"/>
      <c r="F2" s="186"/>
      <c r="G2" s="186"/>
      <c r="H2" s="186"/>
      <c r="I2" s="186"/>
      <c r="J2" s="186"/>
      <c r="K2" s="186"/>
      <c r="L2" s="186"/>
      <c r="M2" s="186"/>
      <c r="N2" s="186"/>
      <c r="O2" s="186"/>
      <c r="P2" s="186"/>
      <c r="Q2" s="186"/>
      <c r="R2" s="186"/>
      <c r="S2" s="186"/>
      <c r="T2" s="186"/>
      <c r="U2" s="186"/>
      <c r="V2" s="186"/>
      <c r="W2" s="186"/>
      <c r="X2" s="186"/>
      <c r="Y2" s="186"/>
    </row>
    <row r="3" spans="2:39" x14ac:dyDescent="0.25">
      <c r="B3" s="186"/>
      <c r="C3" s="186" t="s">
        <v>1548</v>
      </c>
      <c r="D3" s="186"/>
      <c r="E3" s="186"/>
      <c r="F3" s="186"/>
      <c r="G3" s="186"/>
      <c r="H3" s="186"/>
      <c r="I3" s="186"/>
      <c r="J3" s="186"/>
      <c r="K3" s="186"/>
      <c r="L3" s="186"/>
      <c r="M3" s="186"/>
      <c r="N3" s="186"/>
      <c r="O3" s="186"/>
      <c r="P3" s="186"/>
      <c r="Q3" s="186"/>
      <c r="R3" s="186"/>
      <c r="S3" s="186"/>
      <c r="T3"/>
      <c r="U3"/>
      <c r="V3"/>
      <c r="W3"/>
      <c r="X3"/>
      <c r="Y3"/>
    </row>
    <row r="4" spans="2:39" x14ac:dyDescent="0.25">
      <c r="B4" s="161"/>
      <c r="C4" s="162"/>
      <c r="D4" s="162"/>
      <c r="E4" s="162"/>
      <c r="F4" s="162"/>
      <c r="G4" s="162"/>
      <c r="H4" s="162"/>
      <c r="I4" s="162"/>
      <c r="J4" s="162"/>
      <c r="K4" s="162"/>
      <c r="L4" s="162"/>
      <c r="M4" s="162"/>
      <c r="N4" s="162"/>
      <c r="O4" s="162"/>
      <c r="P4" s="162"/>
      <c r="Q4" s="162"/>
      <c r="R4" s="162"/>
      <c r="S4" s="162"/>
      <c r="T4"/>
      <c r="U4"/>
      <c r="V4"/>
      <c r="W4"/>
      <c r="X4"/>
      <c r="Y4"/>
    </row>
    <row r="5" spans="2:39" s="166" customFormat="1" ht="14.25" customHeight="1" x14ac:dyDescent="0.25">
      <c r="B5" s="187"/>
      <c r="C5" s="346"/>
      <c r="D5" s="187"/>
      <c r="E5" s="187"/>
      <c r="F5" s="187"/>
      <c r="G5" s="187"/>
      <c r="H5" s="187"/>
      <c r="I5" s="187"/>
      <c r="J5" s="187"/>
      <c r="K5" s="187"/>
      <c r="L5" s="364"/>
      <c r="M5" s="364"/>
      <c r="N5" s="364"/>
      <c r="O5" s="364"/>
      <c r="P5" s="364"/>
      <c r="Q5" s="364"/>
      <c r="R5" s="364"/>
      <c r="S5" s="364"/>
      <c r="T5" s="364"/>
      <c r="U5" s="364"/>
      <c r="V5" s="364"/>
      <c r="W5" s="364"/>
      <c r="X5" s="364"/>
      <c r="Y5" s="364"/>
      <c r="Z5" s="364"/>
      <c r="AA5" s="364"/>
      <c r="AB5" s="364"/>
      <c r="AC5" s="364"/>
      <c r="AD5" s="364"/>
    </row>
    <row r="6" spans="2:39" s="166" customFormat="1" x14ac:dyDescent="0.25">
      <c r="B6" s="167"/>
      <c r="C6" s="453"/>
      <c r="D6" s="453"/>
      <c r="E6" s="453"/>
      <c r="F6" s="453"/>
      <c r="G6" s="453"/>
      <c r="H6" s="453"/>
      <c r="I6" s="453"/>
      <c r="J6" s="453"/>
      <c r="K6" s="453"/>
      <c r="L6" s="453"/>
      <c r="M6" s="453"/>
      <c r="N6" s="453"/>
      <c r="O6" s="453"/>
      <c r="P6" s="453"/>
      <c r="Q6" s="453"/>
      <c r="R6" s="453"/>
      <c r="S6" s="167"/>
      <c r="T6" s="167"/>
      <c r="U6" s="167"/>
      <c r="V6" s="167"/>
      <c r="W6" s="167"/>
      <c r="X6" s="167"/>
      <c r="Y6" s="167"/>
    </row>
    <row r="7" spans="2:39" s="166" customFormat="1" ht="37.5" customHeight="1" x14ac:dyDescent="0.25">
      <c r="B7" s="181"/>
      <c r="C7" s="356" t="s">
        <v>33</v>
      </c>
      <c r="D7" s="337"/>
      <c r="E7" s="359" t="s">
        <v>34</v>
      </c>
      <c r="F7" s="339"/>
      <c r="G7" s="359" t="s">
        <v>35</v>
      </c>
      <c r="I7" s="169"/>
      <c r="J7" s="361" t="s">
        <v>1694</v>
      </c>
      <c r="K7" s="362"/>
      <c r="L7" s="362"/>
      <c r="M7" s="362"/>
      <c r="N7" s="362"/>
      <c r="O7" s="362"/>
      <c r="P7" s="362"/>
      <c r="Q7" s="362"/>
      <c r="R7" s="362"/>
      <c r="S7" s="169"/>
      <c r="T7" s="360" t="s">
        <v>36</v>
      </c>
      <c r="U7" s="360"/>
      <c r="V7" s="360"/>
      <c r="W7" s="170"/>
      <c r="X7" s="170"/>
      <c r="Y7" s="170"/>
      <c r="Z7" s="170"/>
      <c r="AG7" s="356" t="s">
        <v>37</v>
      </c>
      <c r="AH7" s="356"/>
      <c r="AI7" s="356"/>
      <c r="AJ7" s="356"/>
      <c r="AK7" s="356"/>
      <c r="AL7" s="356"/>
      <c r="AM7" s="356"/>
    </row>
    <row r="8" spans="2:39" s="166" customFormat="1" ht="80.25" customHeight="1" x14ac:dyDescent="0.25">
      <c r="B8" s="181"/>
      <c r="C8" s="356"/>
      <c r="D8" s="337"/>
      <c r="E8" s="359"/>
      <c r="F8" s="340"/>
      <c r="G8" s="359"/>
      <c r="J8" s="172" t="s">
        <v>150</v>
      </c>
      <c r="K8" s="172" t="s">
        <v>151</v>
      </c>
      <c r="L8" s="192">
        <v>0</v>
      </c>
      <c r="M8" s="192">
        <v>0.2</v>
      </c>
      <c r="N8" s="192">
        <v>0.4</v>
      </c>
      <c r="O8" s="192">
        <v>0.6</v>
      </c>
      <c r="P8" s="192">
        <v>0.8</v>
      </c>
      <c r="Q8" s="192">
        <v>1</v>
      </c>
      <c r="R8" s="193" t="s">
        <v>38</v>
      </c>
      <c r="T8" s="174"/>
      <c r="U8" s="174" t="s">
        <v>152</v>
      </c>
      <c r="V8" s="173" t="s">
        <v>153</v>
      </c>
      <c r="W8" s="171"/>
      <c r="Y8" s="171"/>
      <c r="AG8" s="356"/>
      <c r="AH8" s="356"/>
      <c r="AI8" s="356"/>
      <c r="AJ8" s="356"/>
      <c r="AK8" s="356"/>
      <c r="AL8" s="356"/>
      <c r="AM8" s="356"/>
    </row>
    <row r="9" spans="2:39" ht="42" customHeight="1" x14ac:dyDescent="0.25">
      <c r="H9" s="139"/>
      <c r="K9" s="45"/>
      <c r="L9" s="45"/>
      <c r="M9" s="45"/>
      <c r="N9" s="45"/>
      <c r="O9" s="45"/>
      <c r="P9" s="46"/>
      <c r="Q9" s="129"/>
      <c r="R9" s="130"/>
      <c r="T9" s="47"/>
      <c r="U9" s="47"/>
      <c r="V9" s="46"/>
      <c r="W9" s="163" t="s">
        <v>154</v>
      </c>
      <c r="X9" s="163" t="s">
        <v>155</v>
      </c>
      <c r="Z9" s="131" t="s">
        <v>39</v>
      </c>
    </row>
    <row r="10" spans="2:39" ht="49.5" customHeight="1" x14ac:dyDescent="0.25">
      <c r="B10" s="301">
        <v>1</v>
      </c>
      <c r="C10" s="153" t="s">
        <v>40</v>
      </c>
      <c r="D10" s="188"/>
      <c r="E10" s="277" t="s">
        <v>41</v>
      </c>
      <c r="F10" s="281"/>
      <c r="G10" s="281"/>
      <c r="H10" s="139"/>
      <c r="I10" s="165">
        <f>SUM(K10:K47)</f>
        <v>0</v>
      </c>
      <c r="J10" s="137">
        <f>SUM(L10:Q10)</f>
        <v>0</v>
      </c>
      <c r="K10" s="137">
        <f t="shared" ref="K10" si="0">SUM(L10:Q10)</f>
        <v>0</v>
      </c>
      <c r="L10" s="135"/>
      <c r="M10" s="135"/>
      <c r="N10" s="135"/>
      <c r="O10" s="135"/>
      <c r="P10" s="136"/>
      <c r="Q10" s="197"/>
      <c r="R10" s="136"/>
      <c r="T10" s="138" t="str">
        <f t="shared" ref="T10" si="1">IF(SUM(L10:Q10)=1,((L10*0)+(M10*20)+(N10*40)+(O10*60)+(P10*80)+(Q10*100)),"")</f>
        <v/>
      </c>
      <c r="U10" s="160" t="e">
        <f>1/$J$48</f>
        <v>#DIV/0!</v>
      </c>
      <c r="V10" s="140" t="e">
        <f t="shared" ref="V10" si="2">1/$K$48</f>
        <v>#DIV/0!</v>
      </c>
      <c r="W10" s="152" t="e">
        <f>IF(R10=1,0,T10*U10)</f>
        <v>#VALUE!</v>
      </c>
      <c r="X10" s="48" t="e">
        <f t="shared" ref="X10" si="3">IF(R10=1,0,T10*V10)</f>
        <v>#VALUE!</v>
      </c>
      <c r="Z10" s="355"/>
      <c r="AA10" s="355"/>
    </row>
    <row r="11" spans="2:39" ht="50.25" customHeight="1" x14ac:dyDescent="0.25">
      <c r="B11" s="301">
        <v>2</v>
      </c>
      <c r="C11" s="153" t="s">
        <v>42</v>
      </c>
      <c r="D11" s="188"/>
      <c r="E11" s="277" t="s">
        <v>43</v>
      </c>
      <c r="F11" s="281"/>
      <c r="G11" s="281"/>
      <c r="H11" s="139"/>
      <c r="I11" s="165"/>
      <c r="J11" s="137">
        <f>SUM(L11:Q11)</f>
        <v>0</v>
      </c>
      <c r="K11" s="137">
        <f t="shared" ref="K11" si="4">SUM(L11:Q11)</f>
        <v>0</v>
      </c>
      <c r="L11" s="135"/>
      <c r="M11" s="135"/>
      <c r="N11" s="135"/>
      <c r="O11" s="135"/>
      <c r="P11" s="136"/>
      <c r="Q11" s="135"/>
      <c r="R11" s="136"/>
      <c r="T11" s="138" t="str">
        <f t="shared" ref="T11" si="5">IF(SUM(L11:Q11)=1,((L11*0)+(M11*20)+(N11*40)+(O11*60)+(P11*80)+(Q11*100)),"")</f>
        <v/>
      </c>
      <c r="U11" s="160" t="e">
        <f>1/$J$48</f>
        <v>#DIV/0!</v>
      </c>
      <c r="V11" s="140" t="e">
        <f t="shared" ref="V11" si="6">1/$K$48</f>
        <v>#DIV/0!</v>
      </c>
      <c r="W11" s="152" t="e">
        <f>IF(R11=1,0,T11*U11)</f>
        <v>#VALUE!</v>
      </c>
      <c r="X11" s="48" t="e">
        <f t="shared" ref="X11" si="7">IF(R11=1,0,T11*V11)</f>
        <v>#VALUE!</v>
      </c>
      <c r="Z11" s="355"/>
      <c r="AA11" s="355"/>
    </row>
    <row r="12" spans="2:39" ht="51.75" customHeight="1" x14ac:dyDescent="0.25">
      <c r="B12" s="301">
        <v>3</v>
      </c>
      <c r="C12" s="153" t="s">
        <v>44</v>
      </c>
      <c r="D12" s="188"/>
      <c r="E12" s="277" t="s">
        <v>45</v>
      </c>
      <c r="F12" s="281"/>
      <c r="G12" s="278" t="s">
        <v>46</v>
      </c>
      <c r="H12" s="132"/>
      <c r="I12" s="165"/>
      <c r="J12" s="137">
        <f>SUM(L12:Q12)</f>
        <v>0</v>
      </c>
      <c r="K12" s="137">
        <f t="shared" ref="K12:K47" si="8">SUM(L12:Q12)</f>
        <v>0</v>
      </c>
      <c r="L12" s="135"/>
      <c r="M12" s="135"/>
      <c r="N12" s="135"/>
      <c r="O12" s="135"/>
      <c r="P12" s="136"/>
      <c r="Q12" s="135"/>
      <c r="R12" s="136"/>
      <c r="T12" s="138" t="str">
        <f t="shared" ref="T12:T47" si="9">IF(SUM(L12:Q12)=1,((L12*0)+(M12*20)+(N12*40)+(O12*60)+(P12*80)+(Q12*100)),"")</f>
        <v/>
      </c>
      <c r="U12" s="160" t="e">
        <f>1/$J$48</f>
        <v>#DIV/0!</v>
      </c>
      <c r="V12" s="140" t="e">
        <f t="shared" ref="V12:V47" si="10">1/$K$48</f>
        <v>#DIV/0!</v>
      </c>
      <c r="W12" s="152" t="e">
        <f>IF(R12=1,0,T12*U12)</f>
        <v>#VALUE!</v>
      </c>
      <c r="X12" s="48" t="e">
        <f t="shared" ref="X12:X47" si="11">IF(R12=1,0,T12*V12)</f>
        <v>#VALUE!</v>
      </c>
      <c r="Z12" s="355"/>
      <c r="AA12" s="355"/>
      <c r="AG12" s="357" t="s">
        <v>1549</v>
      </c>
      <c r="AH12" s="357"/>
      <c r="AI12" s="357"/>
      <c r="AJ12" s="357"/>
      <c r="AK12" s="357"/>
      <c r="AL12" s="357"/>
    </row>
    <row r="13" spans="2:39" ht="52.5" customHeight="1" x14ac:dyDescent="0.25">
      <c r="B13" s="301" t="s">
        <v>47</v>
      </c>
      <c r="C13" s="155" t="s">
        <v>48</v>
      </c>
      <c r="D13" s="189"/>
      <c r="E13" s="277" t="s">
        <v>49</v>
      </c>
      <c r="F13" s="279"/>
      <c r="G13" s="278" t="s">
        <v>50</v>
      </c>
      <c r="H13" s="139"/>
      <c r="I13" s="165"/>
      <c r="J13" s="165"/>
      <c r="K13" s="137">
        <f t="shared" si="8"/>
        <v>0</v>
      </c>
      <c r="L13" s="135"/>
      <c r="M13" s="135"/>
      <c r="N13" s="135"/>
      <c r="O13" s="135"/>
      <c r="P13" s="136"/>
      <c r="Q13" s="135"/>
      <c r="R13" s="136"/>
      <c r="T13" s="138" t="str">
        <f t="shared" si="9"/>
        <v/>
      </c>
      <c r="U13" s="160"/>
      <c r="V13" s="140" t="e">
        <f t="shared" si="10"/>
        <v>#DIV/0!</v>
      </c>
      <c r="W13" s="152"/>
      <c r="X13" s="48" t="e">
        <f t="shared" si="11"/>
        <v>#VALUE!</v>
      </c>
      <c r="Z13" s="355"/>
      <c r="AA13" s="355"/>
    </row>
    <row r="14" spans="2:39" ht="54" customHeight="1" x14ac:dyDescent="0.25">
      <c r="B14" s="301" t="s">
        <v>51</v>
      </c>
      <c r="C14" s="156" t="s">
        <v>52</v>
      </c>
      <c r="D14" s="189"/>
      <c r="E14" s="277" t="s">
        <v>53</v>
      </c>
      <c r="F14" s="279"/>
      <c r="G14" s="278"/>
      <c r="H14" s="128"/>
      <c r="I14" s="165"/>
      <c r="J14" s="165"/>
      <c r="K14" s="137">
        <f t="shared" si="8"/>
        <v>0</v>
      </c>
      <c r="L14" s="135"/>
      <c r="M14" s="135"/>
      <c r="N14" s="135"/>
      <c r="O14" s="135"/>
      <c r="P14" s="136"/>
      <c r="Q14" s="135"/>
      <c r="R14" s="136"/>
      <c r="T14" s="138" t="str">
        <f t="shared" si="9"/>
        <v/>
      </c>
      <c r="U14" s="160"/>
      <c r="V14" s="140" t="e">
        <f t="shared" si="10"/>
        <v>#DIV/0!</v>
      </c>
      <c r="W14" s="152"/>
      <c r="X14" s="48" t="e">
        <f t="shared" si="11"/>
        <v>#VALUE!</v>
      </c>
      <c r="Z14" s="355"/>
      <c r="AA14" s="355"/>
      <c r="AG14" s="357" t="s">
        <v>1550</v>
      </c>
      <c r="AH14" s="357"/>
      <c r="AI14" s="357"/>
      <c r="AJ14" s="357"/>
      <c r="AK14" s="357"/>
      <c r="AL14" s="357"/>
    </row>
    <row r="15" spans="2:39" ht="62.25" customHeight="1" x14ac:dyDescent="0.25">
      <c r="B15" s="301" t="s">
        <v>54</v>
      </c>
      <c r="C15" s="157" t="s">
        <v>55</v>
      </c>
      <c r="D15" s="189"/>
      <c r="E15" s="277" t="s">
        <v>56</v>
      </c>
      <c r="F15" s="279"/>
      <c r="G15" s="279"/>
      <c r="H15" s="128"/>
      <c r="I15" s="165"/>
      <c r="J15" s="165"/>
      <c r="K15" s="137">
        <f t="shared" si="8"/>
        <v>0</v>
      </c>
      <c r="L15" s="135"/>
      <c r="M15" s="135"/>
      <c r="N15" s="135"/>
      <c r="O15" s="135"/>
      <c r="P15" s="136"/>
      <c r="Q15" s="135"/>
      <c r="R15" s="136"/>
      <c r="T15" s="138" t="str">
        <f t="shared" si="9"/>
        <v/>
      </c>
      <c r="U15" s="160"/>
      <c r="V15" s="140" t="e">
        <f t="shared" si="10"/>
        <v>#DIV/0!</v>
      </c>
      <c r="W15" s="152"/>
      <c r="X15" s="48" t="e">
        <f t="shared" si="11"/>
        <v>#VALUE!</v>
      </c>
      <c r="Z15" s="355"/>
      <c r="AA15" s="355"/>
      <c r="AG15" s="358" t="s">
        <v>1551</v>
      </c>
      <c r="AH15" s="358"/>
      <c r="AI15" s="358"/>
      <c r="AJ15" s="358"/>
      <c r="AK15" s="358"/>
      <c r="AL15" s="358"/>
      <c r="AM15" s="358"/>
    </row>
    <row r="16" spans="2:39" ht="61.5" customHeight="1" x14ac:dyDescent="0.25">
      <c r="B16" s="301">
        <v>4</v>
      </c>
      <c r="C16" s="154" t="s">
        <v>57</v>
      </c>
      <c r="D16" s="189"/>
      <c r="E16" s="277" t="s">
        <v>58</v>
      </c>
      <c r="F16" s="279"/>
      <c r="G16" s="279"/>
      <c r="H16" s="128"/>
      <c r="I16" s="165"/>
      <c r="J16" s="137">
        <f>SUM(L16:Q16)</f>
        <v>0</v>
      </c>
      <c r="K16" s="137">
        <f t="shared" si="8"/>
        <v>0</v>
      </c>
      <c r="L16" s="135"/>
      <c r="M16" s="135"/>
      <c r="N16" s="135"/>
      <c r="O16" s="135"/>
      <c r="P16" s="136"/>
      <c r="Q16" s="135"/>
      <c r="R16" s="136"/>
      <c r="T16" s="138" t="str">
        <f t="shared" si="9"/>
        <v/>
      </c>
      <c r="U16" s="160" t="e">
        <f>1/$J$48</f>
        <v>#DIV/0!</v>
      </c>
      <c r="V16" s="140" t="e">
        <f t="shared" si="10"/>
        <v>#DIV/0!</v>
      </c>
      <c r="W16" s="152" t="e">
        <f>IF(R16=1,0,T16*U16)</f>
        <v>#VALUE!</v>
      </c>
      <c r="X16" s="48" t="e">
        <f t="shared" si="11"/>
        <v>#VALUE!</v>
      </c>
      <c r="Z16" s="355"/>
      <c r="AA16" s="355"/>
      <c r="AG16" s="345"/>
      <c r="AH16" s="345"/>
      <c r="AI16" s="345"/>
      <c r="AJ16" s="345"/>
      <c r="AK16" s="345"/>
      <c r="AL16" s="345"/>
      <c r="AM16" s="345"/>
    </row>
    <row r="17" spans="2:39" ht="55.5" customHeight="1" x14ac:dyDescent="0.25">
      <c r="B17" s="301" t="s">
        <v>59</v>
      </c>
      <c r="C17" s="158" t="s">
        <v>60</v>
      </c>
      <c r="D17" s="189"/>
      <c r="E17" s="277" t="s">
        <v>61</v>
      </c>
      <c r="F17" s="279"/>
      <c r="G17" s="279"/>
      <c r="H17" s="128"/>
      <c r="I17" s="165"/>
      <c r="J17" s="165"/>
      <c r="K17" s="137">
        <f t="shared" si="8"/>
        <v>0</v>
      </c>
      <c r="L17" s="135"/>
      <c r="M17" s="135"/>
      <c r="N17" s="135"/>
      <c r="O17" s="135"/>
      <c r="P17" s="136"/>
      <c r="Q17" s="135"/>
      <c r="R17" s="136"/>
      <c r="T17" s="138" t="str">
        <f t="shared" si="9"/>
        <v/>
      </c>
      <c r="U17" s="160"/>
      <c r="V17" s="140" t="e">
        <f t="shared" si="10"/>
        <v>#DIV/0!</v>
      </c>
      <c r="W17" s="152"/>
      <c r="X17" s="48" t="e">
        <f t="shared" si="11"/>
        <v>#VALUE!</v>
      </c>
      <c r="Z17" s="355"/>
      <c r="AA17" s="355"/>
      <c r="AG17" s="345"/>
      <c r="AH17" s="345"/>
      <c r="AI17" s="345"/>
      <c r="AJ17" s="345"/>
      <c r="AK17" s="345"/>
      <c r="AL17" s="345"/>
      <c r="AM17" s="345"/>
    </row>
    <row r="18" spans="2:39" ht="61.5" customHeight="1" x14ac:dyDescent="0.25">
      <c r="B18" s="301">
        <v>5</v>
      </c>
      <c r="C18" s="153" t="s">
        <v>62</v>
      </c>
      <c r="D18" s="188"/>
      <c r="E18" s="277" t="s">
        <v>63</v>
      </c>
      <c r="F18" s="281"/>
      <c r="G18" s="281"/>
      <c r="H18" s="139"/>
      <c r="I18" s="165"/>
      <c r="J18" s="137">
        <f>SUM(L18:Q18)</f>
        <v>0</v>
      </c>
      <c r="K18" s="137">
        <f t="shared" si="8"/>
        <v>0</v>
      </c>
      <c r="L18" s="135"/>
      <c r="M18" s="135"/>
      <c r="N18" s="135"/>
      <c r="O18" s="135"/>
      <c r="P18" s="136"/>
      <c r="Q18" s="135"/>
      <c r="R18" s="136"/>
      <c r="T18" s="138" t="str">
        <f t="shared" si="9"/>
        <v/>
      </c>
      <c r="U18" s="160" t="e">
        <f>1/$J$48</f>
        <v>#DIV/0!</v>
      </c>
      <c r="V18" s="140" t="e">
        <f t="shared" si="10"/>
        <v>#DIV/0!</v>
      </c>
      <c r="W18" s="152" t="e">
        <f>IF(R18=1,0,T18*U18)</f>
        <v>#VALUE!</v>
      </c>
      <c r="X18" s="48" t="e">
        <f t="shared" si="11"/>
        <v>#VALUE!</v>
      </c>
      <c r="Z18" s="355"/>
      <c r="AA18" s="355"/>
      <c r="AG18" s="357" t="s">
        <v>1552</v>
      </c>
      <c r="AH18" s="357"/>
      <c r="AI18" s="357"/>
      <c r="AJ18" s="357"/>
      <c r="AK18" s="357"/>
      <c r="AL18" s="357"/>
      <c r="AM18" s="357"/>
    </row>
    <row r="19" spans="2:39" ht="58.5" customHeight="1" x14ac:dyDescent="0.25">
      <c r="B19" s="301" t="s">
        <v>64</v>
      </c>
      <c r="C19" s="300" t="s">
        <v>65</v>
      </c>
      <c r="D19" s="189"/>
      <c r="E19" s="277" t="s">
        <v>66</v>
      </c>
      <c r="F19" s="279"/>
      <c r="G19" s="279"/>
      <c r="H19" s="139"/>
      <c r="I19" s="165"/>
      <c r="J19" s="165"/>
      <c r="K19" s="137">
        <f t="shared" si="8"/>
        <v>0</v>
      </c>
      <c r="L19" s="135"/>
      <c r="M19" s="135"/>
      <c r="N19" s="135"/>
      <c r="O19" s="135"/>
      <c r="P19" s="136"/>
      <c r="Q19" s="135"/>
      <c r="R19" s="136"/>
      <c r="T19" s="138" t="str">
        <f t="shared" si="9"/>
        <v/>
      </c>
      <c r="U19" s="160"/>
      <c r="V19" s="140" t="e">
        <f t="shared" si="10"/>
        <v>#DIV/0!</v>
      </c>
      <c r="W19" s="152"/>
      <c r="X19" s="48" t="e">
        <f t="shared" si="11"/>
        <v>#VALUE!</v>
      </c>
      <c r="Z19" s="355"/>
      <c r="AA19" s="355"/>
      <c r="AG19" s="357" t="s">
        <v>1553</v>
      </c>
      <c r="AH19" s="357"/>
      <c r="AI19" s="357"/>
      <c r="AJ19" s="357"/>
      <c r="AK19" s="357"/>
      <c r="AL19" s="357"/>
      <c r="AM19" s="357"/>
    </row>
    <row r="20" spans="2:39" ht="53.25" customHeight="1" x14ac:dyDescent="0.25">
      <c r="B20" s="301" t="s">
        <v>67</v>
      </c>
      <c r="C20" s="156" t="s">
        <v>68</v>
      </c>
      <c r="D20" s="189"/>
      <c r="E20" s="279" t="s">
        <v>69</v>
      </c>
      <c r="F20" s="279"/>
      <c r="G20" s="279"/>
      <c r="I20" s="165"/>
      <c r="J20" s="165"/>
      <c r="K20" s="137">
        <f t="shared" si="8"/>
        <v>0</v>
      </c>
      <c r="L20" s="135"/>
      <c r="M20" s="135"/>
      <c r="N20" s="135"/>
      <c r="O20" s="135"/>
      <c r="P20" s="136"/>
      <c r="Q20" s="135"/>
      <c r="R20" s="136"/>
      <c r="T20" s="138" t="str">
        <f t="shared" si="9"/>
        <v/>
      </c>
      <c r="U20" s="160"/>
      <c r="V20" s="140" t="e">
        <f t="shared" si="10"/>
        <v>#DIV/0!</v>
      </c>
      <c r="W20" s="152"/>
      <c r="X20" s="48" t="e">
        <f t="shared" si="11"/>
        <v>#VALUE!</v>
      </c>
      <c r="Z20" s="355"/>
      <c r="AA20" s="355"/>
      <c r="AG20" s="357" t="s">
        <v>1554</v>
      </c>
      <c r="AH20" s="357"/>
      <c r="AI20" s="357"/>
      <c r="AJ20" s="357"/>
      <c r="AK20" s="357"/>
      <c r="AL20" s="357"/>
      <c r="AM20" s="357"/>
    </row>
    <row r="21" spans="2:39" ht="51" customHeight="1" x14ac:dyDescent="0.25">
      <c r="B21" s="301" t="s">
        <v>70</v>
      </c>
      <c r="C21" s="157" t="s">
        <v>71</v>
      </c>
      <c r="D21" s="189"/>
      <c r="E21" s="279" t="s">
        <v>72</v>
      </c>
      <c r="F21" s="279"/>
      <c r="G21" s="279"/>
      <c r="I21" s="165"/>
      <c r="J21" s="165"/>
      <c r="K21" s="137">
        <f t="shared" si="8"/>
        <v>0</v>
      </c>
      <c r="L21" s="135"/>
      <c r="M21" s="135"/>
      <c r="N21" s="135"/>
      <c r="O21" s="135"/>
      <c r="P21" s="136"/>
      <c r="Q21" s="135"/>
      <c r="R21" s="136"/>
      <c r="T21" s="138" t="str">
        <f t="shared" si="9"/>
        <v/>
      </c>
      <c r="U21" s="160"/>
      <c r="V21" s="140" t="e">
        <f t="shared" si="10"/>
        <v>#DIV/0!</v>
      </c>
      <c r="W21" s="152"/>
      <c r="X21" s="48" t="e">
        <f t="shared" si="11"/>
        <v>#VALUE!</v>
      </c>
      <c r="Z21" s="355"/>
      <c r="AA21" s="355"/>
      <c r="AG21" s="357" t="s">
        <v>1555</v>
      </c>
      <c r="AH21" s="357"/>
      <c r="AI21" s="357"/>
      <c r="AJ21" s="357"/>
      <c r="AK21" s="357"/>
      <c r="AL21" s="357"/>
      <c r="AM21" s="357"/>
    </row>
    <row r="22" spans="2:39" ht="47.25" customHeight="1" x14ac:dyDescent="0.25">
      <c r="B22" s="301">
        <v>6</v>
      </c>
      <c r="C22" s="154" t="s">
        <v>73</v>
      </c>
      <c r="D22" s="189"/>
      <c r="E22" s="277" t="s">
        <v>74</v>
      </c>
      <c r="F22" s="279"/>
      <c r="G22" s="279"/>
      <c r="H22" s="128"/>
      <c r="I22" s="165"/>
      <c r="J22" s="137">
        <f>SUM(L22:Q22)</f>
        <v>0</v>
      </c>
      <c r="K22" s="137">
        <f t="shared" si="8"/>
        <v>0</v>
      </c>
      <c r="L22" s="135"/>
      <c r="M22" s="135"/>
      <c r="N22" s="135"/>
      <c r="O22" s="135"/>
      <c r="P22" s="136"/>
      <c r="Q22" s="135"/>
      <c r="R22" s="136"/>
      <c r="T22" s="138" t="str">
        <f t="shared" si="9"/>
        <v/>
      </c>
      <c r="U22" s="160" t="e">
        <f>1/$J$48</f>
        <v>#DIV/0!</v>
      </c>
      <c r="V22" s="140" t="e">
        <f t="shared" si="10"/>
        <v>#DIV/0!</v>
      </c>
      <c r="W22" s="152" t="e">
        <f>IF(R22=1,0,T22*U22)</f>
        <v>#VALUE!</v>
      </c>
      <c r="X22" s="48" t="e">
        <f t="shared" si="11"/>
        <v>#VALUE!</v>
      </c>
      <c r="Z22" s="355"/>
      <c r="AA22" s="355"/>
      <c r="AG22" s="345"/>
      <c r="AH22" s="345"/>
      <c r="AI22" s="345"/>
      <c r="AJ22" s="345"/>
      <c r="AK22" s="345"/>
      <c r="AL22" s="345"/>
      <c r="AM22" s="345"/>
    </row>
    <row r="23" spans="2:39" ht="46.5" customHeight="1" x14ac:dyDescent="0.25">
      <c r="B23" s="301" t="s">
        <v>75</v>
      </c>
      <c r="C23" s="158" t="s">
        <v>76</v>
      </c>
      <c r="D23" s="189"/>
      <c r="E23" s="277" t="s">
        <v>77</v>
      </c>
      <c r="F23" s="279"/>
      <c r="G23" s="279"/>
      <c r="H23" s="132"/>
      <c r="I23" s="165"/>
      <c r="J23" s="165"/>
      <c r="K23" s="137">
        <f t="shared" si="8"/>
        <v>0</v>
      </c>
      <c r="L23" s="135"/>
      <c r="M23" s="135"/>
      <c r="N23" s="135"/>
      <c r="O23" s="135"/>
      <c r="P23" s="136"/>
      <c r="Q23" s="135"/>
      <c r="R23" s="136"/>
      <c r="T23" s="138" t="str">
        <f t="shared" si="9"/>
        <v/>
      </c>
      <c r="U23" s="160"/>
      <c r="V23" s="140" t="e">
        <f t="shared" si="10"/>
        <v>#DIV/0!</v>
      </c>
      <c r="W23" s="152"/>
      <c r="X23" s="48" t="e">
        <f t="shared" si="11"/>
        <v>#VALUE!</v>
      </c>
      <c r="Z23" s="355"/>
      <c r="AA23" s="355"/>
      <c r="AG23" s="357" t="s">
        <v>1556</v>
      </c>
      <c r="AH23" s="357"/>
      <c r="AI23" s="357"/>
      <c r="AJ23" s="357"/>
      <c r="AK23" s="357"/>
      <c r="AL23" s="357"/>
      <c r="AM23" s="357"/>
    </row>
    <row r="24" spans="2:39" ht="59.25" customHeight="1" x14ac:dyDescent="0.25">
      <c r="B24" s="301">
        <v>7</v>
      </c>
      <c r="C24" s="154" t="s">
        <v>78</v>
      </c>
      <c r="D24" s="189"/>
      <c r="E24" s="279" t="s">
        <v>79</v>
      </c>
      <c r="F24" s="279"/>
      <c r="G24" s="278" t="s">
        <v>80</v>
      </c>
      <c r="H24" s="128"/>
      <c r="I24" s="165"/>
      <c r="J24" s="137">
        <f>SUM(L24:Q24)</f>
        <v>0</v>
      </c>
      <c r="K24" s="137">
        <f t="shared" si="8"/>
        <v>0</v>
      </c>
      <c r="L24" s="135"/>
      <c r="M24" s="135"/>
      <c r="N24" s="135"/>
      <c r="O24" s="135"/>
      <c r="P24" s="136"/>
      <c r="Q24" s="135"/>
      <c r="R24" s="136"/>
      <c r="T24" s="138" t="str">
        <f t="shared" si="9"/>
        <v/>
      </c>
      <c r="U24" s="160" t="e">
        <f>1/$J$48</f>
        <v>#DIV/0!</v>
      </c>
      <c r="V24" s="140" t="e">
        <f t="shared" si="10"/>
        <v>#DIV/0!</v>
      </c>
      <c r="W24" s="199" t="e">
        <f>IF(R24=1,0,T24*U24)</f>
        <v>#VALUE!</v>
      </c>
      <c r="X24" s="48" t="e">
        <f t="shared" si="11"/>
        <v>#VALUE!</v>
      </c>
      <c r="Z24" s="355"/>
      <c r="AA24" s="355"/>
      <c r="AG24" s="357" t="s">
        <v>1557</v>
      </c>
      <c r="AH24" s="357"/>
      <c r="AI24" s="357"/>
      <c r="AJ24" s="357"/>
      <c r="AK24" s="357"/>
      <c r="AL24" s="357"/>
      <c r="AM24" s="357"/>
    </row>
    <row r="25" spans="2:39" ht="64.5" customHeight="1" x14ac:dyDescent="0.25">
      <c r="B25" s="301" t="s">
        <v>81</v>
      </c>
      <c r="C25" s="155" t="s">
        <v>82</v>
      </c>
      <c r="D25" s="189"/>
      <c r="E25" s="279" t="s">
        <v>83</v>
      </c>
      <c r="F25" s="279"/>
      <c r="G25" s="278" t="s">
        <v>84</v>
      </c>
      <c r="H25" s="128"/>
      <c r="I25" s="165"/>
      <c r="J25" s="165"/>
      <c r="K25" s="137">
        <f t="shared" si="8"/>
        <v>0</v>
      </c>
      <c r="L25" s="135"/>
      <c r="M25" s="135"/>
      <c r="N25" s="135"/>
      <c r="O25" s="135"/>
      <c r="P25" s="136"/>
      <c r="Q25" s="135"/>
      <c r="R25" s="136"/>
      <c r="T25" s="138" t="str">
        <f t="shared" si="9"/>
        <v/>
      </c>
      <c r="U25" s="160"/>
      <c r="V25" s="140" t="e">
        <f t="shared" si="10"/>
        <v>#DIV/0!</v>
      </c>
      <c r="W25" s="152"/>
      <c r="X25" s="48" t="e">
        <f t="shared" si="11"/>
        <v>#VALUE!</v>
      </c>
      <c r="Z25" s="355"/>
      <c r="AA25" s="355"/>
      <c r="AG25" s="357" t="s">
        <v>1558</v>
      </c>
      <c r="AH25" s="357"/>
      <c r="AI25" s="357"/>
      <c r="AJ25" s="357"/>
      <c r="AK25" s="357"/>
      <c r="AL25" s="357"/>
      <c r="AM25" s="357"/>
    </row>
    <row r="26" spans="2:39" ht="50.25" customHeight="1" x14ac:dyDescent="0.25">
      <c r="B26" s="301" t="s">
        <v>85</v>
      </c>
      <c r="C26" s="156" t="s">
        <v>86</v>
      </c>
      <c r="D26" s="189"/>
      <c r="E26" s="279" t="s">
        <v>87</v>
      </c>
      <c r="F26" s="279"/>
      <c r="G26" s="279"/>
      <c r="H26" s="128"/>
      <c r="I26" s="165"/>
      <c r="J26" s="165"/>
      <c r="K26" s="137">
        <f t="shared" si="8"/>
        <v>0</v>
      </c>
      <c r="L26" s="135"/>
      <c r="M26" s="135"/>
      <c r="N26" s="135"/>
      <c r="O26" s="135"/>
      <c r="P26" s="136"/>
      <c r="Q26" s="135"/>
      <c r="R26" s="136"/>
      <c r="T26" s="138" t="str">
        <f t="shared" si="9"/>
        <v/>
      </c>
      <c r="U26" s="160"/>
      <c r="V26" s="140" t="e">
        <f t="shared" si="10"/>
        <v>#DIV/0!</v>
      </c>
      <c r="W26" s="152"/>
      <c r="X26" s="48" t="e">
        <f t="shared" si="11"/>
        <v>#VALUE!</v>
      </c>
      <c r="Z26" s="355"/>
      <c r="AA26" s="355"/>
      <c r="AG26" s="357" t="s">
        <v>1559</v>
      </c>
      <c r="AH26" s="357"/>
      <c r="AI26" s="357"/>
      <c r="AJ26" s="357"/>
      <c r="AK26" s="357"/>
      <c r="AL26" s="357"/>
      <c r="AM26" s="357"/>
    </row>
    <row r="27" spans="2:39" ht="59.25" customHeight="1" x14ac:dyDescent="0.25">
      <c r="B27" s="301" t="s">
        <v>88</v>
      </c>
      <c r="C27" s="156" t="s">
        <v>89</v>
      </c>
      <c r="D27" s="189"/>
      <c r="E27" s="279" t="s">
        <v>90</v>
      </c>
      <c r="F27" s="279"/>
      <c r="G27" s="279"/>
      <c r="H27" s="128"/>
      <c r="I27" s="165"/>
      <c r="J27" s="165"/>
      <c r="K27" s="137">
        <f t="shared" si="8"/>
        <v>0</v>
      </c>
      <c r="L27" s="135"/>
      <c r="M27" s="135"/>
      <c r="N27" s="135"/>
      <c r="O27" s="135"/>
      <c r="P27" s="136"/>
      <c r="Q27" s="135"/>
      <c r="R27" s="136"/>
      <c r="T27" s="138" t="str">
        <f t="shared" si="9"/>
        <v/>
      </c>
      <c r="U27" s="160"/>
      <c r="V27" s="140" t="e">
        <f t="shared" si="10"/>
        <v>#DIV/0!</v>
      </c>
      <c r="W27" s="152"/>
      <c r="X27" s="48" t="e">
        <f t="shared" si="11"/>
        <v>#VALUE!</v>
      </c>
      <c r="Z27" s="355"/>
      <c r="AA27" s="355"/>
      <c r="AG27" s="357" t="s">
        <v>1560</v>
      </c>
      <c r="AH27" s="357"/>
      <c r="AI27" s="357"/>
      <c r="AJ27" s="357"/>
      <c r="AK27" s="357"/>
      <c r="AL27" s="357"/>
      <c r="AM27" s="357"/>
    </row>
    <row r="28" spans="2:39" ht="59.25" customHeight="1" x14ac:dyDescent="0.25">
      <c r="B28" s="301" t="s">
        <v>91</v>
      </c>
      <c r="C28" s="157" t="s">
        <v>92</v>
      </c>
      <c r="D28" s="189"/>
      <c r="E28" s="279" t="s">
        <v>93</v>
      </c>
      <c r="F28" s="279"/>
      <c r="G28" s="279"/>
      <c r="H28" s="128"/>
      <c r="I28" s="165"/>
      <c r="J28" s="165"/>
      <c r="K28" s="137">
        <f t="shared" si="8"/>
        <v>0</v>
      </c>
      <c r="L28" s="135"/>
      <c r="M28" s="135"/>
      <c r="N28" s="135"/>
      <c r="O28" s="135"/>
      <c r="P28" s="136"/>
      <c r="Q28" s="135"/>
      <c r="R28" s="136"/>
      <c r="T28" s="138" t="str">
        <f t="shared" si="9"/>
        <v/>
      </c>
      <c r="U28" s="160"/>
      <c r="V28" s="140" t="e">
        <f t="shared" si="10"/>
        <v>#DIV/0!</v>
      </c>
      <c r="W28" s="152"/>
      <c r="X28" s="48" t="e">
        <f t="shared" si="11"/>
        <v>#VALUE!</v>
      </c>
      <c r="Z28" s="355"/>
      <c r="AA28" s="355"/>
      <c r="AG28" s="358" t="s">
        <v>1561</v>
      </c>
      <c r="AH28" s="358"/>
      <c r="AI28" s="358"/>
      <c r="AJ28" s="358"/>
      <c r="AK28" s="358"/>
      <c r="AL28" s="358"/>
      <c r="AM28" s="358"/>
    </row>
    <row r="29" spans="2:39" ht="49.5" customHeight="1" x14ac:dyDescent="0.25">
      <c r="B29" s="301">
        <v>8</v>
      </c>
      <c r="C29" s="154" t="s">
        <v>94</v>
      </c>
      <c r="D29" s="189"/>
      <c r="E29" s="279" t="s">
        <v>95</v>
      </c>
      <c r="F29" s="279"/>
      <c r="G29" s="278" t="s">
        <v>96</v>
      </c>
      <c r="H29" s="128"/>
      <c r="I29" s="165"/>
      <c r="J29" s="137">
        <f>SUM(L29:Q29)</f>
        <v>0</v>
      </c>
      <c r="K29" s="137">
        <f t="shared" si="8"/>
        <v>0</v>
      </c>
      <c r="L29" s="135"/>
      <c r="M29" s="135"/>
      <c r="N29" s="135"/>
      <c r="O29" s="135"/>
      <c r="P29" s="136"/>
      <c r="Q29" s="135"/>
      <c r="R29" s="136"/>
      <c r="T29" s="138" t="str">
        <f t="shared" si="9"/>
        <v/>
      </c>
      <c r="U29" s="160" t="e">
        <f>1/$J$48</f>
        <v>#DIV/0!</v>
      </c>
      <c r="V29" s="140" t="e">
        <f t="shared" si="10"/>
        <v>#DIV/0!</v>
      </c>
      <c r="W29" s="199" t="e">
        <f>IF(R29=1,0,T29*U29)</f>
        <v>#VALUE!</v>
      </c>
      <c r="X29" s="48" t="e">
        <f t="shared" si="11"/>
        <v>#VALUE!</v>
      </c>
      <c r="Z29" s="355"/>
      <c r="AA29" s="355"/>
      <c r="AG29" s="357" t="s">
        <v>1562</v>
      </c>
      <c r="AH29" s="357"/>
      <c r="AI29" s="357"/>
      <c r="AJ29" s="357"/>
      <c r="AK29" s="357"/>
      <c r="AL29" s="357"/>
      <c r="AM29" s="357"/>
    </row>
    <row r="30" spans="2:39" ht="52.5" customHeight="1" x14ac:dyDescent="0.25">
      <c r="B30" s="301" t="s">
        <v>97</v>
      </c>
      <c r="C30" s="155" t="s">
        <v>98</v>
      </c>
      <c r="D30" s="189"/>
      <c r="E30" s="277" t="s">
        <v>99</v>
      </c>
      <c r="F30" s="279"/>
      <c r="G30" s="278" t="s">
        <v>100</v>
      </c>
      <c r="H30" s="128"/>
      <c r="I30" s="165"/>
      <c r="J30" s="165"/>
      <c r="K30" s="137">
        <f t="shared" si="8"/>
        <v>0</v>
      </c>
      <c r="L30" s="135"/>
      <c r="M30" s="135"/>
      <c r="N30" s="135"/>
      <c r="O30" s="135"/>
      <c r="P30" s="136"/>
      <c r="Q30" s="135"/>
      <c r="R30" s="136"/>
      <c r="T30" s="138" t="str">
        <f t="shared" si="9"/>
        <v/>
      </c>
      <c r="U30" s="160"/>
      <c r="V30" s="140" t="e">
        <f t="shared" si="10"/>
        <v>#DIV/0!</v>
      </c>
      <c r="W30" s="152"/>
      <c r="X30" s="48" t="e">
        <f t="shared" si="11"/>
        <v>#VALUE!</v>
      </c>
      <c r="Z30" s="355"/>
      <c r="AA30" s="355"/>
      <c r="AG30" s="357" t="s">
        <v>1563</v>
      </c>
      <c r="AH30" s="357"/>
      <c r="AI30" s="357"/>
      <c r="AJ30" s="357"/>
      <c r="AK30" s="357"/>
      <c r="AL30" s="357"/>
      <c r="AM30" s="357"/>
    </row>
    <row r="31" spans="2:39" ht="51.75" customHeight="1" x14ac:dyDescent="0.25">
      <c r="B31" s="301" t="s">
        <v>101</v>
      </c>
      <c r="C31" s="157" t="s">
        <v>102</v>
      </c>
      <c r="D31" s="189"/>
      <c r="E31" s="279" t="s">
        <v>103</v>
      </c>
      <c r="F31" s="279"/>
      <c r="G31" s="279"/>
      <c r="H31" s="128"/>
      <c r="I31" s="165"/>
      <c r="J31" s="165"/>
      <c r="K31" s="137">
        <f t="shared" si="8"/>
        <v>0</v>
      </c>
      <c r="L31" s="135"/>
      <c r="M31" s="135"/>
      <c r="N31" s="135"/>
      <c r="O31" s="135"/>
      <c r="P31" s="136"/>
      <c r="Q31" s="135"/>
      <c r="R31" s="136"/>
      <c r="T31" s="138" t="str">
        <f t="shared" si="9"/>
        <v/>
      </c>
      <c r="U31" s="160"/>
      <c r="V31" s="140" t="e">
        <f t="shared" si="10"/>
        <v>#DIV/0!</v>
      </c>
      <c r="W31" s="152"/>
      <c r="X31" s="48" t="e">
        <f t="shared" si="11"/>
        <v>#VALUE!</v>
      </c>
      <c r="Z31" s="355"/>
      <c r="AA31" s="355"/>
      <c r="AG31" s="357" t="s">
        <v>1564</v>
      </c>
      <c r="AH31" s="357"/>
      <c r="AI31" s="357"/>
      <c r="AJ31" s="357"/>
      <c r="AK31" s="357"/>
      <c r="AL31" s="357"/>
      <c r="AM31" s="357"/>
    </row>
    <row r="32" spans="2:39" ht="49.5" customHeight="1" x14ac:dyDescent="0.25">
      <c r="B32" s="301">
        <v>9</v>
      </c>
      <c r="C32" s="154" t="s">
        <v>104</v>
      </c>
      <c r="D32" s="189"/>
      <c r="E32" s="279" t="s">
        <v>105</v>
      </c>
      <c r="F32" s="279"/>
      <c r="G32" s="279"/>
      <c r="H32" s="133"/>
      <c r="I32" s="165"/>
      <c r="J32" s="137">
        <f>SUM(L32:Q32)</f>
        <v>0</v>
      </c>
      <c r="K32" s="137">
        <f t="shared" si="8"/>
        <v>0</v>
      </c>
      <c r="L32" s="135"/>
      <c r="M32" s="135"/>
      <c r="N32" s="135"/>
      <c r="O32" s="135"/>
      <c r="P32" s="136"/>
      <c r="Q32" s="135"/>
      <c r="R32" s="136"/>
      <c r="T32" s="138" t="str">
        <f t="shared" si="9"/>
        <v/>
      </c>
      <c r="U32" s="160" t="e">
        <f>1/$J$48</f>
        <v>#DIV/0!</v>
      </c>
      <c r="V32" s="140" t="e">
        <f t="shared" si="10"/>
        <v>#DIV/0!</v>
      </c>
      <c r="W32" s="199" t="e">
        <f>IF(R32=1,0,T32*U32)</f>
        <v>#VALUE!</v>
      </c>
      <c r="X32" s="48" t="e">
        <f t="shared" si="11"/>
        <v>#VALUE!</v>
      </c>
      <c r="Z32" s="355"/>
      <c r="AA32" s="355"/>
      <c r="AG32" s="345"/>
      <c r="AH32" s="345"/>
      <c r="AI32" s="345"/>
      <c r="AJ32" s="345"/>
      <c r="AK32" s="345"/>
      <c r="AL32" s="345"/>
      <c r="AM32" s="345"/>
    </row>
    <row r="33" spans="2:41" ht="62.25" customHeight="1" x14ac:dyDescent="0.25">
      <c r="B33" s="301" t="s">
        <v>106</v>
      </c>
      <c r="C33" s="155" t="s">
        <v>107</v>
      </c>
      <c r="D33" s="189"/>
      <c r="E33" s="279" t="s">
        <v>108</v>
      </c>
      <c r="F33" s="279"/>
      <c r="G33" s="278" t="s">
        <v>109</v>
      </c>
      <c r="H33" s="128"/>
      <c r="I33" s="165"/>
      <c r="J33" s="165"/>
      <c r="K33" s="137">
        <f t="shared" si="8"/>
        <v>0</v>
      </c>
      <c r="L33" s="135"/>
      <c r="M33" s="135"/>
      <c r="N33" s="135"/>
      <c r="O33" s="135"/>
      <c r="P33" s="136"/>
      <c r="Q33" s="135"/>
      <c r="R33" s="136"/>
      <c r="T33" s="138" t="str">
        <f t="shared" si="9"/>
        <v/>
      </c>
      <c r="U33" s="160"/>
      <c r="V33" s="140" t="e">
        <f t="shared" si="10"/>
        <v>#DIV/0!</v>
      </c>
      <c r="W33" s="152"/>
      <c r="X33" s="48" t="e">
        <f t="shared" si="11"/>
        <v>#VALUE!</v>
      </c>
      <c r="Z33" s="355"/>
      <c r="AA33" s="355"/>
      <c r="AG33" s="357" t="s">
        <v>1565</v>
      </c>
      <c r="AH33" s="357"/>
      <c r="AI33" s="357"/>
      <c r="AJ33" s="357"/>
      <c r="AK33" s="357"/>
      <c r="AL33" s="357"/>
      <c r="AM33" s="357"/>
    </row>
    <row r="34" spans="2:41" ht="50.25" customHeight="1" x14ac:dyDescent="0.25">
      <c r="B34" s="301" t="s">
        <v>110</v>
      </c>
      <c r="C34" s="157" t="s">
        <v>111</v>
      </c>
      <c r="D34" s="189"/>
      <c r="E34" s="279" t="s">
        <v>112</v>
      </c>
      <c r="F34" s="279"/>
      <c r="G34" s="279"/>
      <c r="H34" s="128"/>
      <c r="I34" s="165"/>
      <c r="J34" s="165"/>
      <c r="K34" s="137">
        <f t="shared" si="8"/>
        <v>0</v>
      </c>
      <c r="L34" s="135"/>
      <c r="M34" s="135"/>
      <c r="N34" s="135"/>
      <c r="O34" s="135"/>
      <c r="P34" s="136"/>
      <c r="Q34" s="135"/>
      <c r="R34" s="136"/>
      <c r="T34" s="138" t="str">
        <f t="shared" si="9"/>
        <v/>
      </c>
      <c r="U34" s="160"/>
      <c r="V34" s="140" t="e">
        <f t="shared" si="10"/>
        <v>#DIV/0!</v>
      </c>
      <c r="W34" s="152"/>
      <c r="X34" s="48" t="e">
        <f t="shared" si="11"/>
        <v>#VALUE!</v>
      </c>
      <c r="Z34" s="355"/>
      <c r="AA34" s="355"/>
      <c r="AG34" s="357" t="s">
        <v>1566</v>
      </c>
      <c r="AH34" s="357"/>
      <c r="AI34" s="357"/>
      <c r="AJ34" s="357"/>
      <c r="AK34" s="357"/>
      <c r="AL34" s="357"/>
      <c r="AM34" s="357"/>
    </row>
    <row r="35" spans="2:41" ht="60.75" customHeight="1" x14ac:dyDescent="0.25">
      <c r="B35" s="301">
        <v>10</v>
      </c>
      <c r="C35" s="154" t="s">
        <v>113</v>
      </c>
      <c r="D35" s="189"/>
      <c r="E35" s="279" t="s">
        <v>114</v>
      </c>
      <c r="F35" s="279"/>
      <c r="G35" s="279"/>
      <c r="H35" s="128"/>
      <c r="I35" s="165"/>
      <c r="J35" s="137">
        <f>SUM(L35:Q35)</f>
        <v>0</v>
      </c>
      <c r="K35" s="137">
        <f t="shared" si="8"/>
        <v>0</v>
      </c>
      <c r="L35" s="135"/>
      <c r="M35" s="135"/>
      <c r="N35" s="135"/>
      <c r="O35" s="135"/>
      <c r="P35" s="136"/>
      <c r="Q35" s="135"/>
      <c r="R35" s="136"/>
      <c r="T35" s="138" t="str">
        <f t="shared" si="9"/>
        <v/>
      </c>
      <c r="U35" s="160" t="e">
        <f>1/$J$48</f>
        <v>#DIV/0!</v>
      </c>
      <c r="V35" s="140" t="e">
        <f t="shared" si="10"/>
        <v>#DIV/0!</v>
      </c>
      <c r="W35" s="199" t="e">
        <f>IF(R35=1,0,T35*U35)</f>
        <v>#VALUE!</v>
      </c>
      <c r="X35" s="48" t="e">
        <f t="shared" si="11"/>
        <v>#VALUE!</v>
      </c>
      <c r="Z35" s="355"/>
      <c r="AA35" s="355"/>
      <c r="AG35" s="357" t="s">
        <v>1567</v>
      </c>
      <c r="AH35" s="357"/>
      <c r="AI35" s="357"/>
      <c r="AJ35" s="357"/>
      <c r="AK35" s="357"/>
      <c r="AL35" s="357"/>
      <c r="AM35" s="357"/>
    </row>
    <row r="36" spans="2:41" ht="48" customHeight="1" x14ac:dyDescent="0.25">
      <c r="B36" s="301">
        <v>11</v>
      </c>
      <c r="C36" s="154" t="s">
        <v>115</v>
      </c>
      <c r="D36" s="189"/>
      <c r="E36" s="279"/>
      <c r="F36" s="279"/>
      <c r="G36" s="279"/>
      <c r="H36" s="128"/>
      <c r="I36" s="165"/>
      <c r="J36" s="137">
        <f>SUM(L36:Q36)</f>
        <v>0</v>
      </c>
      <c r="K36" s="137">
        <f t="shared" si="8"/>
        <v>0</v>
      </c>
      <c r="L36" s="135"/>
      <c r="M36" s="135"/>
      <c r="N36" s="135"/>
      <c r="O36" s="135"/>
      <c r="P36" s="136"/>
      <c r="Q36" s="135"/>
      <c r="R36" s="136"/>
      <c r="T36" s="138" t="str">
        <f t="shared" si="9"/>
        <v/>
      </c>
      <c r="U36" s="160" t="e">
        <f>1/$J$48</f>
        <v>#DIV/0!</v>
      </c>
      <c r="V36" s="140" t="e">
        <f t="shared" si="10"/>
        <v>#DIV/0!</v>
      </c>
      <c r="W36" s="199" t="e">
        <f>IF(R36=1,0,T36*U36)</f>
        <v>#VALUE!</v>
      </c>
      <c r="X36" s="48" t="e">
        <f t="shared" si="11"/>
        <v>#VALUE!</v>
      </c>
      <c r="Z36" s="355"/>
      <c r="AA36" s="355"/>
      <c r="AG36" s="357" t="s">
        <v>1568</v>
      </c>
      <c r="AH36" s="357"/>
      <c r="AI36" s="357"/>
      <c r="AJ36" s="357"/>
      <c r="AK36" s="357"/>
      <c r="AL36" s="357"/>
      <c r="AM36" s="357"/>
    </row>
    <row r="37" spans="2:41" ht="50.25" customHeight="1" x14ac:dyDescent="0.25">
      <c r="B37" s="301">
        <v>12</v>
      </c>
      <c r="C37" s="154" t="s">
        <v>116</v>
      </c>
      <c r="D37" s="189"/>
      <c r="E37" s="279"/>
      <c r="F37" s="279"/>
      <c r="G37" s="279" t="s">
        <v>117</v>
      </c>
      <c r="H37" s="128"/>
      <c r="I37" s="165"/>
      <c r="J37" s="137">
        <f>SUM(L37:Q37)</f>
        <v>0</v>
      </c>
      <c r="K37" s="137">
        <f t="shared" si="8"/>
        <v>0</v>
      </c>
      <c r="L37" s="135"/>
      <c r="M37" s="135"/>
      <c r="N37" s="135"/>
      <c r="O37" s="135"/>
      <c r="P37" s="136"/>
      <c r="Q37" s="135"/>
      <c r="R37" s="136"/>
      <c r="T37" s="138" t="str">
        <f t="shared" si="9"/>
        <v/>
      </c>
      <c r="U37" s="160" t="e">
        <f>1/$J$48</f>
        <v>#DIV/0!</v>
      </c>
      <c r="V37" s="140" t="e">
        <f t="shared" si="10"/>
        <v>#DIV/0!</v>
      </c>
      <c r="W37" s="199" t="e">
        <f>IF(R37=1,0,T37*U37)</f>
        <v>#VALUE!</v>
      </c>
      <c r="X37" s="48" t="e">
        <f t="shared" si="11"/>
        <v>#VALUE!</v>
      </c>
      <c r="Z37" s="355"/>
      <c r="AA37" s="355"/>
      <c r="AG37" s="365" t="s">
        <v>1569</v>
      </c>
      <c r="AH37" s="365"/>
      <c r="AI37" s="365"/>
      <c r="AJ37" s="365"/>
      <c r="AK37" s="365"/>
      <c r="AL37" s="365"/>
      <c r="AM37" s="365"/>
      <c r="AO37" s="251"/>
    </row>
    <row r="38" spans="2:41" ht="60" customHeight="1" x14ac:dyDescent="0.25">
      <c r="B38" s="301">
        <v>13</v>
      </c>
      <c r="C38" s="154" t="s">
        <v>118</v>
      </c>
      <c r="D38" s="189"/>
      <c r="E38" s="279" t="s">
        <v>119</v>
      </c>
      <c r="F38" s="279"/>
      <c r="G38" s="278" t="s">
        <v>120</v>
      </c>
      <c r="H38" s="128"/>
      <c r="I38" s="165"/>
      <c r="J38" s="137">
        <f>SUM(L38:Q38)</f>
        <v>0</v>
      </c>
      <c r="K38" s="137">
        <f t="shared" si="8"/>
        <v>0</v>
      </c>
      <c r="L38" s="135"/>
      <c r="M38" s="135"/>
      <c r="N38" s="135"/>
      <c r="O38" s="135"/>
      <c r="P38" s="136"/>
      <c r="Q38" s="135"/>
      <c r="R38" s="136"/>
      <c r="T38" s="138" t="str">
        <f t="shared" si="9"/>
        <v/>
      </c>
      <c r="U38" s="160" t="e">
        <f>1/$J$48</f>
        <v>#DIV/0!</v>
      </c>
      <c r="V38" s="140" t="e">
        <f t="shared" si="10"/>
        <v>#DIV/0!</v>
      </c>
      <c r="W38" s="199" t="e">
        <f>IF(R38=1,0,T38*U38)</f>
        <v>#VALUE!</v>
      </c>
      <c r="X38" s="48" t="e">
        <f t="shared" si="11"/>
        <v>#VALUE!</v>
      </c>
      <c r="Z38" s="355"/>
      <c r="AA38" s="355"/>
      <c r="AG38" s="358" t="s">
        <v>1570</v>
      </c>
      <c r="AH38" s="358"/>
      <c r="AI38" s="358"/>
      <c r="AJ38" s="358"/>
      <c r="AK38" s="358"/>
      <c r="AL38" s="358"/>
      <c r="AM38" s="358"/>
    </row>
    <row r="39" spans="2:41" ht="45" customHeight="1" x14ac:dyDescent="0.25">
      <c r="B39" s="301" t="s">
        <v>121</v>
      </c>
      <c r="C39" s="155" t="s">
        <v>122</v>
      </c>
      <c r="D39" s="189"/>
      <c r="E39" s="279" t="s">
        <v>123</v>
      </c>
      <c r="F39" s="279"/>
      <c r="G39" s="279"/>
      <c r="H39" s="128"/>
      <c r="I39" s="165"/>
      <c r="J39" s="165"/>
      <c r="K39" s="137">
        <f t="shared" si="8"/>
        <v>0</v>
      </c>
      <c r="L39" s="135"/>
      <c r="M39" s="135"/>
      <c r="N39" s="135"/>
      <c r="O39" s="135"/>
      <c r="P39" s="136"/>
      <c r="Q39" s="135"/>
      <c r="R39" s="136"/>
      <c r="T39" s="138" t="str">
        <f t="shared" si="9"/>
        <v/>
      </c>
      <c r="U39" s="160"/>
      <c r="V39" s="140" t="e">
        <f t="shared" si="10"/>
        <v>#DIV/0!</v>
      </c>
      <c r="W39" s="152"/>
      <c r="X39" s="48" t="e">
        <f t="shared" si="11"/>
        <v>#VALUE!</v>
      </c>
      <c r="Z39" s="355"/>
      <c r="AA39" s="355"/>
      <c r="AG39" s="357" t="s">
        <v>1571</v>
      </c>
      <c r="AH39" s="357"/>
      <c r="AI39" s="357"/>
      <c r="AJ39" s="357"/>
      <c r="AK39" s="357"/>
      <c r="AL39" s="357"/>
      <c r="AM39" s="357"/>
    </row>
    <row r="40" spans="2:41" ht="51.75" customHeight="1" x14ac:dyDescent="0.25">
      <c r="B40" s="301" t="s">
        <v>124</v>
      </c>
      <c r="C40" s="156" t="s">
        <v>125</v>
      </c>
      <c r="D40" s="189"/>
      <c r="E40" s="279" t="s">
        <v>126</v>
      </c>
      <c r="F40" s="279"/>
      <c r="G40" s="279"/>
      <c r="H40" s="139"/>
      <c r="I40" s="165"/>
      <c r="J40" s="165"/>
      <c r="K40" s="137">
        <f t="shared" si="8"/>
        <v>0</v>
      </c>
      <c r="L40" s="135"/>
      <c r="M40" s="135"/>
      <c r="N40" s="135"/>
      <c r="O40" s="135"/>
      <c r="P40" s="136"/>
      <c r="Q40" s="135"/>
      <c r="R40" s="136"/>
      <c r="T40" s="138" t="str">
        <f t="shared" si="9"/>
        <v/>
      </c>
      <c r="U40" s="160"/>
      <c r="V40" s="140" t="e">
        <f t="shared" si="10"/>
        <v>#DIV/0!</v>
      </c>
      <c r="W40" s="152"/>
      <c r="X40" s="48" t="e">
        <f t="shared" si="11"/>
        <v>#VALUE!</v>
      </c>
      <c r="Z40" s="355"/>
      <c r="AA40" s="355"/>
      <c r="AG40" s="357" t="s">
        <v>1572</v>
      </c>
      <c r="AH40" s="357"/>
      <c r="AI40" s="357"/>
      <c r="AJ40" s="357"/>
      <c r="AK40" s="357"/>
      <c r="AL40" s="357"/>
      <c r="AM40" s="357"/>
    </row>
    <row r="41" spans="2:41" ht="51" customHeight="1" x14ac:dyDescent="0.25">
      <c r="B41" s="301" t="s">
        <v>127</v>
      </c>
      <c r="C41" s="156" t="s">
        <v>128</v>
      </c>
      <c r="D41" s="189"/>
      <c r="E41" s="279" t="s">
        <v>129</v>
      </c>
      <c r="F41" s="279"/>
      <c r="G41" s="279"/>
      <c r="H41" s="128"/>
      <c r="I41" s="165"/>
      <c r="J41" s="165"/>
      <c r="K41" s="137">
        <f t="shared" si="8"/>
        <v>0</v>
      </c>
      <c r="L41" s="135"/>
      <c r="M41" s="135"/>
      <c r="N41" s="135"/>
      <c r="O41" s="135"/>
      <c r="P41" s="136"/>
      <c r="Q41" s="135"/>
      <c r="R41" s="136"/>
      <c r="T41" s="138" t="str">
        <f t="shared" si="9"/>
        <v/>
      </c>
      <c r="U41" s="160"/>
      <c r="V41" s="140" t="e">
        <f t="shared" si="10"/>
        <v>#DIV/0!</v>
      </c>
      <c r="W41" s="152"/>
      <c r="X41" s="48" t="e">
        <f t="shared" si="11"/>
        <v>#VALUE!</v>
      </c>
      <c r="Z41" s="355"/>
      <c r="AA41" s="355"/>
      <c r="AG41" s="357" t="s">
        <v>1573</v>
      </c>
      <c r="AH41" s="357"/>
      <c r="AI41" s="357"/>
      <c r="AJ41" s="357"/>
      <c r="AK41" s="357"/>
      <c r="AL41" s="357"/>
      <c r="AM41" s="357"/>
    </row>
    <row r="42" spans="2:41" ht="46.5" customHeight="1" x14ac:dyDescent="0.25">
      <c r="B42" s="301" t="s">
        <v>130</v>
      </c>
      <c r="C42" s="156" t="s">
        <v>131</v>
      </c>
      <c r="D42" s="189"/>
      <c r="E42" s="279" t="s">
        <v>132</v>
      </c>
      <c r="F42" s="279"/>
      <c r="G42" s="279"/>
      <c r="H42" s="128"/>
      <c r="I42" s="165"/>
      <c r="J42" s="165"/>
      <c r="K42" s="137">
        <f t="shared" si="8"/>
        <v>0</v>
      </c>
      <c r="L42" s="135"/>
      <c r="M42" s="135"/>
      <c r="N42" s="135"/>
      <c r="O42" s="135"/>
      <c r="P42" s="136"/>
      <c r="Q42" s="135"/>
      <c r="R42" s="136"/>
      <c r="T42" s="138" t="str">
        <f t="shared" si="9"/>
        <v/>
      </c>
      <c r="U42" s="160"/>
      <c r="V42" s="140" t="e">
        <f t="shared" si="10"/>
        <v>#DIV/0!</v>
      </c>
      <c r="W42" s="152"/>
      <c r="X42" s="48" t="e">
        <f t="shared" si="11"/>
        <v>#VALUE!</v>
      </c>
      <c r="Z42" s="355"/>
      <c r="AA42" s="355"/>
      <c r="AG42" s="357" t="s">
        <v>1574</v>
      </c>
      <c r="AH42" s="357"/>
      <c r="AI42" s="357"/>
      <c r="AJ42" s="357"/>
      <c r="AK42" s="357"/>
      <c r="AL42" s="357"/>
      <c r="AM42" s="357"/>
    </row>
    <row r="43" spans="2:41" ht="50.25" customHeight="1" x14ac:dyDescent="0.25">
      <c r="B43" s="301" t="s">
        <v>133</v>
      </c>
      <c r="C43" s="156" t="s">
        <v>134</v>
      </c>
      <c r="D43" s="189"/>
      <c r="E43" s="279" t="s">
        <v>135</v>
      </c>
      <c r="F43" s="279"/>
      <c r="G43" s="279"/>
      <c r="H43" s="128"/>
      <c r="I43" s="165"/>
      <c r="J43" s="165"/>
      <c r="K43" s="137">
        <f t="shared" si="8"/>
        <v>0</v>
      </c>
      <c r="L43" s="135"/>
      <c r="M43" s="135"/>
      <c r="N43" s="135"/>
      <c r="O43" s="135"/>
      <c r="P43" s="136"/>
      <c r="Q43" s="135"/>
      <c r="R43" s="136"/>
      <c r="T43" s="138" t="str">
        <f t="shared" si="9"/>
        <v/>
      </c>
      <c r="U43" s="160"/>
      <c r="V43" s="140" t="e">
        <f t="shared" si="10"/>
        <v>#DIV/0!</v>
      </c>
      <c r="W43" s="152"/>
      <c r="X43" s="48" t="e">
        <f t="shared" si="11"/>
        <v>#VALUE!</v>
      </c>
      <c r="Z43" s="355"/>
      <c r="AA43" s="355"/>
      <c r="AG43" s="357" t="s">
        <v>1575</v>
      </c>
      <c r="AH43" s="357"/>
      <c r="AI43" s="357"/>
      <c r="AJ43" s="357"/>
      <c r="AK43" s="357"/>
      <c r="AL43" s="357"/>
      <c r="AM43" s="357"/>
    </row>
    <row r="44" spans="2:41" ht="51" customHeight="1" x14ac:dyDescent="0.25">
      <c r="B44" s="301" t="s">
        <v>136</v>
      </c>
      <c r="C44" s="156" t="s">
        <v>137</v>
      </c>
      <c r="D44" s="189"/>
      <c r="E44" s="279" t="s">
        <v>138</v>
      </c>
      <c r="F44" s="279"/>
      <c r="G44" s="279"/>
      <c r="H44" s="134"/>
      <c r="I44" s="165"/>
      <c r="J44" s="165"/>
      <c r="K44" s="137">
        <f t="shared" si="8"/>
        <v>0</v>
      </c>
      <c r="L44" s="135"/>
      <c r="M44" s="135"/>
      <c r="N44" s="135"/>
      <c r="O44" s="135"/>
      <c r="P44" s="136"/>
      <c r="Q44" s="135"/>
      <c r="R44" s="136"/>
      <c r="T44" s="138" t="str">
        <f t="shared" si="9"/>
        <v/>
      </c>
      <c r="U44" s="160"/>
      <c r="V44" s="140" t="e">
        <f t="shared" si="10"/>
        <v>#DIV/0!</v>
      </c>
      <c r="W44" s="152"/>
      <c r="X44" s="48" t="e">
        <f t="shared" si="11"/>
        <v>#VALUE!</v>
      </c>
      <c r="Z44" s="355"/>
      <c r="AA44" s="355"/>
      <c r="AG44" s="357" t="s">
        <v>1576</v>
      </c>
      <c r="AH44" s="357"/>
      <c r="AI44" s="357"/>
      <c r="AJ44" s="357"/>
      <c r="AK44" s="357"/>
      <c r="AL44" s="357"/>
      <c r="AM44" s="357"/>
    </row>
    <row r="45" spans="2:41" ht="52.5" customHeight="1" x14ac:dyDescent="0.25">
      <c r="B45" s="301" t="s">
        <v>139</v>
      </c>
      <c r="C45" s="156" t="s">
        <v>140</v>
      </c>
      <c r="D45" s="189"/>
      <c r="E45" s="279" t="s">
        <v>141</v>
      </c>
      <c r="F45" s="279"/>
      <c r="G45" s="279"/>
      <c r="H45" s="133"/>
      <c r="I45" s="165"/>
      <c r="J45" s="165"/>
      <c r="K45" s="137">
        <f t="shared" si="8"/>
        <v>0</v>
      </c>
      <c r="L45" s="135"/>
      <c r="M45" s="135"/>
      <c r="N45" s="135"/>
      <c r="O45" s="135"/>
      <c r="P45" s="136"/>
      <c r="Q45" s="135"/>
      <c r="R45" s="136"/>
      <c r="T45" s="138" t="str">
        <f t="shared" si="9"/>
        <v/>
      </c>
      <c r="U45" s="160"/>
      <c r="V45" s="140" t="e">
        <f t="shared" si="10"/>
        <v>#DIV/0!</v>
      </c>
      <c r="W45" s="152"/>
      <c r="X45" s="48" t="e">
        <f t="shared" si="11"/>
        <v>#VALUE!</v>
      </c>
      <c r="Z45" s="355"/>
      <c r="AA45" s="355"/>
      <c r="AG45" s="357" t="s">
        <v>1577</v>
      </c>
      <c r="AH45" s="357"/>
      <c r="AI45" s="357"/>
      <c r="AJ45" s="357"/>
      <c r="AK45" s="357"/>
      <c r="AL45" s="357"/>
      <c r="AM45" s="357"/>
    </row>
    <row r="46" spans="2:41" ht="50.25" customHeight="1" x14ac:dyDescent="0.25">
      <c r="B46" s="301" t="s">
        <v>142</v>
      </c>
      <c r="C46" s="156" t="s">
        <v>143</v>
      </c>
      <c r="D46" s="189"/>
      <c r="E46" s="279" t="s">
        <v>144</v>
      </c>
      <c r="F46" s="279"/>
      <c r="G46" s="279"/>
      <c r="H46" s="139"/>
      <c r="I46" s="165"/>
      <c r="J46" s="165"/>
      <c r="K46" s="137">
        <f t="shared" si="8"/>
        <v>0</v>
      </c>
      <c r="L46" s="135"/>
      <c r="M46" s="135"/>
      <c r="N46" s="135"/>
      <c r="O46" s="135"/>
      <c r="P46" s="136"/>
      <c r="Q46" s="135"/>
      <c r="R46" s="136"/>
      <c r="T46" s="138" t="str">
        <f t="shared" si="9"/>
        <v/>
      </c>
      <c r="U46" s="160"/>
      <c r="V46" s="140" t="e">
        <f t="shared" si="10"/>
        <v>#DIV/0!</v>
      </c>
      <c r="W46" s="152"/>
      <c r="X46" s="48" t="e">
        <f t="shared" si="11"/>
        <v>#VALUE!</v>
      </c>
      <c r="Z46" s="355"/>
      <c r="AA46" s="355"/>
      <c r="AG46" s="357" t="s">
        <v>1578</v>
      </c>
      <c r="AH46" s="357"/>
      <c r="AI46" s="357"/>
      <c r="AJ46" s="357"/>
      <c r="AK46" s="357"/>
      <c r="AL46" s="357"/>
      <c r="AM46" s="357"/>
    </row>
    <row r="47" spans="2:41" ht="56.25" customHeight="1" x14ac:dyDescent="0.25">
      <c r="B47" s="301" t="s">
        <v>145</v>
      </c>
      <c r="C47" s="157" t="s">
        <v>146</v>
      </c>
      <c r="D47" s="189"/>
      <c r="E47" s="279" t="s">
        <v>147</v>
      </c>
      <c r="F47" s="279"/>
      <c r="G47" s="279"/>
      <c r="H47" s="139"/>
      <c r="I47" s="165"/>
      <c r="J47" s="165"/>
      <c r="K47" s="137">
        <f t="shared" si="8"/>
        <v>0</v>
      </c>
      <c r="L47" s="135"/>
      <c r="M47" s="135"/>
      <c r="N47" s="135"/>
      <c r="O47" s="135"/>
      <c r="P47" s="136"/>
      <c r="Q47" s="135"/>
      <c r="R47" s="136"/>
      <c r="T47" s="138" t="str">
        <f t="shared" si="9"/>
        <v/>
      </c>
      <c r="U47" s="160"/>
      <c r="V47" s="140" t="e">
        <f t="shared" si="10"/>
        <v>#DIV/0!</v>
      </c>
      <c r="W47" s="152"/>
      <c r="X47" s="48" t="e">
        <f t="shared" si="11"/>
        <v>#VALUE!</v>
      </c>
      <c r="Z47" s="355"/>
      <c r="AA47" s="355"/>
      <c r="AG47" s="357" t="s">
        <v>1579</v>
      </c>
      <c r="AH47" s="357"/>
      <c r="AI47" s="357"/>
      <c r="AJ47" s="357"/>
      <c r="AK47" s="357"/>
      <c r="AL47" s="357"/>
      <c r="AM47" s="357"/>
    </row>
    <row r="48" spans="2:41" x14ac:dyDescent="0.25">
      <c r="C48" s="165"/>
      <c r="D48" s="191"/>
      <c r="E48" s="165"/>
      <c r="F48" s="165"/>
      <c r="G48" s="165"/>
      <c r="J48" s="163">
        <f>SUM(J10:J47)</f>
        <v>0</v>
      </c>
      <c r="K48" s="163">
        <f>SUM(K10:K47)</f>
        <v>0</v>
      </c>
      <c r="W48" s="184" t="e">
        <f>SUM(W10:W47)</f>
        <v>#VALUE!</v>
      </c>
      <c r="X48" s="184" t="e">
        <f>SUM(X10:X47)</f>
        <v>#VALUE!</v>
      </c>
      <c r="Z48" s="180"/>
      <c r="AA48" s="180"/>
    </row>
    <row r="49" spans="3:33" x14ac:dyDescent="0.25">
      <c r="C49" s="165"/>
      <c r="D49" s="191"/>
      <c r="E49" s="165"/>
      <c r="F49" s="165"/>
      <c r="G49" s="165"/>
      <c r="S49" s="131" t="s">
        <v>148</v>
      </c>
      <c r="T49" s="142">
        <f>SUMIF(J48,13-X51,W48)</f>
        <v>0</v>
      </c>
      <c r="Z49" s="180"/>
      <c r="AA49" s="180"/>
    </row>
    <row r="50" spans="3:33" x14ac:dyDescent="0.25">
      <c r="C50" s="165"/>
      <c r="D50" s="191"/>
      <c r="E50" s="165"/>
      <c r="F50" s="165"/>
      <c r="G50" s="165"/>
      <c r="S50" s="131" t="s">
        <v>149</v>
      </c>
      <c r="T50" s="142">
        <f>SUMIF(K48,38-X52,X48)</f>
        <v>0</v>
      </c>
      <c r="Y50" s="141"/>
    </row>
    <row r="51" spans="3:33" x14ac:dyDescent="0.25">
      <c r="C51" s="165"/>
      <c r="D51" s="191"/>
      <c r="E51" s="165"/>
      <c r="F51" s="165"/>
      <c r="G51" s="165"/>
      <c r="W51" s="163" t="s">
        <v>156</v>
      </c>
      <c r="X51" s="163">
        <f>SUM(R10:R12,R16,R18,R22,R24,R29,R32,'D5'!R12,'D5'!R14,R35:R38,'D5'!R54)</f>
        <v>0</v>
      </c>
      <c r="Y51" s="141"/>
    </row>
    <row r="52" spans="3:33" x14ac:dyDescent="0.25">
      <c r="C52" s="165"/>
      <c r="D52" s="191"/>
      <c r="E52" s="165"/>
      <c r="F52" s="165"/>
      <c r="G52" s="165"/>
      <c r="W52" s="163" t="s">
        <v>157</v>
      </c>
      <c r="X52" s="163">
        <f>SUM('D5'!R53:R53,R10:R47)</f>
        <v>0</v>
      </c>
    </row>
    <row r="53" spans="3:33" ht="13.5" customHeight="1" x14ac:dyDescent="0.25">
      <c r="C53" s="165"/>
      <c r="D53" s="191"/>
      <c r="E53" s="165"/>
      <c r="F53" s="165"/>
      <c r="G53" s="165"/>
    </row>
    <row r="54" spans="3:33" x14ac:dyDescent="0.25">
      <c r="C54" s="165"/>
      <c r="D54" s="191"/>
      <c r="E54" s="165"/>
      <c r="F54" s="165"/>
      <c r="G54" s="165"/>
    </row>
    <row r="61" spans="3:33" ht="22.5" customHeight="1" x14ac:dyDescent="0.25">
      <c r="AB61" s="164"/>
      <c r="AC61" s="164"/>
      <c r="AD61" s="164"/>
    </row>
    <row r="63" spans="3:33" ht="15" customHeight="1" x14ac:dyDescent="0.25">
      <c r="AB63" s="164"/>
      <c r="AC63" s="164"/>
      <c r="AD63" s="164"/>
      <c r="AE63" s="164"/>
      <c r="AF63" s="164"/>
      <c r="AG63" s="164"/>
    </row>
  </sheetData>
  <sheetProtection formatCells="0" formatColumns="0" formatRows="0" insertColumns="0" insertRows="0" insertHyperlinks="0" deleteColumns="0" deleteRows="0" sort="0" autoFilter="0" pivotTables="0"/>
  <mergeCells count="78">
    <mergeCell ref="C6:R6"/>
    <mergeCell ref="B1:AA1"/>
    <mergeCell ref="AG20:AM20"/>
    <mergeCell ref="AG21:AM21"/>
    <mergeCell ref="L5:AD5"/>
    <mergeCell ref="AG45:AM45"/>
    <mergeCell ref="AG31:AM31"/>
    <mergeCell ref="AG33:AM33"/>
    <mergeCell ref="AG34:AM34"/>
    <mergeCell ref="AG37:AM37"/>
    <mergeCell ref="AG14:AL14"/>
    <mergeCell ref="AG38:AM38"/>
    <mergeCell ref="AG35:AM35"/>
    <mergeCell ref="AG36:AM36"/>
    <mergeCell ref="AG25:AM25"/>
    <mergeCell ref="AG26:AM26"/>
    <mergeCell ref="AG27:AM27"/>
    <mergeCell ref="AG47:AM47"/>
    <mergeCell ref="AG39:AM39"/>
    <mergeCell ref="AG40:AM40"/>
    <mergeCell ref="AG41:AM41"/>
    <mergeCell ref="AG42:AM42"/>
    <mergeCell ref="AG43:AM43"/>
    <mergeCell ref="AG44:AM44"/>
    <mergeCell ref="AG46:AM46"/>
    <mergeCell ref="AG28:AM28"/>
    <mergeCell ref="AG29:AM29"/>
    <mergeCell ref="AG30:AM30"/>
    <mergeCell ref="Z18:AA18"/>
    <mergeCell ref="AG23:AM23"/>
    <mergeCell ref="AG24:AM24"/>
    <mergeCell ref="AG19:AM19"/>
    <mergeCell ref="AG18:AM18"/>
    <mergeCell ref="Z16:AA16"/>
    <mergeCell ref="Z17:AA17"/>
    <mergeCell ref="G7:G8"/>
    <mergeCell ref="C7:C8"/>
    <mergeCell ref="T7:V7"/>
    <mergeCell ref="E7:E8"/>
    <mergeCell ref="J7:R7"/>
    <mergeCell ref="AG7:AM8"/>
    <mergeCell ref="AG12:AL12"/>
    <mergeCell ref="Z13:AA13"/>
    <mergeCell ref="Z14:AA14"/>
    <mergeCell ref="Z15:AA15"/>
    <mergeCell ref="Z10:AA10"/>
    <mergeCell ref="Z11:AA11"/>
    <mergeCell ref="Z12:AA12"/>
    <mergeCell ref="AG15:AM15"/>
    <mergeCell ref="Z31:AA31"/>
    <mergeCell ref="Z19:AA19"/>
    <mergeCell ref="Z22:AA22"/>
    <mergeCell ref="Z23:AA23"/>
    <mergeCell ref="Z24:AA24"/>
    <mergeCell ref="Z25:AA25"/>
    <mergeCell ref="Z20:AA20"/>
    <mergeCell ref="Z21:AA21"/>
    <mergeCell ref="Z26:AA26"/>
    <mergeCell ref="Z27:AA27"/>
    <mergeCell ref="Z28:AA28"/>
    <mergeCell ref="Z29:AA29"/>
    <mergeCell ref="Z30:AA30"/>
    <mergeCell ref="Z32:AA32"/>
    <mergeCell ref="Z33:AA33"/>
    <mergeCell ref="Z34:AA34"/>
    <mergeCell ref="Z42:AA42"/>
    <mergeCell ref="Z43:AA43"/>
    <mergeCell ref="Z35:AA35"/>
    <mergeCell ref="Z36:AA36"/>
    <mergeCell ref="Z47:AA47"/>
    <mergeCell ref="Z37:AA37"/>
    <mergeCell ref="Z38:AA38"/>
    <mergeCell ref="Z39:AA39"/>
    <mergeCell ref="Z40:AA40"/>
    <mergeCell ref="Z46:AA46"/>
    <mergeCell ref="Z41:AA41"/>
    <mergeCell ref="Z45:AA45"/>
    <mergeCell ref="Z44:AA44"/>
  </mergeCells>
  <conditionalFormatting sqref="K10:K47">
    <cfRule type="cellIs" dxfId="743" priority="1151" stopIfTrue="1" operator="notEqual">
      <formula>1</formula>
    </cfRule>
    <cfRule type="cellIs" dxfId="742" priority="1152" stopIfTrue="1" operator="equal">
      <formula>1</formula>
    </cfRule>
  </conditionalFormatting>
  <conditionalFormatting sqref="Q40">
    <cfRule type="expression" dxfId="741" priority="877" stopIfTrue="1">
      <formula>$P$10</formula>
    </cfRule>
  </conditionalFormatting>
  <conditionalFormatting sqref="T49">
    <cfRule type="containsBlanks" dxfId="740" priority="649" stopIfTrue="1">
      <formula>LEN(TRIM(T49))=0</formula>
    </cfRule>
    <cfRule type="cellIs" dxfId="739" priority="650" stopIfTrue="1" operator="lessThan">
      <formula>19.999</formula>
    </cfRule>
    <cfRule type="cellIs" dxfId="738" priority="651" stopIfTrue="1" operator="lessThan">
      <formula>39.999</formula>
    </cfRule>
    <cfRule type="cellIs" dxfId="737" priority="652" stopIfTrue="1" operator="lessThan">
      <formula>59.999</formula>
    </cfRule>
    <cfRule type="cellIs" dxfId="736" priority="653" stopIfTrue="1" operator="lessThan">
      <formula>79.999</formula>
    </cfRule>
    <cfRule type="cellIs" dxfId="735" priority="654" stopIfTrue="1" operator="lessThan">
      <formula>89.999</formula>
    </cfRule>
    <cfRule type="cellIs" dxfId="734" priority="655" stopIfTrue="1" operator="between">
      <formula>90</formula>
      <formula>100</formula>
    </cfRule>
  </conditionalFormatting>
  <conditionalFormatting sqref="J10">
    <cfRule type="cellIs" dxfId="733" priority="452" stopIfTrue="1" operator="notEqual">
      <formula>1</formula>
    </cfRule>
    <cfRule type="cellIs" dxfId="732" priority="453" stopIfTrue="1" operator="equal">
      <formula>1</formula>
    </cfRule>
  </conditionalFormatting>
  <conditionalFormatting sqref="T10:T47">
    <cfRule type="cellIs" dxfId="731" priority="424" stopIfTrue="1" operator="lessThan">
      <formula>19.999</formula>
    </cfRule>
    <cfRule type="cellIs" dxfId="730" priority="425" stopIfTrue="1" operator="lessThan">
      <formula>39.999</formula>
    </cfRule>
    <cfRule type="cellIs" dxfId="729" priority="426" stopIfTrue="1" operator="lessThan">
      <formula>59.999</formula>
    </cfRule>
    <cfRule type="cellIs" dxfId="728" priority="427" stopIfTrue="1" operator="lessThan">
      <formula>79.999</formula>
    </cfRule>
    <cfRule type="cellIs" dxfId="727" priority="428" stopIfTrue="1" operator="lessThan">
      <formula>89.999</formula>
    </cfRule>
    <cfRule type="cellIs" dxfId="726" priority="429" stopIfTrue="1" operator="between">
      <formula>90</formula>
      <formula>100</formula>
    </cfRule>
    <cfRule type="containsBlanks" dxfId="725" priority="430">
      <formula>LEN(TRIM(T10))=0</formula>
    </cfRule>
  </conditionalFormatting>
  <conditionalFormatting sqref="J11">
    <cfRule type="cellIs" dxfId="724" priority="51" stopIfTrue="1" operator="notEqual">
      <formula>1</formula>
    </cfRule>
    <cfRule type="cellIs" dxfId="723" priority="52" stopIfTrue="1" operator="equal">
      <formula>1</formula>
    </cfRule>
  </conditionalFormatting>
  <conditionalFormatting sqref="J12">
    <cfRule type="cellIs" dxfId="722" priority="49" stopIfTrue="1" operator="notEqual">
      <formula>1</formula>
    </cfRule>
    <cfRule type="cellIs" dxfId="721" priority="50" stopIfTrue="1" operator="equal">
      <formula>1</formula>
    </cfRule>
  </conditionalFormatting>
  <conditionalFormatting sqref="J16">
    <cfRule type="cellIs" dxfId="720" priority="47" stopIfTrue="1" operator="notEqual">
      <formula>1</formula>
    </cfRule>
    <cfRule type="cellIs" dxfId="719" priority="48" stopIfTrue="1" operator="equal">
      <formula>1</formula>
    </cfRule>
  </conditionalFormatting>
  <conditionalFormatting sqref="J18">
    <cfRule type="cellIs" dxfId="718" priority="45" stopIfTrue="1" operator="notEqual">
      <formula>1</formula>
    </cfRule>
    <cfRule type="cellIs" dxfId="717" priority="46" stopIfTrue="1" operator="equal">
      <formula>1</formula>
    </cfRule>
  </conditionalFormatting>
  <conditionalFormatting sqref="J22">
    <cfRule type="cellIs" dxfId="716" priority="43" stopIfTrue="1" operator="notEqual">
      <formula>1</formula>
    </cfRule>
    <cfRule type="cellIs" dxfId="715" priority="44" stopIfTrue="1" operator="equal">
      <formula>1</formula>
    </cfRule>
  </conditionalFormatting>
  <conditionalFormatting sqref="J24">
    <cfRule type="cellIs" dxfId="714" priority="41" stopIfTrue="1" operator="notEqual">
      <formula>1</formula>
    </cfRule>
    <cfRule type="cellIs" dxfId="713" priority="42" stopIfTrue="1" operator="equal">
      <formula>1</formula>
    </cfRule>
  </conditionalFormatting>
  <conditionalFormatting sqref="J29">
    <cfRule type="cellIs" dxfId="712" priority="39" stopIfTrue="1" operator="notEqual">
      <formula>1</formula>
    </cfRule>
    <cfRule type="cellIs" dxfId="711" priority="40" stopIfTrue="1" operator="equal">
      <formula>1</formula>
    </cfRule>
  </conditionalFormatting>
  <conditionalFormatting sqref="J32">
    <cfRule type="cellIs" dxfId="710" priority="37" stopIfTrue="1" operator="notEqual">
      <formula>1</formula>
    </cfRule>
    <cfRule type="cellIs" dxfId="709" priority="38" stopIfTrue="1" operator="equal">
      <formula>1</formula>
    </cfRule>
  </conditionalFormatting>
  <conditionalFormatting sqref="J35">
    <cfRule type="cellIs" dxfId="708" priority="31" stopIfTrue="1" operator="notEqual">
      <formula>1</formula>
    </cfRule>
    <cfRule type="cellIs" dxfId="707" priority="32" stopIfTrue="1" operator="equal">
      <formula>1</formula>
    </cfRule>
  </conditionalFormatting>
  <conditionalFormatting sqref="J36">
    <cfRule type="cellIs" dxfId="706" priority="29" stopIfTrue="1" operator="notEqual">
      <formula>1</formula>
    </cfRule>
    <cfRule type="cellIs" dxfId="705" priority="30" stopIfTrue="1" operator="equal">
      <formula>1</formula>
    </cfRule>
  </conditionalFormatting>
  <conditionalFormatting sqref="J37">
    <cfRule type="cellIs" dxfId="704" priority="27" stopIfTrue="1" operator="notEqual">
      <formula>1</formula>
    </cfRule>
    <cfRule type="cellIs" dxfId="703" priority="28" stopIfTrue="1" operator="equal">
      <formula>1</formula>
    </cfRule>
  </conditionalFormatting>
  <conditionalFormatting sqref="J38">
    <cfRule type="cellIs" dxfId="702" priority="25" stopIfTrue="1" operator="notEqual">
      <formula>1</formula>
    </cfRule>
    <cfRule type="cellIs" dxfId="701" priority="26" stopIfTrue="1" operator="equal">
      <formula>1</formula>
    </cfRule>
  </conditionalFormatting>
  <conditionalFormatting sqref="X10:X47">
    <cfRule type="expression" dxfId="700" priority="1188" stopIfTrue="1">
      <formula>#REF!=0</formula>
    </cfRule>
  </conditionalFormatting>
  <pageMargins left="0.7" right="0.7" top="0.75" bottom="0.75" header="0.3" footer="0.3"/>
  <pageSetup paperSize="9" scale="41" orientation="landscape" r:id="rId1"/>
  <colBreaks count="1" manualBreakCount="1">
    <brk id="32" max="1048575" man="1"/>
  </colBreaks>
  <ignoredErrors>
    <ignoredError sqref="T10:T38"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62260" r:id="rId4" name="Button 9876">
              <controlPr defaultSize="0" print="0" autoLine="0" autoPict="0" macro="[0]!ButtonOpenAll">
                <anchor moveWithCells="1" sizeWithCells="1">
                  <from>
                    <xdr:col>2</xdr:col>
                    <xdr:colOff>2819400</xdr:colOff>
                    <xdr:row>3</xdr:row>
                    <xdr:rowOff>114300</xdr:rowOff>
                  </from>
                  <to>
                    <xdr:col>2</xdr:col>
                    <xdr:colOff>3895725</xdr:colOff>
                    <xdr:row>5</xdr:row>
                    <xdr:rowOff>104775</xdr:rowOff>
                  </to>
                </anchor>
              </controlPr>
            </control>
          </mc:Choice>
        </mc:AlternateContent>
        <mc:AlternateContent xmlns:mc="http://schemas.openxmlformats.org/markup-compatibility/2006">
          <mc:Choice Requires="x14">
            <control shapeId="1620178" r:id="rId5" name="Button 10450">
              <controlPr defaultSize="0" print="0" autoLine="0" autoPict="0" macro="[0]!ButtonD1_CloseAll">
                <anchor moveWithCells="1" sizeWithCells="1">
                  <from>
                    <xdr:col>2</xdr:col>
                    <xdr:colOff>4057650</xdr:colOff>
                    <xdr:row>3</xdr:row>
                    <xdr:rowOff>104775</xdr:rowOff>
                  </from>
                  <to>
                    <xdr:col>5</xdr:col>
                    <xdr:colOff>76200</xdr:colOff>
                    <xdr:row>5</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5" tint="-0.24988555558946501"/>
  </sheetPr>
  <dimension ref="B1:AN38"/>
  <sheetViews>
    <sheetView showGridLines="0" showRowColHeaders="0" zoomScale="115" zoomScaleNormal="115" zoomScaleSheetLayoutView="90" workbookViewId="0">
      <pane ySplit="8" topLeftCell="A10" activePane="bottomLeft" state="frozen"/>
      <selection pane="bottomLeft" activeCell="C6" sqref="C6:S6"/>
    </sheetView>
  </sheetViews>
  <sheetFormatPr defaultRowHeight="15" outlineLevelCol="1" x14ac:dyDescent="0.25"/>
  <cols>
    <col min="1" max="1" width="2" style="163" customWidth="1"/>
    <col min="2" max="2" width="4.5703125" style="163" customWidth="1"/>
    <col min="3" max="3" width="65.85546875" style="163" customWidth="1"/>
    <col min="4" max="4" width="2" style="163" customWidth="1" outlineLevel="1"/>
    <col min="5" max="5" width="5.5703125" style="163" customWidth="1" outlineLevel="1"/>
    <col min="6" max="6" width="2.7109375" style="163" customWidth="1" outlineLevel="1"/>
    <col min="7" max="7" width="6.140625" style="163" customWidth="1" outlineLevel="1"/>
    <col min="8" max="8" width="2.5703125" style="163" customWidth="1"/>
    <col min="9" max="11" width="4.42578125" style="163" hidden="1" customWidth="1"/>
    <col min="12" max="13" width="4" style="163" customWidth="1"/>
    <col min="14" max="14" width="3.28515625" style="163" customWidth="1"/>
    <col min="15" max="15" width="4.42578125" style="163" customWidth="1"/>
    <col min="16" max="16" width="4.140625" style="163" customWidth="1"/>
    <col min="17" max="17" width="3.42578125" style="163" customWidth="1"/>
    <col min="18" max="18" width="3.7109375" style="163" customWidth="1"/>
    <col min="19" max="19" width="5.7109375" style="163" customWidth="1"/>
    <col min="20" max="20" width="13.28515625" style="163" customWidth="1"/>
    <col min="21" max="21" width="8.28515625" style="163" hidden="1" customWidth="1"/>
    <col min="22" max="22" width="11.140625" style="163" hidden="1" customWidth="1"/>
    <col min="23" max="23" width="10.42578125" style="163" hidden="1" customWidth="1"/>
    <col min="24" max="24" width="9" style="163" hidden="1" customWidth="1"/>
    <col min="25" max="25" width="7.140625" style="163" customWidth="1"/>
    <col min="26" max="26" width="13.7109375" style="163" customWidth="1"/>
    <col min="27" max="27" width="19.28515625" style="163" customWidth="1"/>
    <col min="28" max="28" width="15.140625" style="163" customWidth="1"/>
    <col min="29" max="29" width="9.140625" style="163"/>
    <col min="30" max="30" width="51.7109375" style="163" customWidth="1"/>
    <col min="31" max="32" width="9.140625" style="163"/>
    <col min="33" max="33" width="4.28515625" style="163" customWidth="1"/>
    <col min="34" max="16384" width="9.140625" style="163"/>
  </cols>
  <sheetData>
    <row r="1" spans="2:40" ht="27" customHeight="1" x14ac:dyDescent="0.25">
      <c r="B1" s="363" t="s">
        <v>158</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row>
    <row r="2" spans="2:40" x14ac:dyDescent="0.25">
      <c r="B2" s="186"/>
      <c r="C2" s="367" t="s">
        <v>1580</v>
      </c>
      <c r="D2" s="367"/>
      <c r="E2" s="367"/>
      <c r="F2" s="367"/>
      <c r="G2" s="367"/>
      <c r="H2" s="367"/>
      <c r="I2" s="367"/>
      <c r="J2" s="367"/>
      <c r="K2" s="367"/>
      <c r="L2" s="367"/>
      <c r="M2" s="367"/>
      <c r="N2" s="367"/>
      <c r="O2" s="367"/>
      <c r="P2" s="367"/>
      <c r="Q2" s="367"/>
      <c r="R2" s="367"/>
      <c r="S2" s="367"/>
      <c r="T2" s="367"/>
      <c r="U2" s="186"/>
      <c r="V2" s="186"/>
      <c r="W2" s="186"/>
      <c r="X2" s="186"/>
      <c r="Y2" s="186"/>
    </row>
    <row r="3" spans="2:40" x14ac:dyDescent="0.25">
      <c r="B3" s="186"/>
      <c r="C3" s="367" t="s">
        <v>1581</v>
      </c>
      <c r="D3" s="367"/>
      <c r="E3" s="367"/>
      <c r="F3" s="367"/>
      <c r="G3" s="367"/>
      <c r="H3" s="367"/>
      <c r="I3" s="367"/>
      <c r="J3" s="367"/>
      <c r="K3" s="367"/>
      <c r="L3" s="367"/>
      <c r="M3" s="367"/>
      <c r="N3" s="367"/>
      <c r="O3" s="367"/>
      <c r="P3" s="367"/>
      <c r="Q3" s="367"/>
      <c r="R3" s="367"/>
      <c r="S3" s="367"/>
      <c r="T3" s="367"/>
      <c r="U3" s="186"/>
      <c r="V3" s="186"/>
      <c r="W3" s="186"/>
      <c r="X3" s="186"/>
      <c r="Y3" s="186"/>
    </row>
    <row r="4" spans="2:40" x14ac:dyDescent="0.25">
      <c r="B4" s="161"/>
      <c r="C4" s="162"/>
      <c r="D4" s="162"/>
      <c r="E4" s="162"/>
      <c r="F4" s="162"/>
      <c r="G4" s="162"/>
      <c r="H4" s="162"/>
      <c r="I4" s="162"/>
      <c r="J4" s="162"/>
      <c r="K4" s="162"/>
      <c r="L4" s="162"/>
      <c r="M4" s="162"/>
      <c r="N4" s="162"/>
      <c r="O4" s="162"/>
      <c r="P4" s="162"/>
      <c r="Q4" s="162"/>
      <c r="R4" s="162"/>
      <c r="S4" s="162"/>
      <c r="T4" s="162"/>
      <c r="U4" s="162"/>
      <c r="V4" s="162"/>
      <c r="W4" s="162"/>
      <c r="X4" s="162"/>
      <c r="Y4" s="162"/>
    </row>
    <row r="5" spans="2:40" s="166" customFormat="1" ht="14.25" customHeight="1" x14ac:dyDescent="0.25">
      <c r="B5" s="187"/>
      <c r="C5" s="302"/>
      <c r="D5" s="302"/>
      <c r="E5" s="302"/>
      <c r="F5" s="302"/>
      <c r="G5" s="302"/>
      <c r="H5" s="302"/>
      <c r="I5" s="302"/>
      <c r="J5" s="305" t="s">
        <v>200</v>
      </c>
      <c r="K5" s="305"/>
      <c r="L5" s="366"/>
      <c r="M5" s="366"/>
      <c r="N5" s="366"/>
      <c r="O5" s="366"/>
      <c r="P5" s="366"/>
      <c r="Q5" s="366"/>
      <c r="R5" s="366"/>
      <c r="S5" s="366"/>
      <c r="T5" s="366"/>
      <c r="U5" s="366"/>
      <c r="V5" s="366"/>
      <c r="W5" s="366"/>
      <c r="X5" s="366"/>
      <c r="Y5" s="366"/>
      <c r="Z5" s="366"/>
      <c r="AA5" s="366"/>
      <c r="AB5" s="366"/>
      <c r="AC5" s="366"/>
      <c r="AD5" s="366"/>
    </row>
    <row r="6" spans="2:40" s="166" customFormat="1" x14ac:dyDescent="0.25">
      <c r="B6" s="167"/>
      <c r="C6" s="453"/>
      <c r="D6" s="453"/>
      <c r="E6" s="453"/>
      <c r="F6" s="453"/>
      <c r="G6" s="453"/>
      <c r="H6" s="453"/>
      <c r="I6" s="453"/>
      <c r="J6" s="453"/>
      <c r="K6" s="453"/>
      <c r="L6" s="453"/>
      <c r="M6" s="453"/>
      <c r="N6" s="453"/>
      <c r="O6" s="453"/>
      <c r="P6" s="453"/>
      <c r="Q6" s="453"/>
      <c r="R6" s="453"/>
      <c r="S6" s="453"/>
      <c r="T6" s="167"/>
      <c r="U6" s="167"/>
      <c r="V6" s="167"/>
      <c r="W6" s="167"/>
      <c r="X6" s="167"/>
      <c r="Y6" s="167"/>
    </row>
    <row r="7" spans="2:40" s="166" customFormat="1" ht="37.5" customHeight="1" x14ac:dyDescent="0.25">
      <c r="B7" s="181"/>
      <c r="C7" s="356" t="s">
        <v>159</v>
      </c>
      <c r="D7" s="337"/>
      <c r="E7" s="359" t="s">
        <v>160</v>
      </c>
      <c r="F7" s="339"/>
      <c r="G7" s="359" t="s">
        <v>161</v>
      </c>
      <c r="H7" s="168"/>
      <c r="I7" s="169"/>
      <c r="J7" s="361" t="s">
        <v>1694</v>
      </c>
      <c r="K7" s="362"/>
      <c r="L7" s="362"/>
      <c r="M7" s="362"/>
      <c r="N7" s="362"/>
      <c r="O7" s="362"/>
      <c r="P7" s="362"/>
      <c r="Q7" s="362"/>
      <c r="R7" s="362"/>
      <c r="S7" s="169"/>
      <c r="T7" s="360" t="s">
        <v>162</v>
      </c>
      <c r="U7" s="360"/>
      <c r="V7" s="360"/>
      <c r="W7" s="170"/>
      <c r="X7" s="170"/>
      <c r="Y7" s="170"/>
      <c r="Z7" s="170"/>
      <c r="AH7" s="356" t="s">
        <v>163</v>
      </c>
      <c r="AI7" s="356"/>
      <c r="AJ7" s="356"/>
      <c r="AK7" s="356"/>
      <c r="AL7" s="356"/>
      <c r="AM7" s="356"/>
      <c r="AN7" s="356"/>
    </row>
    <row r="8" spans="2:40" s="166" customFormat="1" ht="72.75" customHeight="1" x14ac:dyDescent="0.25">
      <c r="B8" s="181"/>
      <c r="C8" s="356"/>
      <c r="D8" s="337"/>
      <c r="E8" s="359"/>
      <c r="F8" s="340"/>
      <c r="G8" s="359"/>
      <c r="H8" s="168"/>
      <c r="J8" s="172" t="s">
        <v>201</v>
      </c>
      <c r="K8" s="172" t="s">
        <v>202</v>
      </c>
      <c r="L8" s="192">
        <v>0</v>
      </c>
      <c r="M8" s="192">
        <v>0.2</v>
      </c>
      <c r="N8" s="192">
        <v>0.4</v>
      </c>
      <c r="O8" s="192">
        <v>0.6</v>
      </c>
      <c r="P8" s="192">
        <v>0.8</v>
      </c>
      <c r="Q8" s="192">
        <v>1</v>
      </c>
      <c r="R8" s="193" t="s">
        <v>164</v>
      </c>
      <c r="T8" s="174"/>
      <c r="U8" s="174" t="s">
        <v>203</v>
      </c>
      <c r="V8" s="173" t="s">
        <v>204</v>
      </c>
      <c r="W8" s="171"/>
      <c r="Y8" s="171"/>
      <c r="AH8" s="356"/>
      <c r="AI8" s="356"/>
      <c r="AJ8" s="356"/>
      <c r="AK8" s="356"/>
      <c r="AL8" s="356"/>
      <c r="AM8" s="356"/>
      <c r="AN8" s="356"/>
    </row>
    <row r="9" spans="2:40" ht="36" customHeight="1" x14ac:dyDescent="0.25">
      <c r="H9" s="139"/>
      <c r="K9" s="45"/>
      <c r="L9" s="45"/>
      <c r="M9" s="45"/>
      <c r="N9" s="45"/>
      <c r="O9" s="45"/>
      <c r="P9" s="46"/>
      <c r="Q9" s="129"/>
      <c r="R9" s="130"/>
      <c r="T9" s="47"/>
      <c r="U9" s="47"/>
      <c r="V9" s="46"/>
      <c r="W9" s="163" t="s">
        <v>205</v>
      </c>
      <c r="X9" s="163" t="s">
        <v>206</v>
      </c>
      <c r="Z9" s="131" t="s">
        <v>165</v>
      </c>
    </row>
    <row r="10" spans="2:40" ht="49.5" customHeight="1" x14ac:dyDescent="0.25">
      <c r="B10" s="301">
        <v>1</v>
      </c>
      <c r="C10" s="154" t="s">
        <v>166</v>
      </c>
      <c r="D10" s="189"/>
      <c r="E10" s="279" t="s">
        <v>167</v>
      </c>
      <c r="F10" s="276"/>
      <c r="G10" s="279" t="s">
        <v>168</v>
      </c>
      <c r="H10" s="139"/>
      <c r="I10" s="165">
        <f>SUM(K10:K22)</f>
        <v>0</v>
      </c>
      <c r="J10" s="137">
        <f>SUM(L10:Q10)</f>
        <v>0</v>
      </c>
      <c r="K10" s="137">
        <f>SUM(L10:Q10)</f>
        <v>0</v>
      </c>
      <c r="L10" s="135"/>
      <c r="M10" s="135"/>
      <c r="N10" s="135"/>
      <c r="O10" s="135"/>
      <c r="P10" s="136"/>
      <c r="Q10" s="197"/>
      <c r="R10" s="136"/>
      <c r="T10" s="138" t="str">
        <f>IF(SUM(L10:Q10)=1,((L10*0)+(M10*20)+(N10*40)+(O10*60)+(P10*80)+(Q10*100)),"")</f>
        <v/>
      </c>
      <c r="U10" s="160" t="e">
        <f>1/$J$27</f>
        <v>#DIV/0!</v>
      </c>
      <c r="V10" s="140" t="e">
        <f t="shared" ref="V10" si="0">1/$K$27</f>
        <v>#DIV/0!</v>
      </c>
      <c r="W10" s="152" t="e">
        <f>IF(R10=1,0,T10*U10)</f>
        <v>#VALUE!</v>
      </c>
      <c r="X10" s="48" t="e">
        <f>IF(R10=1,0,T10*V10)</f>
        <v>#VALUE!</v>
      </c>
      <c r="Z10" s="355"/>
      <c r="AA10" s="355"/>
      <c r="AH10" s="358" t="s">
        <v>1582</v>
      </c>
      <c r="AI10" s="358"/>
      <c r="AJ10" s="358"/>
      <c r="AK10" s="358"/>
      <c r="AL10" s="358"/>
      <c r="AM10" s="358"/>
      <c r="AN10" s="358"/>
    </row>
    <row r="11" spans="2:40" ht="45.75" customHeight="1" x14ac:dyDescent="0.25">
      <c r="B11" s="301">
        <v>2</v>
      </c>
      <c r="C11" s="154" t="s">
        <v>169</v>
      </c>
      <c r="D11" s="189"/>
      <c r="E11" s="279" t="s">
        <v>170</v>
      </c>
      <c r="F11" s="279"/>
      <c r="G11" s="278" t="s">
        <v>171</v>
      </c>
      <c r="I11" s="165"/>
      <c r="J11" s="137">
        <f>SUM(L11:Q11)</f>
        <v>0</v>
      </c>
      <c r="K11" s="137">
        <f>SUM(L11:Q11)</f>
        <v>0</v>
      </c>
      <c r="L11" s="135"/>
      <c r="M11" s="135"/>
      <c r="N11" s="135"/>
      <c r="O11" s="135"/>
      <c r="P11" s="136"/>
      <c r="Q11" s="135"/>
      <c r="R11" s="136"/>
      <c r="T11" s="138" t="str">
        <f>IF(SUM(L11:Q11)=1,((L11*0)+(M11*20)+(N11*40)+(O11*60)+(P11*80)+(Q11*100)),"")</f>
        <v/>
      </c>
      <c r="U11" s="160" t="e">
        <f>1/$J$27</f>
        <v>#DIV/0!</v>
      </c>
      <c r="V11" s="140" t="e">
        <f t="shared" ref="V11" si="1">1/$K$27</f>
        <v>#DIV/0!</v>
      </c>
      <c r="W11" s="152" t="e">
        <f>IF(R11=1,0,T11*U11)</f>
        <v>#VALUE!</v>
      </c>
      <c r="X11" s="48" t="e">
        <f>IF(R11=1,0,T11*V11)</f>
        <v>#VALUE!</v>
      </c>
      <c r="Z11" s="355"/>
      <c r="AA11" s="355"/>
      <c r="AH11" s="358" t="s">
        <v>1583</v>
      </c>
      <c r="AI11" s="358"/>
      <c r="AJ11" s="358"/>
      <c r="AK11" s="358"/>
      <c r="AL11" s="358"/>
      <c r="AM11" s="358"/>
      <c r="AN11" s="358"/>
    </row>
    <row r="12" spans="2:40" ht="51" customHeight="1" x14ac:dyDescent="0.25">
      <c r="B12" s="301">
        <v>3</v>
      </c>
      <c r="C12" s="154" t="s">
        <v>172</v>
      </c>
      <c r="D12" s="189"/>
      <c r="E12" s="277" t="s">
        <v>173</v>
      </c>
      <c r="F12" s="279"/>
      <c r="G12" s="279"/>
      <c r="H12" s="128"/>
      <c r="I12" s="165"/>
      <c r="J12" s="137">
        <f>SUM(L12:Q12)</f>
        <v>0</v>
      </c>
      <c r="K12" s="137">
        <f>SUM(L12:Q12)</f>
        <v>0</v>
      </c>
      <c r="L12" s="135"/>
      <c r="M12" s="135"/>
      <c r="N12" s="135"/>
      <c r="O12" s="135"/>
      <c r="P12" s="136"/>
      <c r="Q12" s="135"/>
      <c r="R12" s="136"/>
      <c r="T12" s="138" t="str">
        <f>IF(SUM(L12:Q12)=1,((L12*0)+(M12*20)+(N12*40)+(O12*60)+(P12*80)+(Q12*100)),"")</f>
        <v/>
      </c>
      <c r="U12" s="160" t="e">
        <f>1/$J$27</f>
        <v>#DIV/0!</v>
      </c>
      <c r="V12" s="140" t="e">
        <f t="shared" ref="V12:V22" si="2">1/$K$27</f>
        <v>#DIV/0!</v>
      </c>
      <c r="W12" s="152" t="e">
        <f>IF(R12=1,0,T12*U12)</f>
        <v>#VALUE!</v>
      </c>
      <c r="X12" s="48" t="e">
        <f>IF(R12=1,0,T12*V12)</f>
        <v>#VALUE!</v>
      </c>
      <c r="Z12" s="355"/>
      <c r="AA12" s="355"/>
      <c r="AH12" s="358" t="s">
        <v>1584</v>
      </c>
      <c r="AI12" s="358"/>
      <c r="AJ12" s="358"/>
      <c r="AK12" s="358"/>
      <c r="AL12" s="358"/>
      <c r="AM12" s="358"/>
      <c r="AN12" s="358"/>
    </row>
    <row r="13" spans="2:40" ht="50.25" customHeight="1" x14ac:dyDescent="0.25">
      <c r="B13" s="301">
        <v>4</v>
      </c>
      <c r="C13" s="154" t="s">
        <v>174</v>
      </c>
      <c r="D13" s="189"/>
      <c r="E13" s="279" t="s">
        <v>175</v>
      </c>
      <c r="F13" s="276"/>
      <c r="G13" s="280"/>
      <c r="H13" s="139"/>
      <c r="I13" s="165"/>
      <c r="J13" s="137">
        <f>SUM(L13:Q13)</f>
        <v>0</v>
      </c>
      <c r="K13" s="137">
        <f t="shared" ref="K13" si="3">SUM(L13:Q13)</f>
        <v>0</v>
      </c>
      <c r="L13" s="135"/>
      <c r="M13" s="135"/>
      <c r="N13" s="135"/>
      <c r="O13" s="135"/>
      <c r="P13" s="136"/>
      <c r="Q13" s="135"/>
      <c r="R13" s="136"/>
      <c r="T13" s="138" t="str">
        <f t="shared" ref="T13" si="4">IF(SUM(L13:Q13)=1,((L13*0)+(M13*20)+(N13*40)+(O13*60)+(P13*80)+(Q13*100)),"")</f>
        <v/>
      </c>
      <c r="U13" s="160" t="e">
        <f>1/$J$27</f>
        <v>#DIV/0!</v>
      </c>
      <c r="V13" s="140" t="e">
        <f t="shared" si="2"/>
        <v>#DIV/0!</v>
      </c>
      <c r="W13" s="152" t="e">
        <f>IF(R13=1,0,T13*U13)</f>
        <v>#VALUE!</v>
      </c>
      <c r="X13" s="48" t="e">
        <f t="shared" ref="X13" si="5">IF(R13=1,0,T13*V13)</f>
        <v>#VALUE!</v>
      </c>
      <c r="Z13" s="368"/>
      <c r="AA13" s="368"/>
      <c r="AH13" s="358" t="s">
        <v>1585</v>
      </c>
      <c r="AI13" s="358"/>
      <c r="AJ13" s="358"/>
      <c r="AK13" s="358"/>
      <c r="AL13" s="358"/>
      <c r="AM13" s="358"/>
      <c r="AN13" s="358"/>
    </row>
    <row r="14" spans="2:40" ht="51.75" customHeight="1" x14ac:dyDescent="0.25">
      <c r="B14" s="301" t="s">
        <v>176</v>
      </c>
      <c r="C14" s="158" t="s">
        <v>177</v>
      </c>
      <c r="D14" s="189"/>
      <c r="E14" s="279" t="s">
        <v>178</v>
      </c>
      <c r="F14" s="276"/>
      <c r="G14" s="280"/>
      <c r="H14" s="132"/>
      <c r="I14" s="165"/>
      <c r="J14" s="165"/>
      <c r="K14" s="137">
        <f t="shared" ref="K14" si="6">SUM(L14:Q14)</f>
        <v>0</v>
      </c>
      <c r="L14" s="135"/>
      <c r="M14" s="135"/>
      <c r="N14" s="135"/>
      <c r="O14" s="135"/>
      <c r="P14" s="136"/>
      <c r="Q14" s="135"/>
      <c r="R14" s="136"/>
      <c r="T14" s="138" t="str">
        <f t="shared" ref="T14" si="7">IF(SUM(L14:Q14)=1,((L14*0)+(M14*20)+(N14*40)+(O14*60)+(P14*80)+(Q14*100)),"")</f>
        <v/>
      </c>
      <c r="U14" s="160"/>
      <c r="V14" s="140" t="e">
        <f t="shared" si="2"/>
        <v>#DIV/0!</v>
      </c>
      <c r="W14" s="152"/>
      <c r="X14" s="48" t="e">
        <f t="shared" ref="X14" si="8">IF(R14=1,0,T14*V14)</f>
        <v>#VALUE!</v>
      </c>
      <c r="Z14" s="355"/>
      <c r="AA14" s="355"/>
      <c r="AH14" s="345"/>
      <c r="AI14" s="345"/>
      <c r="AJ14" s="345"/>
      <c r="AK14" s="345"/>
      <c r="AL14" s="345"/>
      <c r="AM14" s="345"/>
      <c r="AN14" s="345"/>
    </row>
    <row r="15" spans="2:40" ht="47.25" customHeight="1" x14ac:dyDescent="0.25">
      <c r="B15" s="301">
        <v>5</v>
      </c>
      <c r="C15" s="154" t="s">
        <v>179</v>
      </c>
      <c r="D15" s="189"/>
      <c r="E15" s="279"/>
      <c r="F15" s="276"/>
      <c r="G15" s="280"/>
      <c r="H15" s="139"/>
      <c r="I15" s="165"/>
      <c r="J15" s="137">
        <f>SUM(L15:Q15)</f>
        <v>0</v>
      </c>
      <c r="K15" s="137">
        <f t="shared" ref="K15:K22" si="9">SUM(L15:Q15)</f>
        <v>0</v>
      </c>
      <c r="L15" s="135"/>
      <c r="M15" s="135"/>
      <c r="N15" s="135"/>
      <c r="O15" s="135"/>
      <c r="P15" s="136"/>
      <c r="Q15" s="135"/>
      <c r="R15" s="136"/>
      <c r="T15" s="138" t="str">
        <f t="shared" ref="T15:T22" si="10">IF(SUM(L15:Q15)=1,((L15*0)+(M15*20)+(N15*40)+(O15*60)+(P15*80)+(Q15*100)),"")</f>
        <v/>
      </c>
      <c r="U15" s="160" t="e">
        <f>1/$J$27</f>
        <v>#DIV/0!</v>
      </c>
      <c r="V15" s="140" t="e">
        <f t="shared" si="2"/>
        <v>#DIV/0!</v>
      </c>
      <c r="W15" s="152" t="e">
        <f>IF(R15=1,0,T15*U15)</f>
        <v>#VALUE!</v>
      </c>
      <c r="X15" s="48" t="e">
        <f t="shared" ref="X15:X22" si="11">IF(R15=1,0,T15*V15)</f>
        <v>#VALUE!</v>
      </c>
      <c r="Z15" s="355"/>
      <c r="AA15" s="355"/>
      <c r="AH15" s="358" t="s">
        <v>1586</v>
      </c>
      <c r="AI15" s="358"/>
      <c r="AJ15" s="358"/>
      <c r="AK15" s="358"/>
      <c r="AL15" s="358"/>
      <c r="AM15" s="358"/>
      <c r="AN15" s="358"/>
    </row>
    <row r="16" spans="2:40" ht="51" customHeight="1" x14ac:dyDescent="0.25">
      <c r="B16" s="301" t="s">
        <v>180</v>
      </c>
      <c r="C16" s="303" t="s">
        <v>181</v>
      </c>
      <c r="D16" s="189"/>
      <c r="E16" s="279" t="s">
        <v>182</v>
      </c>
      <c r="F16" s="276"/>
      <c r="G16" s="280"/>
      <c r="H16" s="128"/>
      <c r="I16" s="165"/>
      <c r="J16" s="165"/>
      <c r="K16" s="137">
        <f t="shared" si="9"/>
        <v>0</v>
      </c>
      <c r="L16" s="135"/>
      <c r="M16" s="135"/>
      <c r="N16" s="135"/>
      <c r="O16" s="135"/>
      <c r="P16" s="136"/>
      <c r="Q16" s="135"/>
      <c r="R16" s="136"/>
      <c r="T16" s="138" t="str">
        <f t="shared" si="10"/>
        <v/>
      </c>
      <c r="U16" s="160"/>
      <c r="V16" s="140" t="e">
        <f t="shared" si="2"/>
        <v>#DIV/0!</v>
      </c>
      <c r="W16" s="152"/>
      <c r="X16" s="48" t="e">
        <f t="shared" si="11"/>
        <v>#VALUE!</v>
      </c>
      <c r="Z16" s="355"/>
      <c r="AA16" s="355"/>
      <c r="AH16" s="358" t="s">
        <v>1587</v>
      </c>
      <c r="AI16" s="358"/>
      <c r="AJ16" s="358"/>
      <c r="AK16" s="358"/>
      <c r="AL16" s="358"/>
      <c r="AM16" s="358"/>
      <c r="AN16" s="358"/>
    </row>
    <row r="17" spans="2:40" ht="50.25" customHeight="1" x14ac:dyDescent="0.25">
      <c r="B17" s="301">
        <v>6</v>
      </c>
      <c r="C17" s="154" t="s">
        <v>183</v>
      </c>
      <c r="D17" s="189"/>
      <c r="E17" s="279" t="s">
        <v>184</v>
      </c>
      <c r="F17" s="276"/>
      <c r="G17" s="280"/>
      <c r="H17" s="128"/>
      <c r="I17" s="165"/>
      <c r="J17" s="137">
        <f>SUM(L17:Q17)</f>
        <v>0</v>
      </c>
      <c r="K17" s="137">
        <f t="shared" si="9"/>
        <v>0</v>
      </c>
      <c r="L17" s="135"/>
      <c r="M17" s="135"/>
      <c r="N17" s="135"/>
      <c r="O17" s="135"/>
      <c r="P17" s="136"/>
      <c r="Q17" s="135"/>
      <c r="R17" s="136"/>
      <c r="T17" s="138" t="str">
        <f t="shared" si="10"/>
        <v/>
      </c>
      <c r="U17" s="160" t="e">
        <f>1/$J$27</f>
        <v>#DIV/0!</v>
      </c>
      <c r="V17" s="140" t="e">
        <f t="shared" si="2"/>
        <v>#DIV/0!</v>
      </c>
      <c r="W17" s="152" t="e">
        <f>IF(R17=1,0,T17*U17)</f>
        <v>#VALUE!</v>
      </c>
      <c r="X17" s="48" t="e">
        <f t="shared" si="11"/>
        <v>#VALUE!</v>
      </c>
      <c r="Z17" s="355"/>
      <c r="AA17" s="355"/>
      <c r="AH17" s="358" t="s">
        <v>1588</v>
      </c>
      <c r="AI17" s="358"/>
      <c r="AJ17" s="358"/>
      <c r="AK17" s="358"/>
      <c r="AL17" s="358"/>
      <c r="AM17" s="358"/>
      <c r="AN17" s="358"/>
    </row>
    <row r="18" spans="2:40" ht="62.25" customHeight="1" x14ac:dyDescent="0.25">
      <c r="B18" s="301" t="s">
        <v>185</v>
      </c>
      <c r="C18" s="155" t="s">
        <v>186</v>
      </c>
      <c r="D18" s="189"/>
      <c r="E18" s="279" t="s">
        <v>187</v>
      </c>
      <c r="F18" s="276"/>
      <c r="G18" s="280"/>
      <c r="H18" s="128"/>
      <c r="I18" s="165"/>
      <c r="J18" s="165"/>
      <c r="K18" s="137">
        <f t="shared" si="9"/>
        <v>0</v>
      </c>
      <c r="L18" s="135"/>
      <c r="M18" s="135"/>
      <c r="N18" s="135"/>
      <c r="O18" s="135"/>
      <c r="P18" s="136"/>
      <c r="Q18" s="135"/>
      <c r="R18" s="136"/>
      <c r="T18" s="138" t="str">
        <f t="shared" si="10"/>
        <v/>
      </c>
      <c r="U18" s="160"/>
      <c r="V18" s="140" t="e">
        <f t="shared" si="2"/>
        <v>#DIV/0!</v>
      </c>
      <c r="W18" s="152"/>
      <c r="X18" s="48" t="e">
        <f t="shared" si="11"/>
        <v>#VALUE!</v>
      </c>
      <c r="Z18" s="355"/>
      <c r="AA18" s="355"/>
      <c r="AH18" s="358" t="s">
        <v>1589</v>
      </c>
      <c r="AI18" s="358"/>
      <c r="AJ18" s="358"/>
      <c r="AK18" s="358"/>
      <c r="AL18" s="358"/>
      <c r="AM18" s="358"/>
      <c r="AN18" s="358"/>
    </row>
    <row r="19" spans="2:40" ht="61.5" customHeight="1" x14ac:dyDescent="0.25">
      <c r="B19" s="301" t="s">
        <v>188</v>
      </c>
      <c r="C19" s="156" t="s">
        <v>189</v>
      </c>
      <c r="D19" s="189"/>
      <c r="E19" s="279" t="s">
        <v>190</v>
      </c>
      <c r="F19" s="276"/>
      <c r="G19" s="280"/>
      <c r="H19" s="128"/>
      <c r="I19" s="165"/>
      <c r="J19" s="165"/>
      <c r="K19" s="137">
        <f t="shared" si="9"/>
        <v>0</v>
      </c>
      <c r="L19" s="135"/>
      <c r="M19" s="135"/>
      <c r="N19" s="135"/>
      <c r="O19" s="135"/>
      <c r="P19" s="136"/>
      <c r="Q19" s="135"/>
      <c r="R19" s="136"/>
      <c r="T19" s="138" t="str">
        <f t="shared" si="10"/>
        <v/>
      </c>
      <c r="U19" s="160"/>
      <c r="V19" s="140" t="e">
        <f t="shared" si="2"/>
        <v>#DIV/0!</v>
      </c>
      <c r="W19" s="152"/>
      <c r="X19" s="48" t="e">
        <f t="shared" si="11"/>
        <v>#VALUE!</v>
      </c>
      <c r="Z19" s="355"/>
      <c r="AA19" s="355"/>
      <c r="AH19" s="358" t="s">
        <v>1590</v>
      </c>
      <c r="AI19" s="358"/>
      <c r="AJ19" s="358"/>
      <c r="AK19" s="358"/>
      <c r="AL19" s="358"/>
      <c r="AM19" s="358"/>
      <c r="AN19" s="358"/>
    </row>
    <row r="20" spans="2:40" ht="55.5" customHeight="1" x14ac:dyDescent="0.25">
      <c r="B20" s="301" t="s">
        <v>191</v>
      </c>
      <c r="C20" s="157" t="s">
        <v>192</v>
      </c>
      <c r="D20" s="189"/>
      <c r="E20" s="279" t="s">
        <v>193</v>
      </c>
      <c r="F20" s="276"/>
      <c r="G20" s="280"/>
      <c r="H20" s="128"/>
      <c r="I20" s="165"/>
      <c r="J20" s="165"/>
      <c r="K20" s="137">
        <f t="shared" si="9"/>
        <v>0</v>
      </c>
      <c r="L20" s="135"/>
      <c r="M20" s="135"/>
      <c r="N20" s="135"/>
      <c r="O20" s="135"/>
      <c r="P20" s="136"/>
      <c r="Q20" s="135"/>
      <c r="R20" s="136"/>
      <c r="T20" s="138" t="str">
        <f t="shared" si="10"/>
        <v/>
      </c>
      <c r="U20" s="160"/>
      <c r="V20" s="140" t="e">
        <f t="shared" si="2"/>
        <v>#DIV/0!</v>
      </c>
      <c r="W20" s="152"/>
      <c r="X20" s="48" t="e">
        <f t="shared" si="11"/>
        <v>#VALUE!</v>
      </c>
      <c r="Z20" s="355"/>
      <c r="AA20" s="355"/>
      <c r="AH20" s="358" t="s">
        <v>1591</v>
      </c>
      <c r="AI20" s="358"/>
      <c r="AJ20" s="358"/>
      <c r="AK20" s="358"/>
      <c r="AL20" s="358"/>
      <c r="AM20" s="358"/>
      <c r="AN20" s="358"/>
    </row>
    <row r="21" spans="2:40" ht="51" customHeight="1" x14ac:dyDescent="0.25">
      <c r="B21" s="301">
        <v>7</v>
      </c>
      <c r="C21" s="154" t="s">
        <v>194</v>
      </c>
      <c r="D21" s="189"/>
      <c r="E21" s="279" t="s">
        <v>195</v>
      </c>
      <c r="F21" s="276"/>
      <c r="G21" s="247"/>
      <c r="H21" s="128"/>
      <c r="I21" s="165"/>
      <c r="J21" s="137">
        <f>SUM(L21:Q21)</f>
        <v>0</v>
      </c>
      <c r="K21" s="137">
        <f t="shared" si="9"/>
        <v>0</v>
      </c>
      <c r="L21" s="135"/>
      <c r="M21" s="135"/>
      <c r="N21" s="135"/>
      <c r="O21" s="135"/>
      <c r="P21" s="136"/>
      <c r="Q21" s="135"/>
      <c r="R21" s="136"/>
      <c r="T21" s="138" t="str">
        <f t="shared" si="10"/>
        <v/>
      </c>
      <c r="U21" s="160" t="e">
        <f>1/$J$27</f>
        <v>#DIV/0!</v>
      </c>
      <c r="V21" s="140" t="e">
        <f t="shared" si="2"/>
        <v>#DIV/0!</v>
      </c>
      <c r="W21" s="152" t="e">
        <f>IF(R21=1,0,T21*U21)</f>
        <v>#VALUE!</v>
      </c>
      <c r="X21" s="48" t="e">
        <f t="shared" si="11"/>
        <v>#VALUE!</v>
      </c>
      <c r="Z21" s="355"/>
      <c r="AA21" s="355"/>
      <c r="AH21" s="358" t="s">
        <v>1592</v>
      </c>
      <c r="AI21" s="358"/>
      <c r="AJ21" s="358"/>
      <c r="AK21" s="358"/>
      <c r="AL21" s="358"/>
      <c r="AM21" s="358"/>
      <c r="AN21" s="358"/>
    </row>
    <row r="22" spans="2:40" ht="61.5" customHeight="1" x14ac:dyDescent="0.25">
      <c r="B22" s="301">
        <v>8</v>
      </c>
      <c r="C22" s="154" t="s">
        <v>196</v>
      </c>
      <c r="D22" s="189"/>
      <c r="E22" s="279" t="s">
        <v>197</v>
      </c>
      <c r="F22" s="276"/>
      <c r="G22" s="280"/>
      <c r="H22" s="139"/>
      <c r="I22" s="165"/>
      <c r="J22" s="137">
        <f>SUM(L22:Q22)</f>
        <v>0</v>
      </c>
      <c r="K22" s="137">
        <f t="shared" si="9"/>
        <v>0</v>
      </c>
      <c r="L22" s="135"/>
      <c r="M22" s="135"/>
      <c r="N22" s="135"/>
      <c r="O22" s="135"/>
      <c r="P22" s="136"/>
      <c r="Q22" s="135"/>
      <c r="R22" s="136"/>
      <c r="T22" s="138" t="str">
        <f t="shared" si="10"/>
        <v/>
      </c>
      <c r="U22" s="160" t="e">
        <f>1/$J$27</f>
        <v>#DIV/0!</v>
      </c>
      <c r="V22" s="140" t="e">
        <f t="shared" si="2"/>
        <v>#DIV/0!</v>
      </c>
      <c r="W22" s="152" t="e">
        <f>IF(R22=1,0,T22*U22)</f>
        <v>#VALUE!</v>
      </c>
      <c r="X22" s="48" t="e">
        <f t="shared" si="11"/>
        <v>#VALUE!</v>
      </c>
      <c r="Z22" s="355"/>
      <c r="AA22" s="355"/>
      <c r="AH22" s="358" t="s">
        <v>1593</v>
      </c>
      <c r="AI22" s="358"/>
      <c r="AJ22" s="358"/>
      <c r="AK22" s="358"/>
      <c r="AL22" s="358"/>
      <c r="AM22" s="358"/>
      <c r="AN22" s="358"/>
    </row>
    <row r="23" spans="2:40" x14ac:dyDescent="0.25">
      <c r="C23" s="165"/>
      <c r="D23" s="165"/>
      <c r="E23" s="165"/>
      <c r="F23" s="165"/>
      <c r="G23" s="165"/>
      <c r="Z23"/>
      <c r="AA23"/>
    </row>
    <row r="24" spans="2:40" x14ac:dyDescent="0.25">
      <c r="C24" s="165"/>
      <c r="D24" s="165"/>
      <c r="E24" s="165"/>
      <c r="F24" s="165"/>
      <c r="G24" s="165"/>
      <c r="S24" s="131" t="s">
        <v>198</v>
      </c>
      <c r="T24" s="142">
        <f>SUMIF(J27,8-W27,W24)</f>
        <v>0</v>
      </c>
      <c r="W24" s="184" t="e">
        <f>SUM(W10:W22)</f>
        <v>#VALUE!</v>
      </c>
      <c r="X24" s="184" t="e">
        <f>SUM(X10:X22)</f>
        <v>#VALUE!</v>
      </c>
    </row>
    <row r="25" spans="2:40" x14ac:dyDescent="0.25">
      <c r="C25" s="165"/>
      <c r="D25" s="165"/>
      <c r="E25" s="165"/>
      <c r="F25" s="165"/>
      <c r="G25" s="165"/>
      <c r="S25" s="131" t="s">
        <v>199</v>
      </c>
      <c r="T25" s="142">
        <f>SUMIF(K27,13-W28,X24)</f>
        <v>0</v>
      </c>
      <c r="Y25" s="141"/>
    </row>
    <row r="26" spans="2:40" x14ac:dyDescent="0.25">
      <c r="C26" s="165"/>
      <c r="D26" s="165"/>
      <c r="E26" s="165"/>
      <c r="F26" s="165"/>
      <c r="G26" s="165"/>
      <c r="Y26" s="141"/>
    </row>
    <row r="27" spans="2:40" x14ac:dyDescent="0.25">
      <c r="C27" s="165"/>
      <c r="D27" s="165"/>
      <c r="E27" s="165"/>
      <c r="F27" s="165"/>
      <c r="G27" s="165"/>
      <c r="J27" s="163">
        <f>SUM($J$10:$J$22)</f>
        <v>0</v>
      </c>
      <c r="K27" s="163">
        <f>SUM(K10:K22)</f>
        <v>0</v>
      </c>
      <c r="V27" s="163" t="s">
        <v>207</v>
      </c>
      <c r="W27" s="163">
        <f>SUM(R10:R13,R15,R17,R21,R22)</f>
        <v>0</v>
      </c>
    </row>
    <row r="28" spans="2:40" ht="13.5" customHeight="1" x14ac:dyDescent="0.25">
      <c r="C28" s="165"/>
      <c r="D28" s="165"/>
      <c r="E28" s="165"/>
      <c r="F28" s="165"/>
      <c r="G28" s="165"/>
      <c r="V28" s="163" t="s">
        <v>208</v>
      </c>
      <c r="W28" s="163">
        <f>SUM(R10:R22)</f>
        <v>0</v>
      </c>
    </row>
    <row r="29" spans="2:40" x14ac:dyDescent="0.25">
      <c r="C29" s="165"/>
      <c r="D29" s="165"/>
      <c r="E29" s="165"/>
      <c r="F29" s="165"/>
      <c r="G29" s="165"/>
    </row>
    <row r="36" spans="28:33" ht="22.5" customHeight="1" x14ac:dyDescent="0.25">
      <c r="AB36" s="164"/>
      <c r="AC36" s="164"/>
      <c r="AD36" s="164"/>
    </row>
    <row r="38" spans="28:33" ht="15" customHeight="1" x14ac:dyDescent="0.25">
      <c r="AB38" s="164"/>
      <c r="AC38" s="164"/>
      <c r="AD38" s="164"/>
      <c r="AE38" s="164"/>
      <c r="AF38" s="164"/>
      <c r="AG38" s="164"/>
    </row>
  </sheetData>
  <sheetProtection formatCells="0" formatColumns="0" formatRows="0" insertColumns="0" insertRows="0" insertHyperlinks="0" deleteColumns="0" deleteRows="0" sort="0" autoFilter="0" pivotTables="0"/>
  <mergeCells count="36">
    <mergeCell ref="AH13:AN13"/>
    <mergeCell ref="AH15:AN15"/>
    <mergeCell ref="AH16:AN16"/>
    <mergeCell ref="Z16:AA16"/>
    <mergeCell ref="Z12:AA12"/>
    <mergeCell ref="AH17:AN17"/>
    <mergeCell ref="Z22:AA22"/>
    <mergeCell ref="Z10:AA10"/>
    <mergeCell ref="Z13:AA13"/>
    <mergeCell ref="Z14:AA14"/>
    <mergeCell ref="Z15:AA15"/>
    <mergeCell ref="Z20:AA20"/>
    <mergeCell ref="Z17:AA17"/>
    <mergeCell ref="Z18:AA18"/>
    <mergeCell ref="AH18:AN18"/>
    <mergeCell ref="AH19:AN19"/>
    <mergeCell ref="AH20:AN20"/>
    <mergeCell ref="AH22:AN22"/>
    <mergeCell ref="AH21:AN21"/>
    <mergeCell ref="Z19:AA19"/>
    <mergeCell ref="Z21:AA21"/>
    <mergeCell ref="L5:AD5"/>
    <mergeCell ref="B1:AA1"/>
    <mergeCell ref="AH11:AN11"/>
    <mergeCell ref="AH12:AN12"/>
    <mergeCell ref="G7:G8"/>
    <mergeCell ref="C2:T2"/>
    <mergeCell ref="C3:T3"/>
    <mergeCell ref="C7:C8"/>
    <mergeCell ref="T7:V7"/>
    <mergeCell ref="E7:E8"/>
    <mergeCell ref="J7:R7"/>
    <mergeCell ref="AH7:AN8"/>
    <mergeCell ref="AH10:AN10"/>
    <mergeCell ref="Z11:AA11"/>
    <mergeCell ref="C6:S6"/>
  </mergeCells>
  <conditionalFormatting sqref="K10 K13:K22">
    <cfRule type="cellIs" dxfId="699" priority="253" stopIfTrue="1" operator="notEqual">
      <formula>1</formula>
    </cfRule>
    <cfRule type="cellIs" dxfId="698" priority="254" stopIfTrue="1" operator="equal">
      <formula>1</formula>
    </cfRule>
  </conditionalFormatting>
  <conditionalFormatting sqref="T25">
    <cfRule type="containsBlanks" dxfId="697" priority="147" stopIfTrue="1">
      <formula>LEN(TRIM(T25))=0</formula>
    </cfRule>
    <cfRule type="cellIs" dxfId="696" priority="148" stopIfTrue="1" operator="lessThan">
      <formula>19.999</formula>
    </cfRule>
    <cfRule type="cellIs" dxfId="695" priority="149" stopIfTrue="1" operator="lessThan">
      <formula>39.999</formula>
    </cfRule>
    <cfRule type="cellIs" dxfId="694" priority="150" stopIfTrue="1" operator="lessThan">
      <formula>59.999</formula>
    </cfRule>
    <cfRule type="cellIs" dxfId="693" priority="151" stopIfTrue="1" operator="lessThan">
      <formula>79.999</formula>
    </cfRule>
    <cfRule type="cellIs" dxfId="692" priority="152" stopIfTrue="1" operator="lessThan">
      <formula>89.999</formula>
    </cfRule>
    <cfRule type="cellIs" dxfId="691" priority="153" stopIfTrue="1" operator="between">
      <formula>90</formula>
      <formula>100</formula>
    </cfRule>
  </conditionalFormatting>
  <conditionalFormatting sqref="T24">
    <cfRule type="containsBlanks" dxfId="690" priority="140" stopIfTrue="1">
      <formula>LEN(TRIM(T24))=0</formula>
    </cfRule>
    <cfRule type="cellIs" dxfId="689" priority="141" stopIfTrue="1" operator="lessThan">
      <formula>19.999</formula>
    </cfRule>
    <cfRule type="cellIs" dxfId="688" priority="142" stopIfTrue="1" operator="lessThan">
      <formula>39.999</formula>
    </cfRule>
    <cfRule type="cellIs" dxfId="687" priority="143" stopIfTrue="1" operator="lessThan">
      <formula>59.999</formula>
    </cfRule>
    <cfRule type="cellIs" dxfId="686" priority="144" stopIfTrue="1" operator="lessThan">
      <formula>79.999</formula>
    </cfRule>
    <cfRule type="cellIs" dxfId="685" priority="145" stopIfTrue="1" operator="lessThan">
      <formula>89.999</formula>
    </cfRule>
    <cfRule type="cellIs" dxfId="684" priority="146" stopIfTrue="1" operator="between">
      <formula>90</formula>
      <formula>100</formula>
    </cfRule>
  </conditionalFormatting>
  <conditionalFormatting sqref="J10">
    <cfRule type="cellIs" dxfId="683" priority="128" stopIfTrue="1" operator="notEqual">
      <formula>1</formula>
    </cfRule>
    <cfRule type="cellIs" dxfId="682" priority="129" stopIfTrue="1" operator="equal">
      <formula>1</formula>
    </cfRule>
  </conditionalFormatting>
  <conditionalFormatting sqref="J13">
    <cfRule type="cellIs" dxfId="681" priority="41" stopIfTrue="1" operator="notEqual">
      <formula>1</formula>
    </cfRule>
    <cfRule type="cellIs" dxfId="680" priority="42" stopIfTrue="1" operator="equal">
      <formula>1</formula>
    </cfRule>
  </conditionalFormatting>
  <conditionalFormatting sqref="J15">
    <cfRule type="cellIs" dxfId="679" priority="39" stopIfTrue="1" operator="notEqual">
      <formula>1</formula>
    </cfRule>
    <cfRule type="cellIs" dxfId="678" priority="40" stopIfTrue="1" operator="equal">
      <formula>1</formula>
    </cfRule>
  </conditionalFormatting>
  <conditionalFormatting sqref="J17">
    <cfRule type="cellIs" dxfId="677" priority="37" stopIfTrue="1" operator="notEqual">
      <formula>1</formula>
    </cfRule>
    <cfRule type="cellIs" dxfId="676" priority="38" stopIfTrue="1" operator="equal">
      <formula>1</formula>
    </cfRule>
  </conditionalFormatting>
  <conditionalFormatting sqref="J22">
    <cfRule type="cellIs" dxfId="675" priority="35" stopIfTrue="1" operator="notEqual">
      <formula>1</formula>
    </cfRule>
    <cfRule type="cellIs" dxfId="674" priority="36" stopIfTrue="1" operator="equal">
      <formula>1</formula>
    </cfRule>
  </conditionalFormatting>
  <conditionalFormatting sqref="X10 X13:X22">
    <cfRule type="expression" dxfId="673" priority="273" stopIfTrue="1">
      <formula>#REF!=0</formula>
    </cfRule>
  </conditionalFormatting>
  <pageMargins left="0.7" right="0.7" top="0.75" bottom="0.75" header="0.3" footer="0.3"/>
  <pageSetup paperSize="9" scale="47" orientation="landscape" r:id="rId1"/>
  <colBreaks count="1" manualBreakCount="1">
    <brk id="33" max="1048575" man="1"/>
  </colBreaks>
  <ignoredErrors>
    <ignoredError sqref="T10:T23"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33261" r:id="rId4" name="Button 3405">
              <controlPr defaultSize="0" print="0" autoLine="0" autoPict="0" macro="[0]!ButtonOpenAll">
                <anchor moveWithCells="1" sizeWithCells="1">
                  <from>
                    <xdr:col>2</xdr:col>
                    <xdr:colOff>2857500</xdr:colOff>
                    <xdr:row>3</xdr:row>
                    <xdr:rowOff>76200</xdr:rowOff>
                  </from>
                  <to>
                    <xdr:col>2</xdr:col>
                    <xdr:colOff>3933825</xdr:colOff>
                    <xdr:row>5</xdr:row>
                    <xdr:rowOff>66675</xdr:rowOff>
                  </to>
                </anchor>
              </controlPr>
            </control>
          </mc:Choice>
        </mc:AlternateContent>
        <mc:AlternateContent xmlns:mc="http://schemas.openxmlformats.org/markup-compatibility/2006">
          <mc:Choice Requires="x14">
            <control shapeId="1533468" r:id="rId5" name="Button 3612">
              <controlPr defaultSize="0" print="0" autoLine="0" autoPict="0" macro="[0]!ButtonD2_CloseAll">
                <anchor moveWithCells="1" sizeWithCells="1">
                  <from>
                    <xdr:col>2</xdr:col>
                    <xdr:colOff>4057650</xdr:colOff>
                    <xdr:row>3</xdr:row>
                    <xdr:rowOff>66675</xdr:rowOff>
                  </from>
                  <to>
                    <xdr:col>6</xdr:col>
                    <xdr:colOff>57150</xdr:colOff>
                    <xdr:row>5</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5" tint="-0.24988555558946501"/>
  </sheetPr>
  <dimension ref="A1:AM44"/>
  <sheetViews>
    <sheetView showGridLines="0" showRowColHeaders="0" zoomScale="115" zoomScaleNormal="115" workbookViewId="0">
      <pane ySplit="8" topLeftCell="A18" activePane="bottomLeft" state="frozen"/>
      <selection pane="bottomLeft" activeCell="C6" sqref="C6:R6"/>
    </sheetView>
  </sheetViews>
  <sheetFormatPr defaultRowHeight="15" outlineLevelCol="1" x14ac:dyDescent="0.25"/>
  <cols>
    <col min="1" max="1" width="1.7109375" style="163" customWidth="1"/>
    <col min="2" max="2" width="4.42578125" style="163" customWidth="1"/>
    <col min="3" max="3" width="65.85546875" style="163" customWidth="1"/>
    <col min="4" max="4" width="1.85546875" style="163" customWidth="1" outlineLevel="1"/>
    <col min="5" max="5" width="5.42578125" style="163" customWidth="1" outlineLevel="1"/>
    <col min="6" max="6" width="1.42578125" style="163" customWidth="1" outlineLevel="1"/>
    <col min="7" max="7" width="7.42578125" style="163" customWidth="1" outlineLevel="1"/>
    <col min="8" max="8" width="2.28515625" style="163" customWidth="1"/>
    <col min="9" max="9" width="4" style="163" hidden="1" customWidth="1"/>
    <col min="10" max="10" width="4.42578125" style="163" hidden="1" customWidth="1"/>
    <col min="11" max="12" width="4" style="163" customWidth="1"/>
    <col min="13" max="13" width="3.28515625" style="163" customWidth="1"/>
    <col min="14" max="14" width="4.42578125" style="163" customWidth="1"/>
    <col min="15" max="15" width="4.140625" style="163" customWidth="1"/>
    <col min="16" max="16" width="3.42578125" style="163" customWidth="1"/>
    <col min="17" max="17" width="3.7109375" style="163" customWidth="1"/>
    <col min="18" max="18" width="7.28515625" style="163" customWidth="1"/>
    <col min="19" max="19" width="13.28515625" style="163" customWidth="1"/>
    <col min="20" max="20" width="8.28515625" style="163" hidden="1" customWidth="1"/>
    <col min="21" max="21" width="9" style="163" hidden="1" customWidth="1"/>
    <col min="22" max="22" width="10.42578125" style="163" hidden="1" customWidth="1"/>
    <col min="23" max="23" width="9.28515625" style="163" hidden="1" customWidth="1"/>
    <col min="24" max="24" width="7.140625" style="163" customWidth="1"/>
    <col min="25" max="25" width="13.7109375" style="163" customWidth="1"/>
    <col min="26" max="26" width="19.28515625" style="163" customWidth="1"/>
    <col min="27" max="27" width="15.140625" style="163" customWidth="1"/>
    <col min="28" max="28" width="9.140625" style="163"/>
    <col min="29" max="29" width="51.7109375" style="163" customWidth="1"/>
    <col min="30" max="16384" width="9.140625" style="163"/>
  </cols>
  <sheetData>
    <row r="1" spans="1:39" ht="39" customHeight="1" x14ac:dyDescent="0.25">
      <c r="A1" s="345"/>
      <c r="B1" s="363" t="s">
        <v>209</v>
      </c>
      <c r="C1" s="363"/>
      <c r="D1" s="363"/>
      <c r="E1" s="363"/>
      <c r="F1" s="363"/>
      <c r="G1" s="363"/>
      <c r="H1" s="363"/>
      <c r="I1" s="363"/>
      <c r="J1" s="363"/>
      <c r="K1" s="363"/>
      <c r="L1" s="363"/>
      <c r="M1" s="363"/>
      <c r="N1" s="363"/>
      <c r="O1" s="363"/>
      <c r="P1" s="363"/>
      <c r="Q1" s="363"/>
      <c r="R1" s="363"/>
      <c r="S1" s="363"/>
      <c r="T1" s="363"/>
      <c r="U1" s="363"/>
      <c r="V1" s="363"/>
      <c r="W1" s="363"/>
      <c r="X1" s="363"/>
      <c r="Y1" s="363"/>
      <c r="Z1" s="363"/>
    </row>
    <row r="2" spans="1:39" x14ac:dyDescent="0.25">
      <c r="B2" s="186"/>
      <c r="C2" s="367" t="s">
        <v>1594</v>
      </c>
      <c r="D2" s="367"/>
      <c r="E2" s="367"/>
      <c r="F2" s="367"/>
      <c r="G2" s="367"/>
      <c r="H2" s="367"/>
      <c r="I2" s="367"/>
      <c r="J2" s="367"/>
      <c r="K2" s="367"/>
      <c r="L2" s="367"/>
      <c r="M2" s="367"/>
      <c r="N2" s="367"/>
      <c r="O2" s="367"/>
      <c r="P2" s="367"/>
      <c r="Q2" s="367"/>
      <c r="R2" s="367"/>
      <c r="S2" s="367"/>
      <c r="T2" s="367"/>
      <c r="U2" s="186"/>
      <c r="V2" s="186"/>
      <c r="W2" s="186"/>
      <c r="X2" s="186"/>
    </row>
    <row r="3" spans="1:39" x14ac:dyDescent="0.25">
      <c r="B3" s="186"/>
      <c r="C3" s="367" t="s">
        <v>1595</v>
      </c>
      <c r="D3" s="367"/>
      <c r="E3" s="367"/>
      <c r="F3" s="367"/>
      <c r="G3" s="367"/>
      <c r="H3" s="367"/>
      <c r="I3" s="367"/>
      <c r="J3" s="367"/>
      <c r="K3" s="367"/>
      <c r="L3" s="367"/>
      <c r="M3" s="367"/>
      <c r="N3" s="367"/>
      <c r="O3" s="367"/>
      <c r="P3" s="367"/>
      <c r="Q3" s="367"/>
      <c r="R3" s="367"/>
      <c r="S3" s="367"/>
      <c r="T3" s="367"/>
      <c r="U3" s="186"/>
      <c r="V3" s="186"/>
      <c r="W3" s="186"/>
      <c r="X3" s="186"/>
    </row>
    <row r="4" spans="1:39" x14ac:dyDescent="0.25">
      <c r="B4" s="161"/>
      <c r="C4" s="162"/>
      <c r="D4" s="162"/>
      <c r="E4" s="162"/>
      <c r="F4" s="162"/>
      <c r="G4" s="162"/>
      <c r="H4" s="162"/>
      <c r="I4" s="162"/>
      <c r="J4" s="162"/>
      <c r="K4" s="162"/>
      <c r="L4" s="162"/>
      <c r="M4" s="162"/>
      <c r="N4" s="162"/>
      <c r="O4" s="162"/>
      <c r="P4" s="162"/>
      <c r="Q4" s="162"/>
      <c r="R4" s="162"/>
      <c r="S4" s="162"/>
      <c r="T4" s="162"/>
      <c r="U4" s="162"/>
      <c r="V4" s="162"/>
      <c r="W4" s="162"/>
      <c r="X4" s="162"/>
    </row>
    <row r="5" spans="1:39" s="166" customFormat="1" ht="14.25" customHeight="1" x14ac:dyDescent="0.25">
      <c r="B5" s="302"/>
      <c r="C5" s="302"/>
      <c r="D5" s="302"/>
      <c r="E5" s="302"/>
      <c r="F5" s="302"/>
      <c r="G5" s="302"/>
      <c r="H5" s="302"/>
      <c r="I5" s="302"/>
      <c r="J5" s="302"/>
      <c r="K5" s="366"/>
      <c r="L5" s="366"/>
      <c r="M5" s="366"/>
      <c r="N5" s="366"/>
      <c r="O5" s="366"/>
      <c r="P5" s="366"/>
      <c r="Q5" s="366"/>
      <c r="R5" s="366"/>
      <c r="S5" s="366"/>
      <c r="T5" s="366"/>
      <c r="U5" s="366"/>
      <c r="V5" s="366"/>
      <c r="W5" s="366"/>
      <c r="X5" s="366"/>
      <c r="Y5" s="366"/>
      <c r="Z5" s="366"/>
      <c r="AA5" s="366"/>
      <c r="AB5" s="366"/>
      <c r="AC5" s="366"/>
    </row>
    <row r="6" spans="1:39" s="166" customFormat="1" x14ac:dyDescent="0.25">
      <c r="B6" s="167"/>
      <c r="C6" s="453"/>
      <c r="D6" s="453"/>
      <c r="E6" s="453"/>
      <c r="F6" s="453"/>
      <c r="G6" s="453"/>
      <c r="H6" s="453"/>
      <c r="I6" s="453"/>
      <c r="J6" s="453"/>
      <c r="K6" s="453"/>
      <c r="L6" s="453"/>
      <c r="M6" s="453"/>
      <c r="N6" s="453"/>
      <c r="O6" s="453"/>
      <c r="P6" s="453"/>
      <c r="Q6" s="453"/>
      <c r="R6" s="453"/>
      <c r="S6" s="167"/>
      <c r="T6" s="167"/>
      <c r="U6" s="167"/>
      <c r="V6" s="167"/>
      <c r="W6" s="167"/>
      <c r="X6" s="167"/>
    </row>
    <row r="7" spans="1:39" s="166" customFormat="1" ht="37.5" customHeight="1" x14ac:dyDescent="0.25">
      <c r="B7" s="181"/>
      <c r="C7" s="356" t="s">
        <v>210</v>
      </c>
      <c r="D7" s="338"/>
      <c r="E7" s="359" t="s">
        <v>211</v>
      </c>
      <c r="F7" s="339"/>
      <c r="G7" s="359" t="s">
        <v>212</v>
      </c>
      <c r="H7" s="168"/>
      <c r="I7" s="361" t="s">
        <v>1694</v>
      </c>
      <c r="J7" s="362"/>
      <c r="K7" s="362"/>
      <c r="L7" s="362"/>
      <c r="M7" s="362"/>
      <c r="N7" s="362"/>
      <c r="O7" s="362"/>
      <c r="P7" s="362"/>
      <c r="Q7" s="362"/>
      <c r="R7" s="169"/>
      <c r="S7" s="360" t="s">
        <v>213</v>
      </c>
      <c r="T7" s="360"/>
      <c r="U7" s="360"/>
      <c r="V7" s="170"/>
      <c r="W7" s="170"/>
      <c r="X7" s="170"/>
      <c r="Y7" s="170"/>
      <c r="AG7" s="356" t="s">
        <v>214</v>
      </c>
      <c r="AH7" s="356"/>
      <c r="AI7" s="356"/>
      <c r="AJ7" s="356"/>
      <c r="AK7" s="356"/>
      <c r="AL7" s="356"/>
      <c r="AM7" s="356"/>
    </row>
    <row r="8" spans="1:39" s="166" customFormat="1" ht="80.25" customHeight="1" x14ac:dyDescent="0.25">
      <c r="B8" s="181"/>
      <c r="C8" s="356"/>
      <c r="D8" s="338"/>
      <c r="E8" s="359"/>
      <c r="F8" s="340"/>
      <c r="G8" s="359"/>
      <c r="H8" s="168"/>
      <c r="I8" s="172" t="s">
        <v>279</v>
      </c>
      <c r="J8" s="172" t="s">
        <v>280</v>
      </c>
      <c r="K8" s="192">
        <v>0</v>
      </c>
      <c r="L8" s="192">
        <v>0.2</v>
      </c>
      <c r="M8" s="192">
        <v>0.4</v>
      </c>
      <c r="N8" s="192">
        <v>0.6</v>
      </c>
      <c r="O8" s="192">
        <v>0.8</v>
      </c>
      <c r="P8" s="192">
        <v>1</v>
      </c>
      <c r="Q8" s="193" t="s">
        <v>215</v>
      </c>
      <c r="S8" s="174"/>
      <c r="T8" s="174" t="s">
        <v>281</v>
      </c>
      <c r="U8" s="173" t="s">
        <v>282</v>
      </c>
      <c r="V8" s="171"/>
      <c r="X8" s="171"/>
      <c r="AG8" s="356"/>
      <c r="AH8" s="356"/>
      <c r="AI8" s="356"/>
      <c r="AJ8" s="356"/>
      <c r="AK8" s="356"/>
      <c r="AL8" s="356"/>
      <c r="AM8" s="356"/>
    </row>
    <row r="9" spans="1:39" ht="42" customHeight="1" x14ac:dyDescent="0.25">
      <c r="H9" s="139"/>
      <c r="J9" s="45"/>
      <c r="K9" s="45"/>
      <c r="L9" s="45"/>
      <c r="M9" s="45"/>
      <c r="N9" s="45"/>
      <c r="O9" s="46"/>
      <c r="P9" s="129"/>
      <c r="Q9" s="130"/>
      <c r="S9" s="47"/>
      <c r="T9" s="47"/>
      <c r="U9" s="46"/>
      <c r="V9" s="163" t="s">
        <v>283</v>
      </c>
      <c r="W9" s="163" t="s">
        <v>284</v>
      </c>
      <c r="Y9" s="131" t="s">
        <v>216</v>
      </c>
    </row>
    <row r="10" spans="1:39" ht="49.5" customHeight="1" x14ac:dyDescent="0.25">
      <c r="A10" s="163" t="s">
        <v>217</v>
      </c>
      <c r="B10" s="301">
        <v>1</v>
      </c>
      <c r="C10" s="154" t="s">
        <v>218</v>
      </c>
      <c r="D10" s="189"/>
      <c r="E10" s="279" t="s">
        <v>219</v>
      </c>
      <c r="F10" s="276"/>
      <c r="G10" s="247" t="s">
        <v>220</v>
      </c>
      <c r="H10" s="139"/>
      <c r="I10" s="137">
        <f>SUM(K10:P10)</f>
        <v>0</v>
      </c>
      <c r="J10" s="137">
        <f>SUM(K10:P10)</f>
        <v>0</v>
      </c>
      <c r="K10" s="135"/>
      <c r="L10" s="135"/>
      <c r="M10" s="135"/>
      <c r="N10" s="135"/>
      <c r="O10" s="136"/>
      <c r="P10" s="197"/>
      <c r="Q10" s="136"/>
      <c r="S10" s="138" t="str">
        <f>IF(SUM(K10:P10)=1,((K10*0)+(L10*20)+(M10*40)+(N10*60)+(O10*80)+(P10*100)),"")</f>
        <v/>
      </c>
      <c r="T10" s="160" t="e">
        <f>1/$I$29</f>
        <v>#DIV/0!</v>
      </c>
      <c r="U10" s="140" t="e">
        <f t="shared" ref="U10" si="0">1/$J$29</f>
        <v>#DIV/0!</v>
      </c>
      <c r="V10" s="152" t="e">
        <f>IF(Q10=1,0,S10*T10)</f>
        <v>#VALUE!</v>
      </c>
      <c r="W10" s="48" t="e">
        <f>IF(Q10=1,0,S10*U10)</f>
        <v>#VALUE!</v>
      </c>
      <c r="Y10" s="368"/>
      <c r="Z10" s="368"/>
      <c r="AG10" s="358" t="s">
        <v>1596</v>
      </c>
      <c r="AH10" s="358"/>
      <c r="AI10" s="358"/>
      <c r="AJ10" s="358"/>
      <c r="AK10" s="358"/>
      <c r="AL10" s="358"/>
      <c r="AM10" s="358"/>
    </row>
    <row r="11" spans="1:39" ht="46.5" customHeight="1" x14ac:dyDescent="0.25">
      <c r="B11" s="301" t="s">
        <v>221</v>
      </c>
      <c r="C11" s="158" t="s">
        <v>222</v>
      </c>
      <c r="D11" s="189"/>
      <c r="E11" s="279" t="s">
        <v>223</v>
      </c>
      <c r="F11" s="276"/>
      <c r="G11" s="280"/>
      <c r="H11" s="139"/>
      <c r="I11" s="165"/>
      <c r="J11" s="137">
        <f t="shared" ref="J11" si="1">SUM(K11:P11)</f>
        <v>0</v>
      </c>
      <c r="K11" s="135"/>
      <c r="L11" s="135"/>
      <c r="M11" s="135"/>
      <c r="N11" s="135"/>
      <c r="O11" s="136"/>
      <c r="P11" s="135"/>
      <c r="Q11" s="136"/>
      <c r="S11" s="138" t="str">
        <f t="shared" ref="S11" si="2">IF(SUM(K11:P11)=1,((K11*0)+(L11*20)+(M11*40)+(N11*60)+(O11*80)+(P11*100)),"")</f>
        <v/>
      </c>
      <c r="T11" s="160"/>
      <c r="U11" s="140" t="e">
        <f t="shared" ref="U11" si="3">1/$J$29</f>
        <v>#DIV/0!</v>
      </c>
      <c r="V11" s="152"/>
      <c r="W11" s="48" t="e">
        <f t="shared" ref="W11" si="4">IF(Q11=1,0,S11*U11)</f>
        <v>#VALUE!</v>
      </c>
      <c r="Y11" s="355"/>
      <c r="Z11" s="355"/>
      <c r="AG11" s="358" t="s">
        <v>1597</v>
      </c>
      <c r="AH11" s="358"/>
      <c r="AI11" s="358"/>
      <c r="AJ11" s="358"/>
      <c r="AK11" s="358"/>
      <c r="AL11" s="358"/>
      <c r="AM11" s="358"/>
    </row>
    <row r="12" spans="1:39" ht="48" customHeight="1" x14ac:dyDescent="0.25">
      <c r="B12" s="301">
        <v>2</v>
      </c>
      <c r="C12" s="154" t="s">
        <v>224</v>
      </c>
      <c r="D12" s="189"/>
      <c r="E12" s="279" t="s">
        <v>225</v>
      </c>
      <c r="F12" s="276"/>
      <c r="G12" s="247" t="s">
        <v>226</v>
      </c>
      <c r="H12" s="132"/>
      <c r="I12" s="137">
        <f>SUM(K12:P12)</f>
        <v>0</v>
      </c>
      <c r="J12" s="137">
        <f t="shared" ref="J12" si="5">SUM(K12:P12)</f>
        <v>0</v>
      </c>
      <c r="K12" s="135"/>
      <c r="L12" s="135"/>
      <c r="M12" s="135"/>
      <c r="N12" s="135"/>
      <c r="O12" s="136"/>
      <c r="P12" s="135"/>
      <c r="Q12" s="136"/>
      <c r="S12" s="138" t="str">
        <f t="shared" ref="S12" si="6">IF(SUM(K12:P12)=1,((K12*0)+(L12*20)+(M12*40)+(N12*60)+(O12*80)+(P12*100)),"")</f>
        <v/>
      </c>
      <c r="T12" s="160" t="e">
        <f>1/$I$29</f>
        <v>#DIV/0!</v>
      </c>
      <c r="U12" s="140" t="e">
        <f t="shared" ref="U12:U28" si="7">1/$J$29</f>
        <v>#DIV/0!</v>
      </c>
      <c r="V12" s="152" t="e">
        <f>IF(Q12=1,0,S12*T12)</f>
        <v>#VALUE!</v>
      </c>
      <c r="W12" s="48" t="e">
        <f t="shared" ref="W12" si="8">IF(Q12=1,0,S12*U12)</f>
        <v>#VALUE!</v>
      </c>
      <c r="Y12" s="368"/>
      <c r="Z12" s="368"/>
      <c r="AG12" s="358" t="s">
        <v>1598</v>
      </c>
      <c r="AH12" s="358"/>
      <c r="AI12" s="358"/>
      <c r="AJ12" s="358"/>
      <c r="AK12" s="358"/>
      <c r="AL12" s="358"/>
      <c r="AM12" s="358"/>
    </row>
    <row r="13" spans="1:39" ht="52.5" customHeight="1" x14ac:dyDescent="0.25">
      <c r="B13" s="301" t="s">
        <v>227</v>
      </c>
      <c r="C13" s="155" t="s">
        <v>228</v>
      </c>
      <c r="D13" s="189"/>
      <c r="E13" s="279" t="s">
        <v>229</v>
      </c>
      <c r="F13" s="276"/>
      <c r="G13" s="280"/>
      <c r="H13" s="139"/>
      <c r="I13" s="165"/>
      <c r="J13" s="137">
        <f t="shared" ref="J13:J28" si="9">SUM(K13:P13)</f>
        <v>0</v>
      </c>
      <c r="K13" s="135"/>
      <c r="L13" s="135"/>
      <c r="M13" s="135"/>
      <c r="N13" s="135"/>
      <c r="O13" s="136"/>
      <c r="P13" s="135"/>
      <c r="Q13" s="136"/>
      <c r="S13" s="138" t="str">
        <f t="shared" ref="S13:S28" si="10">IF(SUM(K13:P13)=1,((K13*0)+(L13*20)+(M13*40)+(N13*60)+(O13*80)+(P13*100)),"")</f>
        <v/>
      </c>
      <c r="T13" s="138"/>
      <c r="U13" s="140" t="e">
        <f t="shared" si="7"/>
        <v>#DIV/0!</v>
      </c>
      <c r="V13" s="152"/>
      <c r="W13" s="48" t="e">
        <f t="shared" ref="W13:W28" si="11">IF(Q13=1,0,S13*U13)</f>
        <v>#VALUE!</v>
      </c>
      <c r="Y13" s="355"/>
      <c r="Z13" s="355"/>
      <c r="AG13" s="345"/>
      <c r="AH13" s="345"/>
      <c r="AI13" s="345"/>
      <c r="AJ13" s="345"/>
      <c r="AK13" s="345"/>
      <c r="AL13" s="345"/>
      <c r="AM13" s="345"/>
    </row>
    <row r="14" spans="1:39" ht="45.75" customHeight="1" x14ac:dyDescent="0.25">
      <c r="B14" s="301" t="s">
        <v>230</v>
      </c>
      <c r="C14" s="175" t="s">
        <v>231</v>
      </c>
      <c r="D14" s="195"/>
      <c r="E14" s="279" t="s">
        <v>232</v>
      </c>
      <c r="F14" s="282"/>
      <c r="G14" s="247" t="s">
        <v>233</v>
      </c>
      <c r="H14" s="128"/>
      <c r="I14" s="165"/>
      <c r="J14" s="137">
        <f t="shared" si="9"/>
        <v>0</v>
      </c>
      <c r="K14" s="135"/>
      <c r="L14" s="135"/>
      <c r="M14" s="135"/>
      <c r="N14" s="135"/>
      <c r="O14" s="136"/>
      <c r="P14" s="135"/>
      <c r="Q14" s="136"/>
      <c r="S14" s="138" t="str">
        <f t="shared" si="10"/>
        <v/>
      </c>
      <c r="T14" s="160"/>
      <c r="U14" s="140" t="e">
        <f t="shared" si="7"/>
        <v>#DIV/0!</v>
      </c>
      <c r="V14" s="152"/>
      <c r="W14" s="48" t="e">
        <f t="shared" si="11"/>
        <v>#VALUE!</v>
      </c>
      <c r="Y14" s="355"/>
      <c r="Z14" s="355"/>
      <c r="AG14" s="358" t="s">
        <v>1599</v>
      </c>
      <c r="AH14" s="358"/>
      <c r="AI14" s="358"/>
      <c r="AJ14" s="358"/>
      <c r="AK14" s="358"/>
      <c r="AL14" s="358"/>
      <c r="AM14" s="358"/>
    </row>
    <row r="15" spans="1:39" ht="47.25" customHeight="1" x14ac:dyDescent="0.25">
      <c r="B15" s="301" t="s">
        <v>234</v>
      </c>
      <c r="C15" s="156" t="s">
        <v>235</v>
      </c>
      <c r="D15" s="189"/>
      <c r="E15" s="279" t="s">
        <v>236</v>
      </c>
      <c r="F15" s="276"/>
      <c r="G15" s="280"/>
      <c r="H15" s="128"/>
      <c r="I15" s="165"/>
      <c r="J15" s="137">
        <f t="shared" si="9"/>
        <v>0</v>
      </c>
      <c r="K15" s="135"/>
      <c r="L15" s="135"/>
      <c r="M15" s="135"/>
      <c r="N15" s="135"/>
      <c r="O15" s="136"/>
      <c r="P15" s="135"/>
      <c r="Q15" s="136"/>
      <c r="S15" s="138" t="str">
        <f t="shared" si="10"/>
        <v/>
      </c>
      <c r="T15" s="160"/>
      <c r="U15" s="140" t="e">
        <f t="shared" si="7"/>
        <v>#DIV/0!</v>
      </c>
      <c r="V15" s="152"/>
      <c r="W15" s="48" t="e">
        <f t="shared" si="11"/>
        <v>#VALUE!</v>
      </c>
      <c r="Y15" s="355"/>
      <c r="Z15" s="355"/>
      <c r="AG15" s="358" t="s">
        <v>1600</v>
      </c>
      <c r="AH15" s="358"/>
      <c r="AI15" s="358"/>
      <c r="AJ15" s="358"/>
      <c r="AK15" s="358"/>
      <c r="AL15" s="358"/>
      <c r="AM15" s="358"/>
    </row>
    <row r="16" spans="1:39" ht="45" customHeight="1" x14ac:dyDescent="0.25">
      <c r="B16" s="301" t="s">
        <v>237</v>
      </c>
      <c r="C16" s="156" t="s">
        <v>238</v>
      </c>
      <c r="D16" s="189"/>
      <c r="E16" s="279" t="s">
        <v>239</v>
      </c>
      <c r="F16" s="276"/>
      <c r="G16" s="280"/>
      <c r="H16" s="128"/>
      <c r="I16" s="165"/>
      <c r="J16" s="137">
        <f t="shared" si="9"/>
        <v>0</v>
      </c>
      <c r="K16" s="135"/>
      <c r="L16" s="135"/>
      <c r="M16" s="135"/>
      <c r="N16" s="135"/>
      <c r="O16" s="136"/>
      <c r="P16" s="135"/>
      <c r="Q16" s="136"/>
      <c r="S16" s="138" t="str">
        <f t="shared" si="10"/>
        <v/>
      </c>
      <c r="T16" s="160"/>
      <c r="U16" s="140" t="e">
        <f t="shared" si="7"/>
        <v>#DIV/0!</v>
      </c>
      <c r="V16" s="152"/>
      <c r="W16" s="48" t="e">
        <f t="shared" si="11"/>
        <v>#VALUE!</v>
      </c>
      <c r="Y16" s="355"/>
      <c r="Z16" s="355"/>
      <c r="AG16" s="358" t="s">
        <v>1601</v>
      </c>
      <c r="AH16" s="358"/>
      <c r="AI16" s="358"/>
      <c r="AJ16" s="358"/>
      <c r="AK16" s="358"/>
      <c r="AL16" s="358"/>
      <c r="AM16" s="358"/>
    </row>
    <row r="17" spans="2:39" ht="45.75" customHeight="1" x14ac:dyDescent="0.25">
      <c r="B17" s="301" t="s">
        <v>240</v>
      </c>
      <c r="C17" s="156" t="s">
        <v>241</v>
      </c>
      <c r="D17" s="189"/>
      <c r="E17" s="279" t="s">
        <v>242</v>
      </c>
      <c r="F17" s="276"/>
      <c r="G17" s="280"/>
      <c r="H17" s="128"/>
      <c r="I17" s="165"/>
      <c r="J17" s="137">
        <f t="shared" si="9"/>
        <v>0</v>
      </c>
      <c r="K17" s="135"/>
      <c r="L17" s="135"/>
      <c r="M17" s="135"/>
      <c r="N17" s="135"/>
      <c r="O17" s="136"/>
      <c r="P17" s="135"/>
      <c r="Q17" s="136"/>
      <c r="S17" s="138" t="str">
        <f t="shared" si="10"/>
        <v/>
      </c>
      <c r="T17" s="160"/>
      <c r="U17" s="140" t="e">
        <f t="shared" si="7"/>
        <v>#DIV/0!</v>
      </c>
      <c r="V17" s="152"/>
      <c r="W17" s="48" t="e">
        <f t="shared" si="11"/>
        <v>#VALUE!</v>
      </c>
      <c r="Y17" s="355"/>
      <c r="Z17" s="355"/>
      <c r="AG17" s="358" t="s">
        <v>1602</v>
      </c>
      <c r="AH17" s="358"/>
      <c r="AI17" s="358"/>
      <c r="AJ17" s="358"/>
      <c r="AK17" s="358"/>
      <c r="AL17" s="358"/>
      <c r="AM17" s="358"/>
    </row>
    <row r="18" spans="2:39" ht="49.5" customHeight="1" x14ac:dyDescent="0.25">
      <c r="B18" s="301" t="s">
        <v>243</v>
      </c>
      <c r="C18" s="156" t="s">
        <v>244</v>
      </c>
      <c r="D18" s="189"/>
      <c r="E18" s="279" t="s">
        <v>245</v>
      </c>
      <c r="F18" s="276"/>
      <c r="G18" s="280"/>
      <c r="H18" s="128"/>
      <c r="I18" s="165"/>
      <c r="J18" s="137">
        <f t="shared" si="9"/>
        <v>0</v>
      </c>
      <c r="K18" s="135"/>
      <c r="L18" s="135"/>
      <c r="M18" s="135"/>
      <c r="N18" s="135"/>
      <c r="O18" s="136"/>
      <c r="P18" s="135"/>
      <c r="Q18" s="136"/>
      <c r="S18" s="138" t="str">
        <f t="shared" si="10"/>
        <v/>
      </c>
      <c r="T18" s="160"/>
      <c r="U18" s="140" t="e">
        <f t="shared" si="7"/>
        <v>#DIV/0!</v>
      </c>
      <c r="V18" s="152"/>
      <c r="W18" s="48" t="e">
        <f t="shared" si="11"/>
        <v>#VALUE!</v>
      </c>
      <c r="Y18" s="355"/>
      <c r="Z18" s="355"/>
      <c r="AG18" s="358" t="s">
        <v>1603</v>
      </c>
      <c r="AH18" s="358"/>
      <c r="AI18" s="358"/>
      <c r="AJ18" s="358"/>
      <c r="AK18" s="358"/>
      <c r="AL18" s="358"/>
      <c r="AM18" s="358"/>
    </row>
    <row r="19" spans="2:39" ht="49.5" customHeight="1" x14ac:dyDescent="0.25">
      <c r="B19" s="301" t="s">
        <v>246</v>
      </c>
      <c r="C19" s="156" t="s">
        <v>247</v>
      </c>
      <c r="D19" s="189"/>
      <c r="E19" s="279" t="s">
        <v>248</v>
      </c>
      <c r="F19" s="276"/>
      <c r="G19" s="280"/>
      <c r="H19" s="128"/>
      <c r="I19" s="165"/>
      <c r="J19" s="137">
        <f t="shared" si="9"/>
        <v>0</v>
      </c>
      <c r="K19" s="135"/>
      <c r="L19" s="135"/>
      <c r="M19" s="135"/>
      <c r="N19" s="135"/>
      <c r="O19" s="136"/>
      <c r="P19" s="135"/>
      <c r="Q19" s="136"/>
      <c r="S19" s="138" t="str">
        <f t="shared" si="10"/>
        <v/>
      </c>
      <c r="T19" s="160"/>
      <c r="U19" s="140" t="e">
        <f t="shared" si="7"/>
        <v>#DIV/0!</v>
      </c>
      <c r="V19" s="152"/>
      <c r="W19" s="48" t="e">
        <f t="shared" si="11"/>
        <v>#VALUE!</v>
      </c>
      <c r="Y19" s="355"/>
      <c r="Z19" s="355"/>
      <c r="AG19" s="358" t="s">
        <v>1604</v>
      </c>
      <c r="AH19" s="358"/>
      <c r="AI19" s="358"/>
      <c r="AJ19" s="358"/>
      <c r="AK19" s="358"/>
      <c r="AL19" s="358"/>
      <c r="AM19" s="358"/>
    </row>
    <row r="20" spans="2:39" ht="51" customHeight="1" x14ac:dyDescent="0.25">
      <c r="B20" s="301" t="s">
        <v>249</v>
      </c>
      <c r="C20" s="156" t="s">
        <v>250</v>
      </c>
      <c r="D20" s="189"/>
      <c r="E20" s="279" t="s">
        <v>251</v>
      </c>
      <c r="F20" s="276"/>
      <c r="G20" s="280"/>
      <c r="H20" s="128"/>
      <c r="I20" s="165"/>
      <c r="J20" s="137">
        <f t="shared" si="9"/>
        <v>0</v>
      </c>
      <c r="K20" s="135"/>
      <c r="L20" s="135"/>
      <c r="M20" s="135"/>
      <c r="N20" s="135"/>
      <c r="O20" s="136"/>
      <c r="P20" s="135"/>
      <c r="Q20" s="136"/>
      <c r="S20" s="138" t="str">
        <f t="shared" si="10"/>
        <v/>
      </c>
      <c r="T20" s="160"/>
      <c r="U20" s="140" t="e">
        <f t="shared" si="7"/>
        <v>#DIV/0!</v>
      </c>
      <c r="V20" s="152"/>
      <c r="W20" s="48" t="e">
        <f t="shared" si="11"/>
        <v>#VALUE!</v>
      </c>
      <c r="Y20" s="355"/>
      <c r="Z20" s="355"/>
      <c r="AG20" s="358" t="s">
        <v>1605</v>
      </c>
      <c r="AH20" s="358"/>
      <c r="AI20" s="358"/>
      <c r="AJ20" s="358"/>
      <c r="AK20" s="358"/>
      <c r="AL20" s="358"/>
      <c r="AM20" s="358"/>
    </row>
    <row r="21" spans="2:39" ht="52.5" customHeight="1" x14ac:dyDescent="0.25">
      <c r="B21" s="301" t="s">
        <v>252</v>
      </c>
      <c r="C21" s="157" t="s">
        <v>253</v>
      </c>
      <c r="D21" s="189"/>
      <c r="E21" s="279" t="s">
        <v>254</v>
      </c>
      <c r="F21" s="276"/>
      <c r="G21" s="280"/>
      <c r="H21" s="128"/>
      <c r="I21" s="165"/>
      <c r="J21" s="137">
        <f t="shared" si="9"/>
        <v>0</v>
      </c>
      <c r="K21" s="135"/>
      <c r="L21" s="135"/>
      <c r="M21" s="135"/>
      <c r="N21" s="135"/>
      <c r="O21" s="136"/>
      <c r="P21" s="135"/>
      <c r="Q21" s="136"/>
      <c r="S21" s="138" t="str">
        <f t="shared" si="10"/>
        <v/>
      </c>
      <c r="T21" s="160"/>
      <c r="U21" s="140" t="e">
        <f t="shared" si="7"/>
        <v>#DIV/0!</v>
      </c>
      <c r="V21" s="152"/>
      <c r="W21" s="48" t="e">
        <f t="shared" si="11"/>
        <v>#VALUE!</v>
      </c>
      <c r="Y21" s="355"/>
      <c r="Z21" s="355"/>
      <c r="AG21" s="358" t="s">
        <v>1606</v>
      </c>
      <c r="AH21" s="358"/>
      <c r="AI21" s="358"/>
      <c r="AJ21" s="358"/>
      <c r="AK21" s="358"/>
      <c r="AL21" s="358"/>
      <c r="AM21" s="358"/>
    </row>
    <row r="22" spans="2:39" ht="51" customHeight="1" x14ac:dyDescent="0.25">
      <c r="B22" s="301">
        <v>3</v>
      </c>
      <c r="C22" s="154" t="s">
        <v>255</v>
      </c>
      <c r="D22" s="189"/>
      <c r="E22" s="279" t="s">
        <v>256</v>
      </c>
      <c r="F22" s="276"/>
      <c r="G22" s="280"/>
      <c r="H22" s="128"/>
      <c r="I22" s="137">
        <f>SUM(K22:P22)</f>
        <v>0</v>
      </c>
      <c r="J22" s="137">
        <f t="shared" si="9"/>
        <v>0</v>
      </c>
      <c r="K22" s="135"/>
      <c r="L22" s="135"/>
      <c r="M22" s="135"/>
      <c r="N22" s="135"/>
      <c r="O22" s="136"/>
      <c r="P22" s="135"/>
      <c r="Q22" s="136"/>
      <c r="S22" s="138" t="str">
        <f t="shared" si="10"/>
        <v/>
      </c>
      <c r="T22" s="160" t="e">
        <f>1/$I$29</f>
        <v>#DIV/0!</v>
      </c>
      <c r="U22" s="140" t="e">
        <f t="shared" si="7"/>
        <v>#DIV/0!</v>
      </c>
      <c r="V22" s="152" t="e">
        <f>IF(Q22=1,0,S22*T22)</f>
        <v>#VALUE!</v>
      </c>
      <c r="W22" s="48" t="e">
        <f t="shared" si="11"/>
        <v>#VALUE!</v>
      </c>
      <c r="Y22" s="355"/>
      <c r="Z22" s="355"/>
      <c r="AG22" s="345"/>
      <c r="AH22" s="345"/>
      <c r="AI22" s="345"/>
      <c r="AJ22" s="345"/>
      <c r="AK22" s="345"/>
      <c r="AL22" s="345"/>
      <c r="AM22" s="345"/>
    </row>
    <row r="23" spans="2:39" ht="48.75" customHeight="1" x14ac:dyDescent="0.25">
      <c r="B23" s="301">
        <v>4</v>
      </c>
      <c r="C23" s="154" t="s">
        <v>257</v>
      </c>
      <c r="D23" s="189"/>
      <c r="E23" s="279" t="s">
        <v>258</v>
      </c>
      <c r="F23" s="276"/>
      <c r="G23" s="247" t="s">
        <v>259</v>
      </c>
      <c r="H23" s="128"/>
      <c r="I23" s="137">
        <f>SUM(K23:P23)</f>
        <v>0</v>
      </c>
      <c r="J23" s="137">
        <f t="shared" si="9"/>
        <v>0</v>
      </c>
      <c r="K23" s="135"/>
      <c r="L23" s="135"/>
      <c r="M23" s="135"/>
      <c r="N23" s="135"/>
      <c r="O23" s="197"/>
      <c r="P23" s="135"/>
      <c r="Q23" s="136"/>
      <c r="S23" s="138" t="str">
        <f t="shared" si="10"/>
        <v/>
      </c>
      <c r="T23" s="160" t="e">
        <f>1/$I$29</f>
        <v>#DIV/0!</v>
      </c>
      <c r="U23" s="140" t="e">
        <f t="shared" si="7"/>
        <v>#DIV/0!</v>
      </c>
      <c r="V23" s="152" t="e">
        <f>IF(Q23=1,0,S23*T23)</f>
        <v>#VALUE!</v>
      </c>
      <c r="W23" s="48" t="e">
        <f t="shared" si="11"/>
        <v>#VALUE!</v>
      </c>
      <c r="Y23" s="355"/>
      <c r="Z23" s="355"/>
      <c r="AG23" s="358" t="s">
        <v>1607</v>
      </c>
      <c r="AH23" s="358"/>
      <c r="AI23" s="358"/>
      <c r="AJ23" s="358"/>
      <c r="AK23" s="358"/>
      <c r="AL23" s="358"/>
      <c r="AM23" s="358"/>
    </row>
    <row r="24" spans="2:39" ht="60.75" customHeight="1" x14ac:dyDescent="0.25">
      <c r="B24" s="301">
        <v>5</v>
      </c>
      <c r="C24" s="154" t="s">
        <v>260</v>
      </c>
      <c r="D24" s="189"/>
      <c r="E24" s="279" t="s">
        <v>261</v>
      </c>
      <c r="F24" s="276"/>
      <c r="G24" s="247" t="s">
        <v>262</v>
      </c>
      <c r="H24" s="128"/>
      <c r="I24" s="137">
        <f>SUM(K24:P24)</f>
        <v>0</v>
      </c>
      <c r="J24" s="137">
        <f t="shared" si="9"/>
        <v>0</v>
      </c>
      <c r="K24" s="135"/>
      <c r="L24" s="135"/>
      <c r="M24" s="135"/>
      <c r="N24" s="135"/>
      <c r="O24" s="136"/>
      <c r="P24" s="135"/>
      <c r="Q24" s="136"/>
      <c r="S24" s="138" t="str">
        <f t="shared" si="10"/>
        <v/>
      </c>
      <c r="T24" s="160" t="e">
        <f>1/$I$29</f>
        <v>#DIV/0!</v>
      </c>
      <c r="U24" s="140" t="e">
        <f t="shared" si="7"/>
        <v>#DIV/0!</v>
      </c>
      <c r="V24" s="152" t="e">
        <f>IF(Q24=1,0,S24*T24)</f>
        <v>#VALUE!</v>
      </c>
      <c r="W24" s="48" t="e">
        <f t="shared" si="11"/>
        <v>#VALUE!</v>
      </c>
      <c r="Y24" s="355"/>
      <c r="Z24" s="355"/>
      <c r="AG24" s="358" t="s">
        <v>1608</v>
      </c>
      <c r="AH24" s="358"/>
      <c r="AI24" s="358"/>
      <c r="AJ24" s="358"/>
      <c r="AK24" s="358"/>
      <c r="AL24" s="358"/>
      <c r="AM24" s="358"/>
    </row>
    <row r="25" spans="2:39" ht="51" customHeight="1" x14ac:dyDescent="0.25">
      <c r="B25" s="301">
        <v>6</v>
      </c>
      <c r="C25" s="154" t="s">
        <v>263</v>
      </c>
      <c r="D25" s="189"/>
      <c r="E25" s="279" t="s">
        <v>264</v>
      </c>
      <c r="F25" s="276"/>
      <c r="G25" s="280"/>
      <c r="H25" s="128"/>
      <c r="I25" s="137">
        <f>SUM(K25:P25)</f>
        <v>0</v>
      </c>
      <c r="J25" s="137">
        <f t="shared" si="9"/>
        <v>0</v>
      </c>
      <c r="K25" s="135"/>
      <c r="L25" s="135"/>
      <c r="M25" s="135"/>
      <c r="N25" s="135"/>
      <c r="O25" s="136"/>
      <c r="P25" s="135"/>
      <c r="Q25" s="136"/>
      <c r="S25" s="138" t="str">
        <f t="shared" si="10"/>
        <v/>
      </c>
      <c r="T25" s="160" t="e">
        <f>1/$I$29</f>
        <v>#DIV/0!</v>
      </c>
      <c r="U25" s="140" t="e">
        <f t="shared" si="7"/>
        <v>#DIV/0!</v>
      </c>
      <c r="V25" s="152" t="e">
        <f>IF(Q25=1,0,S25*T25)</f>
        <v>#VALUE!</v>
      </c>
      <c r="W25" s="48" t="e">
        <f t="shared" si="11"/>
        <v>#VALUE!</v>
      </c>
      <c r="Y25" s="355"/>
      <c r="Z25" s="355"/>
      <c r="AG25" s="358" t="s">
        <v>1609</v>
      </c>
      <c r="AH25" s="358"/>
      <c r="AI25" s="358"/>
      <c r="AJ25" s="358"/>
      <c r="AK25" s="358"/>
      <c r="AL25" s="358"/>
      <c r="AM25" s="358"/>
    </row>
    <row r="26" spans="2:39" ht="45.75" customHeight="1" x14ac:dyDescent="0.25">
      <c r="B26" s="301" t="s">
        <v>265</v>
      </c>
      <c r="C26" s="155" t="s">
        <v>266</v>
      </c>
      <c r="D26" s="189"/>
      <c r="E26" s="279" t="s">
        <v>267</v>
      </c>
      <c r="F26" s="276"/>
      <c r="G26" s="247" t="s">
        <v>268</v>
      </c>
      <c r="H26" s="128"/>
      <c r="I26" s="165"/>
      <c r="J26" s="137">
        <f t="shared" si="9"/>
        <v>0</v>
      </c>
      <c r="K26" s="135"/>
      <c r="L26" s="135"/>
      <c r="M26" s="135"/>
      <c r="N26" s="135"/>
      <c r="O26" s="136"/>
      <c r="P26" s="135"/>
      <c r="Q26" s="136"/>
      <c r="S26" s="138" t="str">
        <f t="shared" si="10"/>
        <v/>
      </c>
      <c r="T26" s="160"/>
      <c r="U26" s="140" t="e">
        <f t="shared" si="7"/>
        <v>#DIV/0!</v>
      </c>
      <c r="V26" s="152"/>
      <c r="W26" s="48" t="e">
        <f t="shared" si="11"/>
        <v>#VALUE!</v>
      </c>
      <c r="Y26" s="355"/>
      <c r="Z26" s="355"/>
      <c r="AG26" s="358" t="s">
        <v>1610</v>
      </c>
      <c r="AH26" s="358"/>
      <c r="AI26" s="358"/>
      <c r="AJ26" s="358"/>
      <c r="AK26" s="358"/>
      <c r="AL26" s="358"/>
      <c r="AM26" s="358"/>
    </row>
    <row r="27" spans="2:39" ht="45.75" customHeight="1" x14ac:dyDescent="0.25">
      <c r="B27" s="301" t="s">
        <v>269</v>
      </c>
      <c r="C27" s="156" t="s">
        <v>270</v>
      </c>
      <c r="D27" s="189"/>
      <c r="E27" s="279" t="s">
        <v>271</v>
      </c>
      <c r="F27" s="276"/>
      <c r="G27" s="247" t="s">
        <v>272</v>
      </c>
      <c r="H27" s="128"/>
      <c r="I27" s="165"/>
      <c r="J27" s="137">
        <f t="shared" si="9"/>
        <v>0</v>
      </c>
      <c r="K27" s="135"/>
      <c r="L27" s="135"/>
      <c r="M27" s="135"/>
      <c r="N27" s="135"/>
      <c r="O27" s="136"/>
      <c r="P27" s="135"/>
      <c r="Q27" s="136"/>
      <c r="S27" s="138" t="str">
        <f t="shared" si="10"/>
        <v/>
      </c>
      <c r="T27" s="160"/>
      <c r="U27" s="140" t="e">
        <f t="shared" si="7"/>
        <v>#DIV/0!</v>
      </c>
      <c r="V27" s="152"/>
      <c r="W27" s="48" t="e">
        <f t="shared" si="11"/>
        <v>#VALUE!</v>
      </c>
      <c r="Y27" s="355"/>
      <c r="Z27" s="355"/>
      <c r="AG27" s="358" t="s">
        <v>1611</v>
      </c>
      <c r="AH27" s="358"/>
      <c r="AI27" s="358"/>
      <c r="AJ27" s="358"/>
      <c r="AK27" s="358"/>
      <c r="AL27" s="358"/>
      <c r="AM27" s="358"/>
    </row>
    <row r="28" spans="2:39" ht="43.5" customHeight="1" x14ac:dyDescent="0.25">
      <c r="B28" s="301" t="s">
        <v>273</v>
      </c>
      <c r="C28" s="157" t="s">
        <v>274</v>
      </c>
      <c r="D28" s="189"/>
      <c r="E28" s="279" t="s">
        <v>275</v>
      </c>
      <c r="F28" s="276"/>
      <c r="G28" s="247" t="s">
        <v>276</v>
      </c>
      <c r="H28" s="139"/>
      <c r="I28" s="165"/>
      <c r="J28" s="137">
        <f t="shared" si="9"/>
        <v>0</v>
      </c>
      <c r="K28" s="135"/>
      <c r="L28" s="135"/>
      <c r="M28" s="135"/>
      <c r="N28" s="135"/>
      <c r="O28" s="136"/>
      <c r="P28" s="135"/>
      <c r="Q28" s="136"/>
      <c r="S28" s="138" t="str">
        <f t="shared" si="10"/>
        <v/>
      </c>
      <c r="T28" s="160"/>
      <c r="U28" s="140" t="e">
        <f t="shared" si="7"/>
        <v>#DIV/0!</v>
      </c>
      <c r="V28" s="152"/>
      <c r="W28" s="48" t="e">
        <f t="shared" si="11"/>
        <v>#VALUE!</v>
      </c>
      <c r="Y28" s="355"/>
      <c r="Z28" s="355"/>
      <c r="AG28" s="358" t="s">
        <v>1612</v>
      </c>
      <c r="AH28" s="358"/>
      <c r="AI28" s="358"/>
      <c r="AJ28" s="358"/>
      <c r="AK28" s="358"/>
      <c r="AL28" s="358"/>
      <c r="AM28" s="358"/>
    </row>
    <row r="29" spans="2:39" x14ac:dyDescent="0.25">
      <c r="C29" s="165"/>
      <c r="D29" s="191"/>
      <c r="E29" s="191"/>
      <c r="F29" s="191"/>
      <c r="G29" s="191"/>
      <c r="I29" s="163">
        <f>SUM(I10:I28)</f>
        <v>0</v>
      </c>
      <c r="J29" s="194">
        <f>SUM(J10:J28)</f>
        <v>0</v>
      </c>
      <c r="V29" s="184" t="e">
        <f>SUM(V10:V25)</f>
        <v>#VALUE!</v>
      </c>
      <c r="W29" s="184" t="e">
        <f>SUM(W10:W28)</f>
        <v>#VALUE!</v>
      </c>
      <c r="Y29" s="180"/>
      <c r="Z29" s="180"/>
      <c r="AG29" s="345"/>
      <c r="AH29" s="345"/>
      <c r="AI29" s="345"/>
      <c r="AJ29" s="345"/>
      <c r="AK29" s="345"/>
      <c r="AL29" s="345"/>
      <c r="AM29" s="345"/>
    </row>
    <row r="30" spans="2:39" x14ac:dyDescent="0.25">
      <c r="C30" s="165"/>
      <c r="D30" s="165"/>
      <c r="E30" s="165"/>
      <c r="F30" s="165"/>
      <c r="G30" s="165"/>
      <c r="R30" s="131" t="s">
        <v>277</v>
      </c>
      <c r="S30" s="142">
        <f>SUMIF(I29,6-V32,V29)</f>
        <v>0</v>
      </c>
      <c r="W30"/>
      <c r="Y30" s="180"/>
      <c r="Z30" s="180"/>
    </row>
    <row r="31" spans="2:39" x14ac:dyDescent="0.25">
      <c r="C31" s="165"/>
      <c r="D31" s="165"/>
      <c r="E31" s="165"/>
      <c r="F31" s="165"/>
      <c r="G31" s="165"/>
      <c r="R31" s="131" t="s">
        <v>278</v>
      </c>
      <c r="S31" s="142">
        <f>SUMIF(J29,19-V33,W29)</f>
        <v>0</v>
      </c>
      <c r="X31" s="141"/>
      <c r="Y31"/>
      <c r="Z31"/>
    </row>
    <row r="32" spans="2:39" x14ac:dyDescent="0.25">
      <c r="C32" s="165"/>
      <c r="D32" s="165"/>
      <c r="E32" s="165"/>
      <c r="F32" s="165"/>
      <c r="G32" s="165"/>
      <c r="U32" s="163" t="s">
        <v>285</v>
      </c>
      <c r="V32" s="163">
        <f>SUM(Q10,Q12,Q22:Q25)</f>
        <v>0</v>
      </c>
      <c r="X32" s="141"/>
    </row>
    <row r="33" spans="3:32" x14ac:dyDescent="0.25">
      <c r="C33" s="165"/>
      <c r="D33" s="165"/>
      <c r="E33" s="165"/>
      <c r="F33" s="165"/>
      <c r="G33" s="165"/>
      <c r="U33" s="163" t="s">
        <v>286</v>
      </c>
      <c r="V33" s="163">
        <f>SUM(Q10:Q28)</f>
        <v>0</v>
      </c>
    </row>
    <row r="34" spans="3:32" ht="13.5" customHeight="1" x14ac:dyDescent="0.25">
      <c r="C34" s="165"/>
      <c r="D34" s="165"/>
      <c r="E34" s="165"/>
      <c r="F34" s="165"/>
      <c r="G34" s="165"/>
    </row>
    <row r="35" spans="3:32" x14ac:dyDescent="0.25">
      <c r="C35" s="165"/>
      <c r="D35" s="165"/>
      <c r="E35" s="165"/>
      <c r="F35" s="165"/>
      <c r="G35" s="165"/>
    </row>
    <row r="42" spans="3:32" ht="22.5" customHeight="1" x14ac:dyDescent="0.25">
      <c r="AA42" s="164"/>
      <c r="AB42" s="164"/>
      <c r="AC42" s="164"/>
    </row>
    <row r="44" spans="3:32" ht="15" customHeight="1" x14ac:dyDescent="0.25">
      <c r="AA44" s="164"/>
      <c r="AB44" s="164"/>
      <c r="AC44" s="164"/>
      <c r="AD44" s="164"/>
      <c r="AE44" s="164"/>
      <c r="AF44" s="164"/>
    </row>
  </sheetData>
  <sheetProtection formatCells="0" formatColumns="0" formatRows="0" insertColumns="0" insertRows="0" insertHyperlinks="0" deleteColumns="0" deleteRows="0" sort="0" autoFilter="0" pivotTables="0"/>
  <mergeCells count="47">
    <mergeCell ref="Y11:Z11"/>
    <mergeCell ref="Y12:Z12"/>
    <mergeCell ref="AG7:AM8"/>
    <mergeCell ref="AG10:AM10"/>
    <mergeCell ref="C6:R6"/>
    <mergeCell ref="B1:Z1"/>
    <mergeCell ref="AG15:AM15"/>
    <mergeCell ref="AG16:AM16"/>
    <mergeCell ref="AG17:AM17"/>
    <mergeCell ref="AG18:AM18"/>
    <mergeCell ref="C2:T2"/>
    <mergeCell ref="Y13:Z13"/>
    <mergeCell ref="Y14:Z14"/>
    <mergeCell ref="K5:AC5"/>
    <mergeCell ref="C7:C8"/>
    <mergeCell ref="AG11:AM11"/>
    <mergeCell ref="AG12:AM12"/>
    <mergeCell ref="AG14:AM14"/>
    <mergeCell ref="E7:E8"/>
    <mergeCell ref="G7:G8"/>
    <mergeCell ref="S7:U7"/>
    <mergeCell ref="Y18:Z18"/>
    <mergeCell ref="AG20:AM20"/>
    <mergeCell ref="AG28:AM28"/>
    <mergeCell ref="AG21:AM21"/>
    <mergeCell ref="AG26:AM26"/>
    <mergeCell ref="AG25:AM25"/>
    <mergeCell ref="AG27:AM27"/>
    <mergeCell ref="AG23:AM23"/>
    <mergeCell ref="AG24:AM24"/>
    <mergeCell ref="AG19:AM19"/>
    <mergeCell ref="Y20:Z20"/>
    <mergeCell ref="I7:Q7"/>
    <mergeCell ref="C3:T3"/>
    <mergeCell ref="Y28:Z28"/>
    <mergeCell ref="Y21:Z21"/>
    <mergeCell ref="Y23:Z23"/>
    <mergeCell ref="Y24:Z24"/>
    <mergeCell ref="Y22:Z22"/>
    <mergeCell ref="Y25:Z25"/>
    <mergeCell ref="Y26:Z26"/>
    <mergeCell ref="Y10:Z10"/>
    <mergeCell ref="Y19:Z19"/>
    <mergeCell ref="Y27:Z27"/>
    <mergeCell ref="Y15:Z15"/>
    <mergeCell ref="Y16:Z16"/>
    <mergeCell ref="Y17:Z17"/>
  </mergeCells>
  <conditionalFormatting sqref="J10:J28">
    <cfRule type="cellIs" dxfId="672" priority="394" stopIfTrue="1" operator="notEqual">
      <formula>1</formula>
    </cfRule>
    <cfRule type="cellIs" dxfId="671" priority="395" stopIfTrue="1" operator="equal">
      <formula>1</formula>
    </cfRule>
  </conditionalFormatting>
  <conditionalFormatting sqref="J29">
    <cfRule type="cellIs" dxfId="670" priority="377" stopIfTrue="1" operator="notEqual">
      <formula>1</formula>
    </cfRule>
    <cfRule type="cellIs" dxfId="669" priority="378" stopIfTrue="1" operator="equal">
      <formula>1</formula>
    </cfRule>
  </conditionalFormatting>
  <conditionalFormatting sqref="S31">
    <cfRule type="containsBlanks" dxfId="668" priority="360" stopIfTrue="1">
      <formula>LEN(TRIM(S31))=0</formula>
    </cfRule>
    <cfRule type="cellIs" dxfId="667" priority="361" stopIfTrue="1" operator="lessThan">
      <formula>19.999</formula>
    </cfRule>
    <cfRule type="cellIs" dxfId="666" priority="362" stopIfTrue="1" operator="lessThan">
      <formula>39.999</formula>
    </cfRule>
    <cfRule type="cellIs" dxfId="665" priority="363" stopIfTrue="1" operator="lessThan">
      <formula>59.999</formula>
    </cfRule>
    <cfRule type="cellIs" dxfId="664" priority="364" stopIfTrue="1" operator="lessThan">
      <formula>79.999</formula>
    </cfRule>
    <cfRule type="cellIs" dxfId="663" priority="365" stopIfTrue="1" operator="lessThan">
      <formula>89.999</formula>
    </cfRule>
    <cfRule type="cellIs" dxfId="662" priority="366" stopIfTrue="1" operator="between">
      <formula>90</formula>
      <formula>100</formula>
    </cfRule>
  </conditionalFormatting>
  <conditionalFormatting sqref="S30">
    <cfRule type="containsBlanks" dxfId="661" priority="353" stopIfTrue="1">
      <formula>LEN(TRIM(S30))=0</formula>
    </cfRule>
    <cfRule type="cellIs" dxfId="660" priority="354" stopIfTrue="1" operator="lessThan">
      <formula>19.999</formula>
    </cfRule>
    <cfRule type="cellIs" dxfId="659" priority="355" stopIfTrue="1" operator="lessThan">
      <formula>39.999</formula>
    </cfRule>
    <cfRule type="cellIs" dxfId="658" priority="356" stopIfTrue="1" operator="lessThan">
      <formula>59.999</formula>
    </cfRule>
    <cfRule type="cellIs" dxfId="657" priority="357" stopIfTrue="1" operator="lessThan">
      <formula>79.999</formula>
    </cfRule>
    <cfRule type="cellIs" dxfId="656" priority="358" stopIfTrue="1" operator="lessThan">
      <formula>89.999</formula>
    </cfRule>
    <cfRule type="cellIs" dxfId="655" priority="359" stopIfTrue="1" operator="between">
      <formula>90</formula>
      <formula>100</formula>
    </cfRule>
  </conditionalFormatting>
  <conditionalFormatting sqref="I10">
    <cfRule type="cellIs" dxfId="654" priority="185" stopIfTrue="1" operator="notEqual">
      <formula>1</formula>
    </cfRule>
    <cfRule type="cellIs" dxfId="653" priority="186" stopIfTrue="1" operator="equal">
      <formula>1</formula>
    </cfRule>
  </conditionalFormatting>
  <conditionalFormatting sqref="T13">
    <cfRule type="containsBlanks" dxfId="652" priority="167" stopIfTrue="1">
      <formula>LEN(TRIM(T13))=0</formula>
    </cfRule>
    <cfRule type="cellIs" dxfId="651" priority="168" stopIfTrue="1" operator="lessThan">
      <formula>19.999</formula>
    </cfRule>
    <cfRule type="cellIs" dxfId="650" priority="169" stopIfTrue="1" operator="lessThan">
      <formula>39.999</formula>
    </cfRule>
    <cfRule type="cellIs" dxfId="649" priority="170" stopIfTrue="1" operator="lessThan">
      <formula>59.999</formula>
    </cfRule>
    <cfRule type="cellIs" dxfId="648" priority="171" stopIfTrue="1" operator="lessThan">
      <formula>79.999</formula>
    </cfRule>
    <cfRule type="cellIs" dxfId="647" priority="172" stopIfTrue="1" operator="lessThan">
      <formula>89.999</formula>
    </cfRule>
    <cfRule type="cellIs" dxfId="646" priority="173" stopIfTrue="1" operator="between">
      <formula>90</formula>
      <formula>100</formula>
    </cfRule>
  </conditionalFormatting>
  <conditionalFormatting sqref="I12">
    <cfRule type="cellIs" dxfId="645" priority="46" stopIfTrue="1" operator="notEqual">
      <formula>1</formula>
    </cfRule>
    <cfRule type="cellIs" dxfId="644" priority="47" stopIfTrue="1" operator="equal">
      <formula>1</formula>
    </cfRule>
  </conditionalFormatting>
  <conditionalFormatting sqref="I23">
    <cfRule type="cellIs" dxfId="643" priority="44" stopIfTrue="1" operator="notEqual">
      <formula>1</formula>
    </cfRule>
    <cfRule type="cellIs" dxfId="642" priority="45" stopIfTrue="1" operator="equal">
      <formula>1</formula>
    </cfRule>
  </conditionalFormatting>
  <conditionalFormatting sqref="I24">
    <cfRule type="cellIs" dxfId="641" priority="42" stopIfTrue="1" operator="notEqual">
      <formula>1</formula>
    </cfRule>
    <cfRule type="cellIs" dxfId="640" priority="43" stopIfTrue="1" operator="equal">
      <formula>1</formula>
    </cfRule>
  </conditionalFormatting>
  <conditionalFormatting sqref="I22">
    <cfRule type="cellIs" dxfId="639" priority="40" stopIfTrue="1" operator="notEqual">
      <formula>1</formula>
    </cfRule>
    <cfRule type="cellIs" dxfId="638" priority="41" stopIfTrue="1" operator="equal">
      <formula>1</formula>
    </cfRule>
  </conditionalFormatting>
  <conditionalFormatting sqref="I25">
    <cfRule type="cellIs" dxfId="637" priority="38" stopIfTrue="1" operator="notEqual">
      <formula>1</formula>
    </cfRule>
    <cfRule type="cellIs" dxfId="636" priority="39" stopIfTrue="1" operator="equal">
      <formula>1</formula>
    </cfRule>
  </conditionalFormatting>
  <conditionalFormatting sqref="W10:W28">
    <cfRule type="expression" dxfId="635" priority="421" stopIfTrue="1">
      <formula>#REF!=0</formula>
    </cfRule>
  </conditionalFormatting>
  <pageMargins left="0.7" right="0.7" top="0.75" bottom="0.75" header="0.3" footer="0.3"/>
  <pageSetup paperSize="9" scale="38" orientation="landscape" r:id="rId1"/>
  <colBreaks count="1" manualBreakCount="1">
    <brk id="31" max="1048575" man="1"/>
  </colBreaks>
  <ignoredErrors>
    <ignoredError sqref="S10:S28"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69003" r:id="rId4" name="Button 4331">
              <controlPr defaultSize="0" print="0" autoLine="0" autoPict="0" macro="[0]!ButtonOpenAll">
                <anchor moveWithCells="1" sizeWithCells="1">
                  <from>
                    <xdr:col>2</xdr:col>
                    <xdr:colOff>2876550</xdr:colOff>
                    <xdr:row>3</xdr:row>
                    <xdr:rowOff>95250</xdr:rowOff>
                  </from>
                  <to>
                    <xdr:col>2</xdr:col>
                    <xdr:colOff>3952875</xdr:colOff>
                    <xdr:row>5</xdr:row>
                    <xdr:rowOff>85725</xdr:rowOff>
                  </to>
                </anchor>
              </controlPr>
            </control>
          </mc:Choice>
        </mc:AlternateContent>
        <mc:AlternateContent xmlns:mc="http://schemas.openxmlformats.org/markup-compatibility/2006">
          <mc:Choice Requires="x14">
            <control shapeId="1569250" r:id="rId5" name="Button 4578">
              <controlPr defaultSize="0" print="0" autoLine="0" autoPict="0" macro="[0]!ButtonD3_CloseAll">
                <anchor moveWithCells="1" sizeWithCells="1">
                  <from>
                    <xdr:col>2</xdr:col>
                    <xdr:colOff>4105275</xdr:colOff>
                    <xdr:row>3</xdr:row>
                    <xdr:rowOff>95250</xdr:rowOff>
                  </from>
                  <to>
                    <xdr:col>6</xdr:col>
                    <xdr:colOff>209550</xdr:colOff>
                    <xdr:row>5</xdr:row>
                    <xdr:rowOff>85725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ECDC_Subject_whatTaxHTField0 xmlns="5853e249-3efc-412b-93d1-e2f4d7003703">
      <Terms xmlns="http://schemas.microsoft.com/office/infopath/2007/PartnerControls">
        <TermInfo xmlns="http://schemas.microsoft.com/office/infopath/2007/PartnerControls">
          <TermName xmlns="http://schemas.microsoft.com/office/infopath/2007/PartnerControls">public health emergency</TermName>
          <TermId xmlns="http://schemas.microsoft.com/office/infopath/2007/PartnerControls">aae23c87-e71a-46da-a106-0f177a6dede2</TermId>
        </TermInfo>
      </Terms>
    </ECDC_Subject_whatTaxHTField0>
    <ECDC_Description xmlns="http://schemas.microsoft.com/sharepoint/v3" xsi:nil="true"/>
    <TaxKeywordTaxHTField xmlns="d23a570b-d7a9-49ca-a34c-8afb8206b4bf">
      <Terms xmlns="http://schemas.microsoft.com/office/infopath/2007/PartnerControls">
        <TermInfo xmlns="http://schemas.microsoft.com/office/infopath/2007/PartnerControls">
          <TermName xmlns="http://schemas.microsoft.com/office/infopath/2007/PartnerControls">Editors's choice</TermName>
          <TermId xmlns="http://schemas.microsoft.com/office/infopath/2007/PartnerControls">2541fd23-0382-42c3-9135-86b5721c4179</TermId>
        </TermInfo>
      </Terms>
    </TaxKeywordTaxHTField>
    <ECDC_DMS_Previous_Location xmlns="5853e249-3efc-412b-93d1-e2f4d7003703" xsi:nil="true"/>
    <TaxCatchAll xmlns="d23a570b-d7a9-49ca-a34c-8afb8206b4bf">
      <Value>1241</Value>
      <Value>1164</Value>
      <Value>345</Value>
      <Value>669</Value>
    </TaxCatchAll>
    <ECDC_DMS_Group xmlns="5853e249-3efc-412b-93d1-e2f4d7003703">Publications</ECDC_DMS_Group>
    <ff0459edc9514eb0baaeb2ab50aaa8de xmlns="d23a570b-d7a9-49ca-a34c-8afb8206b4bf">
      <Terms xmlns="http://schemas.microsoft.com/office/infopath/2007/PartnerControls"/>
    </ff0459edc9514eb0baaeb2ab50aaa8de>
    <ECDC_DMS_Previous_Creation_Date xmlns="5853e249-3efc-412b-93d1-e2f4d7003703">2018-05-16T14:27:00+00:00</ECDC_DMS_Previous_Creation_Date>
    <ECDC_Target_audienceTaxHTField0 xmlns="5853e249-3efc-412b-93d1-e2f4d7003703">
      <Terms xmlns="http://schemas.microsoft.com/office/infopath/2007/PartnerControls"/>
    </ECDC_Target_audienceTaxHTField0>
    <ECDC_DMS_Communication_Document_Type0 xmlns="5853e249-3efc-412b-93d1-e2f4d7003703">
      <Terms xmlns="http://schemas.microsoft.com/office/infopath/2007/PartnerControls">
        <TermInfo xmlns="http://schemas.microsoft.com/office/infopath/2007/PartnerControls">
          <TermName xmlns="http://schemas.microsoft.com/office/infopath/2007/PartnerControls">first edit</TermName>
          <TermId xmlns="http://schemas.microsoft.com/office/infopath/2007/PartnerControls">80850886-251b-4f02-9aa9-b2af2dccb954</TermId>
        </TermInfo>
      </Terms>
    </ECDC_DMS_Communication_Document_Type0>
    <m4f2abd528a9430bb1514981700fe204 xmlns="d23a570b-d7a9-49ca-a34c-8afb8206b4bf">
      <Terms xmlns="http://schemas.microsoft.com/office/infopath/2007/PartnerControls">
        <TermInfo xmlns="http://schemas.microsoft.com/office/infopath/2007/PartnerControls">
          <TermName xmlns="http://schemas.microsoft.com/office/infopath/2007/PartnerControls">Publications</TermName>
          <TermId xmlns="http://schemas.microsoft.com/office/infopath/2007/PartnerControls">5ba51513-6ee6-4aab-abac-3d87b7b8a9c3</TermId>
        </TermInfo>
      </Terms>
    </m4f2abd528a9430bb1514981700fe204>
    <ECDC_DMS_Section xmlns="5853e249-3efc-412b-93d1-e2f4d7003703">Communication Support</ECDC_DMS_Section>
    <ECDC_DMS_Project0 xmlns="5853e249-3efc-412b-93d1-e2f4d7003703">
      <Terms xmlns="http://schemas.microsoft.com/office/infopath/2007/PartnerControls"/>
    </ECDC_DMS_Project0>
    <ECDC_DMS_Country0 xmlns="5853e249-3efc-412b-93d1-e2f4d7003703">
      <Terms xmlns="http://schemas.microsoft.com/office/infopath/2007/PartnerControls"/>
    </ECDC_DMS_Country0>
    <ECDC_DMS_Meeting_Date xmlns="d23a570b-d7a9-49ca-a34c-8afb8206b4bf" xsi:nil="true"/>
    <ECDC_DMS_Author xmlns="5853e249-3efc-412b-93d1-e2f4d7003703">
      <UserInfo>
        <DisplayName/>
        <AccountId>197</AccountId>
        <AccountType/>
      </UserInfo>
    </ECDC_DMS_Author>
    <ECDC_Subject_doesTaxHTField0 xmlns="5853e249-3efc-412b-93d1-e2f4d7003703">
      <Terms xmlns="http://schemas.microsoft.com/office/infopath/2007/PartnerControls"/>
    </ECDC_Subject_doesTaxHTField0>
    <ECDC_DMS_MIS_Activity_code0 xmlns="5853e249-3efc-412b-93d1-e2f4d7003703">
      <Terms xmlns="http://schemas.microsoft.com/office/infopath/2007/PartnerControls"/>
    </ECDC_DMS_MIS_Activity_code0>
    <ECDC_Subject_whoTaxHTField0 xmlns="5853e249-3efc-412b-93d1-e2f4d7003703">
      <Terms xmlns="http://schemas.microsoft.com/office/infopath/2007/PartnerControls"/>
    </ECDC_Subject_whoTaxHTField0>
    <ECDC_DMS_Is_Public xmlns="5853e249-3efc-412b-93d1-e2f4d7003703">false</ECDC_DMS_Is_Public>
    <bf6f88d3567d49708e6ddfea625f3427 xmlns="d23a570b-d7a9-49ca-a34c-8afb8206b4bf">
      <Terms xmlns="http://schemas.microsoft.com/office/infopath/2007/PartnerControls"/>
    </bf6f88d3567d49708e6ddfea625f3427>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ommunication" ma:contentTypeID="0x010100F92FB91056B24E40ACCE93A804002EFF001822ADB6403249B6AC60D10F8970E85E0002324C79913E41DFAC45BE82D1D0F324002665D754CEA35D49A205CF49138C8367" ma:contentTypeVersion="212" ma:contentTypeDescription="The main level of classification for the document" ma:contentTypeScope="" ma:versionID="4e69245bf4bcf58a20ac5b314828aae6">
  <xsd:schema xmlns:xsd="http://www.w3.org/2001/XMLSchema" xmlns:xs="http://www.w3.org/2001/XMLSchema" xmlns:p="http://schemas.microsoft.com/office/2006/metadata/properties" xmlns:ns1="http://schemas.microsoft.com/sharepoint/v3" xmlns:ns2="5853e249-3efc-412b-93d1-e2f4d7003703" xmlns:ns3="d23a570b-d7a9-49ca-a34c-8afb8206b4bf" targetNamespace="http://schemas.microsoft.com/office/2006/metadata/properties" ma:root="true" ma:fieldsID="8486fb627453461f73c3b84e3edf2656" ns1:_="" ns2:_="" ns3:_="">
    <xsd:import namespace="http://schemas.microsoft.com/sharepoint/v3"/>
    <xsd:import namespace="5853e249-3efc-412b-93d1-e2f4d7003703"/>
    <xsd:import namespace="d23a570b-d7a9-49ca-a34c-8afb8206b4bf"/>
    <xsd:element name="properties">
      <xsd:complexType>
        <xsd:sequence>
          <xsd:element name="documentManagement">
            <xsd:complexType>
              <xsd:all>
                <xsd:element ref="ns1:ECDC_Description" minOccurs="0"/>
                <xsd:element ref="ns2:ECDC_DMS_Author" minOccurs="0"/>
                <xsd:element ref="ns3:m4f2abd528a9430bb1514981700fe204" minOccurs="0"/>
                <xsd:element ref="ns3:TaxCatchAll" minOccurs="0"/>
                <xsd:element ref="ns3:TaxCatchAllLabel" minOccurs="0"/>
                <xsd:element ref="ns2:ECDC_DMS_Communication_Document_Type0" minOccurs="0"/>
                <xsd:element ref="ns2:ECDC_Subject_whatTaxHTField0" minOccurs="0"/>
                <xsd:element ref="ns2:ECDC_Subject_doesTaxHTField0" minOccurs="0"/>
                <xsd:element ref="ns2:ECDC_Subject_whoTaxHTField0" minOccurs="0"/>
                <xsd:element ref="ns3:ff0459edc9514eb0baaeb2ab50aaa8de" minOccurs="0"/>
                <xsd:element ref="ns3:ECDC_DMS_Meeting_Date" minOccurs="0"/>
                <xsd:element ref="ns3:TaxKeywordTaxHTField" minOccurs="0"/>
                <xsd:element ref="ns2:ECDC_DMS_Project0" minOccurs="0"/>
                <xsd:element ref="ns3:bf6f88d3567d49708e6ddfea625f3427" minOccurs="0"/>
                <xsd:element ref="ns2:ECDC_DMS_MIS_Activity_code0" minOccurs="0"/>
                <xsd:element ref="ns2:ECDC_DMS_Country0" minOccurs="0"/>
                <xsd:element ref="ns2:ECDC_DMS_Section" minOccurs="0"/>
                <xsd:element ref="ns2:ECDC_DMS_Group" minOccurs="0"/>
                <xsd:element ref="ns2:ECDC_DMS_Is_Public" minOccurs="0"/>
                <xsd:element ref="ns2:ECDC_DMS_Previous_Location" minOccurs="0"/>
                <xsd:element ref="ns2:ECDC_DMS_Previous_Creation_Date" minOccurs="0"/>
                <xsd:element ref="ns2:ECDC_Target_audience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CDC_Description" ma:index="2" nillable="true" ma:displayName="Description" ma:internalName="ECDC_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53e249-3efc-412b-93d1-e2f4d7003703" elementFormDefault="qualified">
    <xsd:import namespace="http://schemas.microsoft.com/office/2006/documentManagement/types"/>
    <xsd:import namespace="http://schemas.microsoft.com/office/infopath/2007/PartnerControls"/>
    <xsd:element name="ECDC_DMS_Author" ma:index="3" nillable="true" ma:displayName="Owner" ma:description="An ECDC user or group(s) of users that are responsible for the document" ma:format="Hyperlink" ma:internalName="ECDC_DMS_Autho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CDC_DMS_Communication_Document_Type0" ma:index="8" ma:taxonomy="true" ma:internalName="ECDC_DMS_Communication_Document_Type0" ma:taxonomyFieldName="ECDC_DMS_Communication_Document_Type" ma:displayName="Document Type" ma:readOnly="false" ma:default="" ma:fieldId="{8ddf4bec-7711-41e1-8e54-79ea39be2c7b}" ma:taxonomyMulti="true" ma:sspId="de887f88-4a24-49db-a549-4c3cbb517053" ma:termSetId="05694767-788d-4e99-ad07-3dd6ddb61ccc" ma:anchorId="adf095c3-d0d5-4cca-afca-cf1c4c9d62a9" ma:open="false" ma:isKeyword="false">
      <xsd:complexType>
        <xsd:sequence>
          <xsd:element ref="pc:Terms" minOccurs="0" maxOccurs="1"/>
        </xsd:sequence>
      </xsd:complexType>
    </xsd:element>
    <xsd:element name="ECDC_Subject_whatTaxHTField0" ma:index="10" ma:taxonomy="true" ma:internalName="ECDC_Subject_whatTaxHTField0" ma:taxonomyFieldName="ECDC_Subject_what" ma:displayName="Topic" ma:default="" ma:fieldId="{7525aafd-95ab-48e0-925f-ead7584e2866}" ma:taxonomyMulti="true" ma:sspId="de887f88-4a24-49db-a549-4c3cbb517053" ma:termSetId="b09c8666-4e2c-4f19-91e4-8f1fe34bcccd" ma:anchorId="00000000-0000-0000-0000-000000000000" ma:open="false" ma:isKeyword="false">
      <xsd:complexType>
        <xsd:sequence>
          <xsd:element ref="pc:Terms" minOccurs="0" maxOccurs="1"/>
        </xsd:sequence>
      </xsd:complexType>
    </xsd:element>
    <xsd:element name="ECDC_Subject_doesTaxHTField0" ma:index="12" nillable="true" ma:taxonomy="true" ma:internalName="ECDC_Subject_doesTaxHTField0" ma:taxonomyFieldName="ECDC_Subject_does" ma:displayName="Activity" ma:default="" ma:fieldId="{f4f89794-25e3-44dd-a94e-7e4212ed52cb}" ma:taxonomyMulti="true" ma:sspId="de887f88-4a24-49db-a549-4c3cbb517053" ma:termSetId="380f87da-0f7e-4cf1-ad09-525006c4d164" ma:anchorId="00000000-0000-0000-0000-000000000000" ma:open="false" ma:isKeyword="false">
      <xsd:complexType>
        <xsd:sequence>
          <xsd:element ref="pc:Terms" minOccurs="0" maxOccurs="1"/>
        </xsd:sequence>
      </xsd:complexType>
    </xsd:element>
    <xsd:element name="ECDC_Subject_whoTaxHTField0" ma:index="14" nillable="true" ma:taxonomy="true" ma:internalName="ECDC_Subject_whoTaxHTField0" ma:taxonomyFieldName="ECDC_Subject_who" ma:displayName="Actor" ma:default="" ma:fieldId="{abe70a07-b4c4-4a08-b47f-19f4275c5dd3}" ma:taxonomyMulti="true" ma:sspId="de887f88-4a24-49db-a549-4c3cbb517053" ma:termSetId="725f5f6f-0471-44ec-8ccb-6de6d3e4909b" ma:anchorId="00000000-0000-0000-0000-000000000000" ma:open="false" ma:isKeyword="false">
      <xsd:complexType>
        <xsd:sequence>
          <xsd:element ref="pc:Terms" minOccurs="0" maxOccurs="1"/>
        </xsd:sequence>
      </xsd:complexType>
    </xsd:element>
    <xsd:element name="ECDC_DMS_Project0" ma:index="24" nillable="true" ma:taxonomy="true" ma:internalName="ECDC_DMS_Project0" ma:taxonomyFieldName="ECDC_DMS_Project" ma:displayName="Project" ma:readOnly="false" ma:default="" ma:fieldId="{951a5c61-3e7d-4f5e-ad41-b76025ccfaa6}" ma:taxonomyMulti="true" ma:sspId="de887f88-4a24-49db-a549-4c3cbb517053" ma:termSetId="83bc1c21-e08b-4faa-97f2-3f7a70f36fcc" ma:anchorId="00000000-0000-0000-0000-000000000000" ma:open="false" ma:isKeyword="false">
      <xsd:complexType>
        <xsd:sequence>
          <xsd:element ref="pc:Terms" minOccurs="0" maxOccurs="1"/>
        </xsd:sequence>
      </xsd:complexType>
    </xsd:element>
    <xsd:element name="ECDC_DMS_MIS_Activity_code0" ma:index="28" nillable="true" ma:taxonomy="true" ma:internalName="ECDC_DMS_MIS_Activity_code0" ma:taxonomyFieldName="ECDC_DMS_MIS_Activity_code" ma:displayName="MIS Activity code" ma:readOnly="false" ma:default="" ma:fieldId="{8cb6b235-d851-4acc-9843-ae912a313215}" ma:taxonomyMulti="true" ma:sspId="de887f88-4a24-49db-a549-4c3cbb517053" ma:termSetId="141081f5-dfc8-474c-9d5b-c9b39840f641" ma:anchorId="00000000-0000-0000-0000-000000000000" ma:open="false" ma:isKeyword="false">
      <xsd:complexType>
        <xsd:sequence>
          <xsd:element ref="pc:Terms" minOccurs="0" maxOccurs="1"/>
        </xsd:sequence>
      </xsd:complexType>
    </xsd:element>
    <xsd:element name="ECDC_DMS_Country0" ma:index="30" nillable="true" ma:taxonomy="true" ma:internalName="ECDC_DMS_Country0" ma:taxonomyFieldName="ECDC_DMS_Country" ma:displayName="Country" ma:readOnly="false" ma:default="" ma:fieldId="{55706165-e828-40c8-8ef4-7f53aaba5845}" ma:taxonomyMulti="true" ma:sspId="de887f88-4a24-49db-a549-4c3cbb517053" ma:termSetId="1ff710a1-673a-41e0-bfbc-1a0da05ecc90" ma:anchorId="00000000-0000-0000-0000-000000000000" ma:open="true" ma:isKeyword="false">
      <xsd:complexType>
        <xsd:sequence>
          <xsd:element ref="pc:Terms" minOccurs="0" maxOccurs="1"/>
        </xsd:sequence>
      </xsd:complexType>
    </xsd:element>
    <xsd:element name="ECDC_DMS_Section" ma:index="32" nillable="true" ma:displayName="Section" ma:description="Indicates the creator users ECDC Unit" ma:hidden="true" ma:internalName="ECDC_DMS_Section" ma:readOnly="false">
      <xsd:simpleType>
        <xsd:restriction base="dms:Text"/>
      </xsd:simpleType>
    </xsd:element>
    <xsd:element name="ECDC_DMS_Group" ma:index="33" nillable="true" ma:displayName="Group" ma:description="Indicates the creator users ECDC Group" ma:hidden="true" ma:internalName="ECDC_DMS_Group" ma:readOnly="false">
      <xsd:simpleType>
        <xsd:restriction base="dms:Text"/>
      </xsd:simpleType>
    </xsd:element>
    <xsd:element name="ECDC_DMS_Is_Public" ma:index="34" nillable="true" ma:displayName="Is Public" ma:default="0" ma:description="The document could be made available in external systems (Eg: Portal)" ma:internalName="ECDC_DMS_Is_Public" ma:readOnly="false">
      <xsd:simpleType>
        <xsd:restriction base="dms:Boolean"/>
      </xsd:simpleType>
    </xsd:element>
    <xsd:element name="ECDC_DMS_Previous_Location" ma:index="35" nillable="true" ma:displayName="Previous Location" ma:description="Some useful information about where the document was stored before (Eg: Shared Drives, Unit Drives, etc.)" ma:hidden="true" ma:internalName="ECDC_DMS_Previous_Location" ma:readOnly="false">
      <xsd:simpleType>
        <xsd:restriction base="dms:Text"/>
      </xsd:simpleType>
    </xsd:element>
    <xsd:element name="ECDC_DMS_Previous_Creation_Date" ma:index="36" nillable="true" ma:displayName="Previous Creation Date" ma:default="[today]" ma:description="An earlier publication date or a previous relevant date of the document" ma:hidden="true" ma:internalName="ECDC_DMS_Previous_Creation_Date" ma:readOnly="false">
      <xsd:simpleType>
        <xsd:restriction base="dms:DateTime"/>
      </xsd:simpleType>
    </xsd:element>
    <xsd:element name="ECDC_Target_audienceTaxHTField0" ma:index="37" nillable="true" ma:taxonomy="true" ma:internalName="ECDC_Target_audienceTaxHTField0" ma:taxonomyFieldName="ECDC_Target_audience" ma:displayName="Target audience" ma:default="" ma:fieldId="{234ea4f9-252c-4d49-a519-4a376f3ed4d7}" ma:taxonomyMulti="true" ma:sspId="de887f88-4a24-49db-a549-4c3cbb517053" ma:termSetId="de5002ed-06b4-47ae-8592-fd6a24aa93a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23a570b-d7a9-49ca-a34c-8afb8206b4bf" elementFormDefault="qualified">
    <xsd:import namespace="http://schemas.microsoft.com/office/2006/documentManagement/types"/>
    <xsd:import namespace="http://schemas.microsoft.com/office/infopath/2007/PartnerControls"/>
    <xsd:element name="m4f2abd528a9430bb1514981700fe204" ma:index="4" ma:taxonomy="true" ma:internalName="m4f2abd528a9430bb1514981700fe204" ma:taxonomyFieldName="ECDC_DMS_Organigramme" ma:displayName="ECDC Organigramme" ma:readOnly="false" ma:fieldId="{64f2abd5-28a9-430b-b151-4981700fe204}" ma:taxonomyMulti="true" ma:sspId="de887f88-4a24-49db-a549-4c3cbb517053" ma:termSetId="0a8715e9-9613-4f3d-9487-c066723ad7a7" ma:anchorId="00000000-0000-0000-0000-000000000000" ma:open="false" ma:isKeyword="false">
      <xsd:complexType>
        <xsd:sequence>
          <xsd:element ref="pc:Terms" minOccurs="0" maxOccurs="1"/>
        </xsd:sequence>
      </xsd:complexType>
    </xsd:element>
    <xsd:element name="TaxCatchAll" ma:index="5" nillable="true" ma:displayName="Taxonomy Catch All Column" ma:description="" ma:hidden="true" ma:list="{3e5925a3-a52f-4d08-a0f0-da9b33f289cc}" ma:internalName="TaxCatchAll" ma:showField="CatchAllData" ma:web="5853e249-3efc-412b-93d1-e2f4d7003703">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description="" ma:hidden="true" ma:list="{3e5925a3-a52f-4d08-a0f0-da9b33f289cc}" ma:internalName="TaxCatchAllLabel" ma:readOnly="true" ma:showField="CatchAllDataLabel" ma:web="5853e249-3efc-412b-93d1-e2f4d7003703">
      <xsd:complexType>
        <xsd:complexContent>
          <xsd:extension base="dms:MultiChoiceLookup">
            <xsd:sequence>
              <xsd:element name="Value" type="dms:Lookup" maxOccurs="unbounded" minOccurs="0" nillable="true"/>
            </xsd:sequence>
          </xsd:extension>
        </xsd:complexContent>
      </xsd:complexType>
    </xsd:element>
    <xsd:element name="ff0459edc9514eb0baaeb2ab50aaa8de" ma:index="16" nillable="true" ma:taxonomy="true" ma:internalName="ff0459edc9514eb0baaeb2ab50aaa8de" ma:taxonomyFieldName="Meeting_x0020_Code" ma:displayName="Meeting Code" ma:readOnly="false" ma:default="" ma:fieldId="{ff0459ed-c951-4eb0-baae-b2ab50aaa8de}" ma:sspId="de887f88-4a24-49db-a549-4c3cbb517053" ma:termSetId="edec69b4-0510-43be-8a98-012c8d4b4d60" ma:anchorId="00000000-0000-0000-0000-000000000000" ma:open="true" ma:isKeyword="false">
      <xsd:complexType>
        <xsd:sequence>
          <xsd:element ref="pc:Terms" minOccurs="0" maxOccurs="1"/>
        </xsd:sequence>
      </xsd:complexType>
    </xsd:element>
    <xsd:element name="ECDC_DMS_Meeting_Date" ma:index="18" nillable="true" ma:displayName="Meeting date" ma:description="The date of meeting (1) the document belongs to or (2) was discussed, reviewed or approved." ma:format="DateOnly" ma:internalName="ECDC_DMS_Meeting_Date" ma:readOnly="false">
      <xsd:simpleType>
        <xsd:restriction base="dms:DateTime"/>
      </xsd:simpleType>
    </xsd:element>
    <xsd:element name="TaxKeywordTaxHTField" ma:index="22" nillable="true" ma:taxonomy="true" ma:internalName="TaxKeywordTaxHTField" ma:taxonomyFieldName="TaxKeyword" ma:displayName="Additional Keywords" ma:fieldId="{23f27201-bee3-471e-b2e7-b64fd8b7ca38}" ma:taxonomyMulti="true" ma:sspId="de887f88-4a24-49db-a549-4c3cbb517053" ma:termSetId="00000000-0000-0000-0000-000000000000" ma:anchorId="00000000-0000-0000-0000-000000000000" ma:open="true" ma:isKeyword="true">
      <xsd:complexType>
        <xsd:sequence>
          <xsd:element ref="pc:Terms" minOccurs="0" maxOccurs="1"/>
        </xsd:sequence>
      </xsd:complexType>
    </xsd:element>
    <xsd:element name="bf6f88d3567d49708e6ddfea625f3427" ma:index="26" nillable="true" ma:taxonomy="true" ma:internalName="bf6f88d3567d49708e6ddfea625f3427" ma:taxonomyFieldName="DMS_x0020_Product" ma:displayName="Product" ma:readOnly="false" ma:default="" ma:fieldId="{bf6f88d3-567d-4970-8e6d-dfea625f3427}" ma:taxonomyMulti="true" ma:sspId="de887f88-4a24-49db-a549-4c3cbb517053" ma:termSetId="765c2105-95ad-4131-ade8-84f64ee0a1c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False</openByDefault>
  <xsnScope/>
</customXsn>
</file>

<file path=customXml/item5.xml><?xml version="1.0" encoding="utf-8"?>
<LongProperties xmlns="http://schemas.microsoft.com/office/2006/metadata/longProperties"/>
</file>

<file path=customXml/item6.xml><?xml version="1.0" encoding="utf-8"?>
<?mso-contentType ?>
<SharedContentType xmlns="Microsoft.SharePoint.Taxonomy.ContentTypeSync" SourceId="de887f88-4a24-49db-a549-4c3cbb517053" ContentTypeId="0x010100F92FB91056B24E40ACCE93A804002EFF001822ADB6403249B6AC60D10F8970E85E0002324C79913E41DFAC45BE82D1D0F324" PreviousValue="true"/>
</file>

<file path=customXml/item7.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2A65609-E9C0-4E35-983E-6BBE62BF7404}">
  <ds:schemaRefs>
    <ds:schemaRef ds:uri="http://schemas.microsoft.com/office/2006/metadata/properties"/>
    <ds:schemaRef ds:uri="http://schemas.microsoft.com/office/infopath/2007/PartnerControls"/>
    <ds:schemaRef ds:uri="5853e249-3efc-412b-93d1-e2f4d7003703"/>
    <ds:schemaRef ds:uri="http://schemas.microsoft.com/sharepoint/v3"/>
    <ds:schemaRef ds:uri="d23a570b-d7a9-49ca-a34c-8afb8206b4bf"/>
  </ds:schemaRefs>
</ds:datastoreItem>
</file>

<file path=customXml/itemProps2.xml><?xml version="1.0" encoding="utf-8"?>
<ds:datastoreItem xmlns:ds="http://schemas.openxmlformats.org/officeDocument/2006/customXml" ds:itemID="{E8E34141-7C96-4AB0-8947-A148B2E285BB}">
  <ds:schemaRefs>
    <ds:schemaRef ds:uri="http://schemas.microsoft.com/sharepoint/v3/contenttype/forms"/>
  </ds:schemaRefs>
</ds:datastoreItem>
</file>

<file path=customXml/itemProps3.xml><?xml version="1.0" encoding="utf-8"?>
<ds:datastoreItem xmlns:ds="http://schemas.openxmlformats.org/officeDocument/2006/customXml" ds:itemID="{7E3ED75E-4C21-4290-9CB2-28613CCD4B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53e249-3efc-412b-93d1-e2f4d7003703"/>
    <ds:schemaRef ds:uri="d23a570b-d7a9-49ca-a34c-8afb8206b4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0E29A65-A5F9-41DF-B9DE-B3C4ACEF71C4}">
  <ds:schemaRefs>
    <ds:schemaRef ds:uri="http://schemas.microsoft.com/office/2006/metadata/customXsn"/>
  </ds:schemaRefs>
</ds:datastoreItem>
</file>

<file path=customXml/itemProps5.xml><?xml version="1.0" encoding="utf-8"?>
<ds:datastoreItem xmlns:ds="http://schemas.openxmlformats.org/officeDocument/2006/customXml" ds:itemID="{B0098D88-FCAD-4526-B5B0-9BE2F409519E}">
  <ds:schemaRefs>
    <ds:schemaRef ds:uri="http://schemas.microsoft.com/office/2006/metadata/longProperties"/>
  </ds:schemaRefs>
</ds:datastoreItem>
</file>

<file path=customXml/itemProps6.xml><?xml version="1.0" encoding="utf-8"?>
<ds:datastoreItem xmlns:ds="http://schemas.openxmlformats.org/officeDocument/2006/customXml" ds:itemID="{C0110592-E120-4924-AAD1-19818280EACE}">
  <ds:schemaRefs>
    <ds:schemaRef ds:uri="Microsoft.SharePoint.Taxonomy.ContentTypeSync"/>
  </ds:schemaRefs>
</ds:datastoreItem>
</file>

<file path=customXml/itemProps7.xml><?xml version="1.0" encoding="utf-8"?>
<ds:datastoreItem xmlns:ds="http://schemas.openxmlformats.org/officeDocument/2006/customXml" ds:itemID="{C9053258-AB1D-4C95-ADB6-2E3B627DEA39}">
  <ds:schemaRefs>
    <ds:schemaRef ds:uri="http://schemas.microsoft.com/sharepoint/events"/>
  </ds:schemaRefs>
</ds:datastoreItem>
</file>

<file path=docProps/app.xml><?xml version="1.0" encoding="utf-8"?>
<ap:Properties xmlns:vt="http://schemas.openxmlformats.org/officeDocument/2006/docPropsVTypes" xmlns:ap="http://schemas.openxmlformats.org/officeDocument/2006/extended-properties">
  <ap:Template/>
  <ap:Application>Microsoft Excel</ap:Application>
  <ap:DocSecurity>0</ap:DocSecurity>
  <ap:ScaleCrop>false</ap:ScaleCrop>
  <ap:HeadingPairs>
    <vt:vector baseType="variant" size="4">
      <vt:variant>
        <vt:lpstr>Worksheets</vt:lpstr>
      </vt:variant>
      <vt:variant>
        <vt:i4>17</vt:i4>
      </vt:variant>
      <vt:variant>
        <vt:lpstr>Named Ranges</vt:lpstr>
      </vt:variant>
      <vt:variant>
        <vt:i4>12</vt:i4>
      </vt:variant>
    </vt:vector>
  </ap:HeadingPairs>
  <ap:TitlesOfParts>
    <vt:vector baseType="lpstr" size="29">
      <vt:lpstr>11</vt:lpstr>
      <vt:lpstr>1</vt:lpstr>
      <vt:lpstr>2</vt:lpstr>
      <vt:lpstr>3</vt:lpstr>
      <vt:lpstr>Inledning</vt:lpstr>
      <vt:lpstr>Ramverk</vt:lpstr>
      <vt:lpstr>D1</vt:lpstr>
      <vt:lpstr>D2</vt:lpstr>
      <vt:lpstr>D3</vt:lpstr>
      <vt:lpstr>D4</vt:lpstr>
      <vt:lpstr>D5</vt:lpstr>
      <vt:lpstr>D6</vt:lpstr>
      <vt:lpstr>D7</vt:lpstr>
      <vt:lpstr>Sammanfattning</vt:lpstr>
      <vt:lpstr>Översikt BSI och CSI</vt:lpstr>
      <vt:lpstr>Figures</vt:lpstr>
      <vt:lpstr>WHO-ramverket</vt:lpstr>
      <vt:lpstr>'D1'!Print_Area</vt:lpstr>
      <vt:lpstr>'D2'!Print_Area</vt:lpstr>
      <vt:lpstr>'D3'!Print_Area</vt:lpstr>
      <vt:lpstr>'D4'!Print_Area</vt:lpstr>
      <vt:lpstr>'D5'!Print_Area</vt:lpstr>
      <vt:lpstr>'D6'!Print_Area</vt:lpstr>
      <vt:lpstr>'D7'!Print_Area</vt:lpstr>
      <vt:lpstr>Inledning!Print_Area</vt:lpstr>
      <vt:lpstr>'Översikt BSI och CSI'!Print_Area</vt:lpstr>
      <vt:lpstr>Ramverk!Print_Area</vt:lpstr>
      <vt:lpstr>Sammanfattning!Print_Area</vt:lpstr>
      <vt:lpstr>'WHO-ramverket'!Print_Area</vt:lpstr>
    </vt:vector>
  </ap:TitlesOfParts>
  <ap:Manager/>
  <ap:Company>CDT</ap:Company>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HEPSA tool</dc:title>
  <dc:subject/>
  <dc:creator>CDT</dc:creator>
  <keywords>Editors's choice</keywords>
  <dc:description/>
  <lastModifiedBy>CDT</lastModifiedBy>
  <lastPrinted>2018-02-07T14:25:59.0000000Z</lastPrinted>
  <dcterms:created xsi:type="dcterms:W3CDTF">2015-03-02T09:49:08.0000000Z</dcterms:created>
  <dcterms:modified xsi:type="dcterms:W3CDTF">2019-01-18T15:06:30.0000000Z</dcterms:modified>
  <category/>
</coreProperties>
</file>

<file path=docProps/custom.xml><?xml version="1.0" encoding="utf-8"?>
<Properties xmlns="http://schemas.openxmlformats.org/officeDocument/2006/custom-properties" xmlns:vt="http://schemas.openxmlformats.org/officeDocument/2006/docPropsVTypes">
  <property fmtid="{D5CDD505-2E9C-101B-9397-08002B2CF9AE}" pid="2" name="ECDC_DMS_Organigramme">
    <vt:lpwstr>345;#Publications|5ba51513-6ee6-4aab-abac-3d87b7b8a9c3</vt:lpwstr>
  </property>
  <property fmtid="{D5CDD505-2E9C-101B-9397-08002B2CF9AE}" pid="3" name="_dlc_DocId">
    <vt:lpwstr>DMSPHC-1414929164-474</vt:lpwstr>
  </property>
  <property fmtid="{D5CDD505-2E9C-101B-9397-08002B2CF9AE}" pid="4" name="_dlc_DocIdItemGuid">
    <vt:lpwstr>145a47b7-03a6-43d0-9efb-71de7fe430bc</vt:lpwstr>
  </property>
  <property fmtid="{D5CDD505-2E9C-101B-9397-08002B2CF9AE}" pid="5" name="_dlc_DocIdUrl">
    <vt:lpwstr>http://dms.ecdcnet.europa.eu/sites/phc/externalcomms/publications/_layouts/15/DocIdRedir.aspx?ID=DMSPHC-1414929164-474, DMSPHC-1414929164-474</vt:lpwstr>
  </property>
  <property fmtid="{D5CDD505-2E9C-101B-9397-08002B2CF9AE}" pid="6" name="display_urn:schemas-microsoft-com:office:office#ECDC_DMS_Author">
    <vt:lpwstr>Uwe Kreisel</vt:lpwstr>
  </property>
  <property fmtid="{D5CDD505-2E9C-101B-9397-08002B2CF9AE}" pid="7" name="TaxKeyword">
    <vt:lpwstr>1164;#Editors's choice|2541fd23-0382-42c3-9135-86b5721c4179</vt:lpwstr>
  </property>
  <property fmtid="{D5CDD505-2E9C-101B-9397-08002B2CF9AE}" pid="8" name="ECDC_Subject_does">
    <vt:lpwstr/>
  </property>
  <property fmtid="{D5CDD505-2E9C-101B-9397-08002B2CF9AE}" pid="9" name="Meeting Code">
    <vt:lpwstr/>
  </property>
  <property fmtid="{D5CDD505-2E9C-101B-9397-08002B2CF9AE}" pid="10" name="ECDC_Subject_who">
    <vt:lpwstr/>
  </property>
  <property fmtid="{D5CDD505-2E9C-101B-9397-08002B2CF9AE}" pid="11" name="ECDC_DMS_Project">
    <vt:lpwstr/>
  </property>
  <property fmtid="{D5CDD505-2E9C-101B-9397-08002B2CF9AE}" pid="12" name="DMS Product">
    <vt:lpwstr/>
  </property>
  <property fmtid="{D5CDD505-2E9C-101B-9397-08002B2CF9AE}" pid="13" name="ECDC_Subject_what">
    <vt:lpwstr>669;#public health emergency|aae23c87-e71a-46da-a106-0f177a6dede2</vt:lpwstr>
  </property>
  <property fmtid="{D5CDD505-2E9C-101B-9397-08002B2CF9AE}" pid="14" name="ECDC_DMS_Country">
    <vt:lpwstr/>
  </property>
  <property fmtid="{D5CDD505-2E9C-101B-9397-08002B2CF9AE}" pid="15" name="ECDC_DMS_Communication_Document_Type">
    <vt:lpwstr>1241;#first edit|80850886-251b-4f02-9aa9-b2af2dccb954</vt:lpwstr>
  </property>
  <property fmtid="{D5CDD505-2E9C-101B-9397-08002B2CF9AE}" pid="16" name="ECDC_DMS_MIS_Activity_code">
    <vt:lpwstr/>
  </property>
  <property fmtid="{D5CDD505-2E9C-101B-9397-08002B2CF9AE}" pid="17" name="ECDC_Target_audience">
    <vt:lpwstr/>
  </property>
</Properties>
</file>