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8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9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jects\eCdT_jobs\post-processing\Cherazade\2019\ECDC 8664\"/>
    </mc:Choice>
  </mc:AlternateContent>
  <bookViews>
    <workbookView xWindow="2295" yWindow="135" windowWidth="10545" windowHeight="7725" tabRatio="781" firstSheet="4" activeTab="13"/>
  </bookViews>
  <sheets>
    <sheet name="11" sheetId="18" state="hidden" r:id="rId1"/>
    <sheet name="1" sheetId="14" state="hidden" r:id="rId2"/>
    <sheet name="2" sheetId="15" state="hidden" r:id="rId3"/>
    <sheet name="3" sheetId="17" state="hidden" r:id="rId4"/>
    <sheet name="Úvod" sheetId="79" r:id="rId5"/>
    <sheet name="Rámec" sheetId="81" r:id="rId6"/>
    <sheet name="D1" sheetId="73" r:id="rId7"/>
    <sheet name="D2" sheetId="74" r:id="rId8"/>
    <sheet name="D3" sheetId="75" r:id="rId9"/>
    <sheet name="D4" sheetId="70" r:id="rId10"/>
    <sheet name="D5" sheetId="76" r:id="rId11"/>
    <sheet name="D6" sheetId="78" r:id="rId12"/>
    <sheet name="D7" sheetId="77" r:id="rId13"/>
    <sheet name="Súhrn" sheetId="27" r:id="rId14"/>
    <sheet name="Prehľad BSI a CSI" sheetId="85" r:id="rId15"/>
    <sheet name="Figures" sheetId="56" state="hidden" r:id="rId16"/>
    <sheet name="Rámec WHO" sheetId="84" r:id="rId17"/>
  </sheets>
  <definedNames>
    <definedName name="_xlnm.Print_Area" localSheetId="6">'D1'!$A$1:$AF$52</definedName>
    <definedName name="_xlnm.Print_Area" localSheetId="7">'D2'!$A$1:$AG$27</definedName>
    <definedName name="_xlnm.Print_Area" localSheetId="8">'D3'!$A$1:$AE$33</definedName>
    <definedName name="_xlnm.Print_Area" localSheetId="9">'D4'!$A$1:$AG$31</definedName>
    <definedName name="_xlnm.Print_Area" localSheetId="10">'D5'!$A$1:$AG$65</definedName>
    <definedName name="_xlnm.Print_Area" localSheetId="11">'D6'!$A$1:$AF$22</definedName>
    <definedName name="_xlnm.Print_Area" localSheetId="12">'D7'!$A$1:$AF$19</definedName>
    <definedName name="_xlnm.Print_Area" localSheetId="14">'Prehľad BSI a CSI'!$A$1:$E$140</definedName>
    <definedName name="_xlnm.Print_Area" localSheetId="5">Rámec!$A$1:$G$24</definedName>
    <definedName name="_xlnm.Print_Area" localSheetId="16">'Rámec WHO'!$A$1:$J$56</definedName>
    <definedName name="_xlnm.Print_Area" localSheetId="13">Súhrn!$A$1:$J$135</definedName>
    <definedName name="_xlnm.Print_Area" localSheetId="4">Úvod!$A$1:$D$18</definedName>
    <definedName name="s">#REF!</definedName>
  </definedNames>
  <calcPr calcId="162913"/>
</workbook>
</file>

<file path=xl/calcChain.xml><?xml version="1.0" encoding="utf-8"?>
<calcChain xmlns="http://schemas.openxmlformats.org/spreadsheetml/2006/main">
  <c r="G19" i="81" l="1"/>
  <c r="I125" i="27"/>
  <c r="I117" i="27"/>
  <c r="I106" i="27"/>
  <c r="I98" i="27"/>
  <c r="I81" i="27"/>
  <c r="H33" i="27"/>
  <c r="H32" i="27"/>
  <c r="U19" i="77"/>
  <c r="U18" i="77"/>
  <c r="S16" i="77" s="1"/>
  <c r="G29" i="27" s="1"/>
  <c r="G40" i="27" s="1"/>
  <c r="I16" i="77"/>
  <c r="T10" i="77" s="1"/>
  <c r="V10" i="77" s="1"/>
  <c r="V16" i="77" s="1"/>
  <c r="S14" i="77"/>
  <c r="J14" i="77"/>
  <c r="S13" i="77"/>
  <c r="J13" i="77"/>
  <c r="J16" i="77" s="1"/>
  <c r="S12" i="77"/>
  <c r="J12" i="77"/>
  <c r="I12" i="77"/>
  <c r="S11" i="77"/>
  <c r="J11" i="77"/>
  <c r="I11" i="77"/>
  <c r="S10" i="77"/>
  <c r="J10" i="77"/>
  <c r="I10" i="77"/>
  <c r="V22" i="78"/>
  <c r="V21" i="78"/>
  <c r="S19" i="78" s="1"/>
  <c r="G25" i="27" s="1"/>
  <c r="G39" i="27" s="1"/>
  <c r="I19" i="78"/>
  <c r="T17" i="78" s="1"/>
  <c r="V17" i="78" s="1"/>
  <c r="S17" i="78"/>
  <c r="J17" i="78"/>
  <c r="I17" i="78"/>
  <c r="S16" i="78"/>
  <c r="J16" i="78"/>
  <c r="S15" i="78"/>
  <c r="J15" i="78"/>
  <c r="S14" i="78"/>
  <c r="J14" i="78"/>
  <c r="S13" i="78"/>
  <c r="J13" i="78"/>
  <c r="T12" i="78"/>
  <c r="S12" i="78"/>
  <c r="J12" i="78"/>
  <c r="I12" i="78"/>
  <c r="S11" i="78"/>
  <c r="J11" i="78"/>
  <c r="S10" i="78"/>
  <c r="J10" i="78"/>
  <c r="J19" i="78" s="1"/>
  <c r="I10" i="78"/>
  <c r="W65" i="76"/>
  <c r="T63" i="76" s="1"/>
  <c r="G22" i="27" s="1"/>
  <c r="G50" i="27" s="1"/>
  <c r="W64" i="76"/>
  <c r="T60" i="76"/>
  <c r="K60" i="76"/>
  <c r="T59" i="76"/>
  <c r="K59" i="76"/>
  <c r="T58" i="76"/>
  <c r="K58" i="76"/>
  <c r="T57" i="76"/>
  <c r="K57" i="76"/>
  <c r="T56" i="76"/>
  <c r="I126" i="27" s="1"/>
  <c r="K56" i="76"/>
  <c r="T55" i="76"/>
  <c r="K55" i="76"/>
  <c r="T54" i="76"/>
  <c r="K54" i="76"/>
  <c r="J54" i="76"/>
  <c r="T53" i="76"/>
  <c r="I130" i="27" s="1"/>
  <c r="K53" i="76"/>
  <c r="T52" i="76"/>
  <c r="K52" i="76"/>
  <c r="T51" i="76"/>
  <c r="I131" i="27" s="1"/>
  <c r="K51" i="76"/>
  <c r="J51" i="76"/>
  <c r="T50" i="76"/>
  <c r="K50" i="76"/>
  <c r="T49" i="76"/>
  <c r="K49" i="76"/>
  <c r="T48" i="76"/>
  <c r="K48" i="76"/>
  <c r="J48" i="76"/>
  <c r="T47" i="76"/>
  <c r="K47" i="76"/>
  <c r="T46" i="76"/>
  <c r="K46" i="76"/>
  <c r="T45" i="76"/>
  <c r="K45" i="76"/>
  <c r="T44" i="76"/>
  <c r="K44" i="76"/>
  <c r="T43" i="76"/>
  <c r="K43" i="76"/>
  <c r="T42" i="76"/>
  <c r="I105" i="27" s="1"/>
  <c r="K42" i="76"/>
  <c r="T41" i="76"/>
  <c r="K41" i="76"/>
  <c r="J41" i="76"/>
  <c r="T40" i="76"/>
  <c r="K40" i="76"/>
  <c r="T39" i="76"/>
  <c r="K39" i="76"/>
  <c r="T38" i="76"/>
  <c r="K38" i="76"/>
  <c r="T37" i="76"/>
  <c r="K37" i="76"/>
  <c r="T36" i="76"/>
  <c r="K36" i="76"/>
  <c r="T35" i="76"/>
  <c r="K35" i="76"/>
  <c r="T34" i="76"/>
  <c r="K34" i="76"/>
  <c r="I10" i="76" s="1"/>
  <c r="J34" i="76"/>
  <c r="T33" i="76"/>
  <c r="I120" i="27" s="1"/>
  <c r="K33" i="76"/>
  <c r="T32" i="76"/>
  <c r="K32" i="76"/>
  <c r="T31" i="76"/>
  <c r="K31" i="76"/>
  <c r="T30" i="76"/>
  <c r="I85" i="27" s="1"/>
  <c r="K30" i="76"/>
  <c r="T29" i="76"/>
  <c r="I86" i="27" s="1"/>
  <c r="K29" i="76"/>
  <c r="T28" i="76"/>
  <c r="I119" i="27" s="1"/>
  <c r="K28" i="76"/>
  <c r="T27" i="76"/>
  <c r="K27" i="76"/>
  <c r="T26" i="76"/>
  <c r="K26" i="76"/>
  <c r="J26" i="76"/>
  <c r="T25" i="76"/>
  <c r="K25" i="76"/>
  <c r="J25" i="76"/>
  <c r="T24" i="76"/>
  <c r="K24" i="76"/>
  <c r="T23" i="76"/>
  <c r="K23" i="76"/>
  <c r="T22" i="76"/>
  <c r="I124" i="27" s="1"/>
  <c r="K22" i="76"/>
  <c r="T21" i="76"/>
  <c r="K21" i="76"/>
  <c r="T20" i="76"/>
  <c r="I123" i="27" s="1"/>
  <c r="K20" i="76"/>
  <c r="T19" i="76"/>
  <c r="K19" i="76"/>
  <c r="T18" i="76"/>
  <c r="K18" i="76"/>
  <c r="T17" i="76"/>
  <c r="K17" i="76"/>
  <c r="J17" i="76"/>
  <c r="T16" i="76"/>
  <c r="I114" i="27" s="1"/>
  <c r="K16" i="76"/>
  <c r="J16" i="76"/>
  <c r="T15" i="76"/>
  <c r="K15" i="76"/>
  <c r="T14" i="76"/>
  <c r="I92" i="27" s="1"/>
  <c r="K14" i="76"/>
  <c r="J14" i="76"/>
  <c r="T13" i="76"/>
  <c r="K13" i="76"/>
  <c r="T12" i="76"/>
  <c r="K12" i="76"/>
  <c r="J12" i="76"/>
  <c r="T11" i="76"/>
  <c r="K11" i="76"/>
  <c r="T10" i="76"/>
  <c r="K10" i="76"/>
  <c r="K62" i="76" s="1"/>
  <c r="J10" i="76"/>
  <c r="J62" i="76" s="1"/>
  <c r="W32" i="70"/>
  <c r="W31" i="70"/>
  <c r="T26" i="70"/>
  <c r="K26" i="70"/>
  <c r="T25" i="70"/>
  <c r="K25" i="70"/>
  <c r="T24" i="70"/>
  <c r="K24" i="70"/>
  <c r="T23" i="70"/>
  <c r="K23" i="70"/>
  <c r="T22" i="70"/>
  <c r="K22" i="70"/>
  <c r="T21" i="70"/>
  <c r="K21" i="70"/>
  <c r="T20" i="70"/>
  <c r="K20" i="70"/>
  <c r="T19" i="70"/>
  <c r="K19" i="70"/>
  <c r="J19" i="70"/>
  <c r="T18" i="70"/>
  <c r="K18" i="70"/>
  <c r="T17" i="70"/>
  <c r="K17" i="70"/>
  <c r="T16" i="70"/>
  <c r="K16" i="70"/>
  <c r="T15" i="70"/>
  <c r="K15" i="70"/>
  <c r="T14" i="70"/>
  <c r="K14" i="70"/>
  <c r="T13" i="70"/>
  <c r="K13" i="70"/>
  <c r="T12" i="70"/>
  <c r="K12" i="70"/>
  <c r="T11" i="70"/>
  <c r="K11" i="70"/>
  <c r="J11" i="70"/>
  <c r="T10" i="70"/>
  <c r="K10" i="70"/>
  <c r="K28" i="70" s="1"/>
  <c r="J10" i="70"/>
  <c r="J28" i="70" s="1"/>
  <c r="V33" i="75"/>
  <c r="V32" i="75"/>
  <c r="S28" i="75"/>
  <c r="I103" i="27" s="1"/>
  <c r="J28" i="75"/>
  <c r="S27" i="75"/>
  <c r="I100" i="27" s="1"/>
  <c r="J27" i="75"/>
  <c r="S26" i="75"/>
  <c r="J26" i="75"/>
  <c r="S25" i="75"/>
  <c r="J25" i="75"/>
  <c r="I25" i="75"/>
  <c r="S24" i="75"/>
  <c r="I101" i="27" s="1"/>
  <c r="J24" i="75"/>
  <c r="I24" i="75"/>
  <c r="S23" i="75"/>
  <c r="I102" i="27" s="1"/>
  <c r="J23" i="75"/>
  <c r="I23" i="75"/>
  <c r="S22" i="75"/>
  <c r="J22" i="75"/>
  <c r="I22" i="75"/>
  <c r="S21" i="75"/>
  <c r="J21" i="75"/>
  <c r="S20" i="75"/>
  <c r="J20" i="75"/>
  <c r="S19" i="75"/>
  <c r="J19" i="75"/>
  <c r="S18" i="75"/>
  <c r="J18" i="75"/>
  <c r="S17" i="75"/>
  <c r="J17" i="75"/>
  <c r="S16" i="75"/>
  <c r="J16" i="75"/>
  <c r="S15" i="75"/>
  <c r="J15" i="75"/>
  <c r="S14" i="75"/>
  <c r="J14" i="75"/>
  <c r="S13" i="75"/>
  <c r="J13" i="75"/>
  <c r="S12" i="75"/>
  <c r="I97" i="27" s="1"/>
  <c r="J12" i="75"/>
  <c r="I12" i="75"/>
  <c r="S11" i="75"/>
  <c r="J11" i="75"/>
  <c r="S10" i="75"/>
  <c r="J10" i="75"/>
  <c r="I10" i="75"/>
  <c r="I29" i="75" s="1"/>
  <c r="W28" i="74"/>
  <c r="W27" i="74"/>
  <c r="T22" i="74"/>
  <c r="K22" i="74"/>
  <c r="J22" i="74"/>
  <c r="T21" i="74"/>
  <c r="K21" i="74"/>
  <c r="J21" i="74"/>
  <c r="T20" i="74"/>
  <c r="K20" i="74"/>
  <c r="T19" i="74"/>
  <c r="K19" i="74"/>
  <c r="T18" i="74"/>
  <c r="K18" i="74"/>
  <c r="T17" i="74"/>
  <c r="K17" i="74"/>
  <c r="J17" i="74"/>
  <c r="T16" i="74"/>
  <c r="K16" i="74"/>
  <c r="T15" i="74"/>
  <c r="K15" i="74"/>
  <c r="J15" i="74"/>
  <c r="T14" i="74"/>
  <c r="K14" i="74"/>
  <c r="T13" i="74"/>
  <c r="K13" i="74"/>
  <c r="I10" i="74" s="1"/>
  <c r="J13" i="74"/>
  <c r="T12" i="74"/>
  <c r="K12" i="74"/>
  <c r="J12" i="74"/>
  <c r="T11" i="74"/>
  <c r="K11" i="74"/>
  <c r="J11" i="74"/>
  <c r="T10" i="74"/>
  <c r="I110" i="27" s="1"/>
  <c r="K10" i="74"/>
  <c r="J10" i="74"/>
  <c r="X52" i="73"/>
  <c r="X51" i="73"/>
  <c r="T47" i="73"/>
  <c r="K47" i="73"/>
  <c r="T46" i="73"/>
  <c r="K46" i="73"/>
  <c r="T45" i="73"/>
  <c r="K45" i="73"/>
  <c r="T44" i="73"/>
  <c r="K44" i="73"/>
  <c r="T43" i="73"/>
  <c r="K43" i="73"/>
  <c r="T42" i="73"/>
  <c r="K42" i="73"/>
  <c r="T41" i="73"/>
  <c r="K41" i="73"/>
  <c r="T40" i="73"/>
  <c r="K40" i="73"/>
  <c r="T39" i="73"/>
  <c r="K39" i="73"/>
  <c r="T38" i="73"/>
  <c r="K38" i="73"/>
  <c r="J38" i="73"/>
  <c r="T37" i="73"/>
  <c r="K37" i="73"/>
  <c r="J37" i="73"/>
  <c r="T36" i="73"/>
  <c r="K36" i="73"/>
  <c r="J36" i="73"/>
  <c r="T35" i="73"/>
  <c r="K35" i="73"/>
  <c r="J35" i="73"/>
  <c r="T34" i="73"/>
  <c r="K34" i="73"/>
  <c r="T33" i="73"/>
  <c r="I132" i="27" s="1"/>
  <c r="K33" i="73"/>
  <c r="T32" i="73"/>
  <c r="K32" i="73"/>
  <c r="J32" i="73"/>
  <c r="T31" i="73"/>
  <c r="K31" i="73"/>
  <c r="T30" i="73"/>
  <c r="K30" i="73"/>
  <c r="T29" i="73"/>
  <c r="I113" i="27" s="1"/>
  <c r="K29" i="73"/>
  <c r="J29" i="73"/>
  <c r="T28" i="73"/>
  <c r="K28" i="73"/>
  <c r="T27" i="73"/>
  <c r="K27" i="73"/>
  <c r="T26" i="73"/>
  <c r="K26" i="73"/>
  <c r="T25" i="73"/>
  <c r="I87" i="27" s="1"/>
  <c r="K25" i="73"/>
  <c r="T24" i="73"/>
  <c r="K24" i="73"/>
  <c r="J24" i="73"/>
  <c r="T23" i="73"/>
  <c r="K23" i="73"/>
  <c r="T22" i="73"/>
  <c r="K22" i="73"/>
  <c r="J22" i="73"/>
  <c r="T21" i="73"/>
  <c r="K21" i="73"/>
  <c r="T20" i="73"/>
  <c r="K20" i="73"/>
  <c r="T19" i="73"/>
  <c r="K19" i="73"/>
  <c r="T18" i="73"/>
  <c r="K18" i="73"/>
  <c r="J18" i="73"/>
  <c r="T17" i="73"/>
  <c r="K17" i="73"/>
  <c r="T16" i="73"/>
  <c r="K16" i="73"/>
  <c r="J16" i="73"/>
  <c r="T15" i="73"/>
  <c r="K15" i="73"/>
  <c r="T14" i="73"/>
  <c r="K14" i="73"/>
  <c r="T13" i="73"/>
  <c r="K13" i="73"/>
  <c r="T12" i="73"/>
  <c r="I111" i="27" s="1"/>
  <c r="K12" i="73"/>
  <c r="I10" i="73" s="1"/>
  <c r="J12" i="73"/>
  <c r="T11" i="73"/>
  <c r="K11" i="73"/>
  <c r="J11" i="73"/>
  <c r="J48" i="73" s="1"/>
  <c r="T10" i="73"/>
  <c r="K10" i="73"/>
  <c r="J10" i="73"/>
  <c r="F19" i="81"/>
  <c r="I112" i="27" l="1"/>
  <c r="J29" i="75"/>
  <c r="X25" i="70"/>
  <c r="U24" i="73"/>
  <c r="W24" i="73" s="1"/>
  <c r="U29" i="73"/>
  <c r="W29" i="73" s="1"/>
  <c r="U16" i="73"/>
  <c r="W16" i="73" s="1"/>
  <c r="U32" i="73"/>
  <c r="W32" i="73" s="1"/>
  <c r="U10" i="73"/>
  <c r="W10" i="73" s="1"/>
  <c r="W48" i="73" s="1"/>
  <c r="U35" i="73"/>
  <c r="W35" i="73" s="1"/>
  <c r="U22" i="73"/>
  <c r="W22" i="73" s="1"/>
  <c r="U11" i="73"/>
  <c r="W11" i="73" s="1"/>
  <c r="U36" i="73"/>
  <c r="W36" i="73" s="1"/>
  <c r="U12" i="73"/>
  <c r="W12" i="73" s="1"/>
  <c r="U18" i="73"/>
  <c r="U37" i="73"/>
  <c r="U38" i="73"/>
  <c r="W38" i="73" s="1"/>
  <c r="X14" i="70"/>
  <c r="W16" i="78"/>
  <c r="U15" i="78"/>
  <c r="W15" i="78" s="1"/>
  <c r="U13" i="78"/>
  <c r="W13" i="78" s="1"/>
  <c r="U10" i="78"/>
  <c r="W10" i="78" s="1"/>
  <c r="W19" i="78" s="1"/>
  <c r="U17" i="78"/>
  <c r="U11" i="78"/>
  <c r="U16" i="78"/>
  <c r="U14" i="78"/>
  <c r="S20" i="78"/>
  <c r="G26" i="27" s="1"/>
  <c r="G51" i="27" s="1"/>
  <c r="U12" i="78"/>
  <c r="W12" i="78" s="1"/>
  <c r="W13" i="77"/>
  <c r="I96" i="27"/>
  <c r="U10" i="77"/>
  <c r="W10" i="77" s="1"/>
  <c r="W16" i="77" s="1"/>
  <c r="U14" i="77"/>
  <c r="W14" i="77" s="1"/>
  <c r="U11" i="77"/>
  <c r="W11" i="77" s="1"/>
  <c r="U12" i="77"/>
  <c r="U13" i="77"/>
  <c r="T28" i="70"/>
  <c r="G17" i="27" s="1"/>
  <c r="G37" i="27" s="1"/>
  <c r="W12" i="77"/>
  <c r="I122" i="27"/>
  <c r="I121" i="27"/>
  <c r="T49" i="73"/>
  <c r="G5" i="27" s="1"/>
  <c r="T29" i="70"/>
  <c r="G18" i="27" s="1"/>
  <c r="G49" i="27" s="1"/>
  <c r="X55" i="76"/>
  <c r="W17" i="78"/>
  <c r="W18" i="73"/>
  <c r="U10" i="70"/>
  <c r="W10" i="70" s="1"/>
  <c r="W27" i="70" s="1"/>
  <c r="U11" i="70"/>
  <c r="W11" i="70" s="1"/>
  <c r="U19" i="70"/>
  <c r="X38" i="76"/>
  <c r="U51" i="76"/>
  <c r="W51" i="76" s="1"/>
  <c r="U26" i="76"/>
  <c r="W26" i="76" s="1"/>
  <c r="U25" i="76"/>
  <c r="W25" i="76" s="1"/>
  <c r="U54" i="76"/>
  <c r="W54" i="76" s="1"/>
  <c r="U16" i="76"/>
  <c r="W16" i="76" s="1"/>
  <c r="U17" i="76"/>
  <c r="W17" i="76" s="1"/>
  <c r="U10" i="76"/>
  <c r="W10" i="76" s="1"/>
  <c r="W62" i="76" s="1"/>
  <c r="U12" i="76"/>
  <c r="W12" i="76" s="1"/>
  <c r="U14" i="76"/>
  <c r="U34" i="76"/>
  <c r="W34" i="76" s="1"/>
  <c r="U41" i="76"/>
  <c r="W41" i="76" s="1"/>
  <c r="U48" i="76"/>
  <c r="W11" i="78"/>
  <c r="W14" i="78"/>
  <c r="K48" i="73"/>
  <c r="J27" i="74"/>
  <c r="V54" i="76"/>
  <c r="X54" i="76" s="1"/>
  <c r="V46" i="76"/>
  <c r="X46" i="76" s="1"/>
  <c r="V44" i="76"/>
  <c r="X44" i="76" s="1"/>
  <c r="V42" i="76"/>
  <c r="X42" i="76" s="1"/>
  <c r="V23" i="76"/>
  <c r="X23" i="76" s="1"/>
  <c r="V21" i="76"/>
  <c r="X21" i="76" s="1"/>
  <c r="V19" i="76"/>
  <c r="X19" i="76" s="1"/>
  <c r="V16" i="76"/>
  <c r="X16" i="76" s="1"/>
  <c r="V51" i="76"/>
  <c r="V49" i="76"/>
  <c r="X49" i="76" s="1"/>
  <c r="V17" i="76"/>
  <c r="X17" i="76" s="1"/>
  <c r="V13" i="76"/>
  <c r="X13" i="76" s="1"/>
  <c r="V10" i="76"/>
  <c r="X10" i="76" s="1"/>
  <c r="X62" i="76" s="1"/>
  <c r="V39" i="76"/>
  <c r="X39" i="76" s="1"/>
  <c r="V52" i="76"/>
  <c r="X52" i="76" s="1"/>
  <c r="V33" i="76"/>
  <c r="X33" i="76" s="1"/>
  <c r="V31" i="76"/>
  <c r="X31" i="76" s="1"/>
  <c r="V29" i="76"/>
  <c r="X29" i="76" s="1"/>
  <c r="V27" i="76"/>
  <c r="X27" i="76" s="1"/>
  <c r="V59" i="76"/>
  <c r="X59" i="76" s="1"/>
  <c r="V57" i="76"/>
  <c r="X57" i="76" s="1"/>
  <c r="V55" i="76"/>
  <c r="V40" i="76"/>
  <c r="X40" i="76" s="1"/>
  <c r="V38" i="76"/>
  <c r="V36" i="76"/>
  <c r="X36" i="76" s="1"/>
  <c r="V14" i="76"/>
  <c r="X14" i="76" s="1"/>
  <c r="V58" i="76"/>
  <c r="X58" i="76" s="1"/>
  <c r="V37" i="76"/>
  <c r="X37" i="76" s="1"/>
  <c r="V47" i="76"/>
  <c r="X47" i="76" s="1"/>
  <c r="V45" i="76"/>
  <c r="X45" i="76" s="1"/>
  <c r="V43" i="76"/>
  <c r="X43" i="76" s="1"/>
  <c r="V34" i="76"/>
  <c r="V24" i="76"/>
  <c r="X24" i="76" s="1"/>
  <c r="V22" i="76"/>
  <c r="V20" i="76"/>
  <c r="X20" i="76" s="1"/>
  <c r="V18" i="76"/>
  <c r="X18" i="76" s="1"/>
  <c r="V11" i="76"/>
  <c r="X11" i="76" s="1"/>
  <c r="V56" i="76"/>
  <c r="X56" i="76" s="1"/>
  <c r="V50" i="76"/>
  <c r="X50" i="76" s="1"/>
  <c r="V41" i="76"/>
  <c r="X41" i="76" s="1"/>
  <c r="V35" i="76"/>
  <c r="X35" i="76" s="1"/>
  <c r="V53" i="76"/>
  <c r="V48" i="76"/>
  <c r="X48" i="76" s="1"/>
  <c r="V32" i="76"/>
  <c r="X32" i="76" s="1"/>
  <c r="V30" i="76"/>
  <c r="X30" i="76" s="1"/>
  <c r="V28" i="76"/>
  <c r="X28" i="76" s="1"/>
  <c r="V25" i="76"/>
  <c r="X25" i="76" s="1"/>
  <c r="V15" i="76"/>
  <c r="X15" i="76" s="1"/>
  <c r="V12" i="76"/>
  <c r="X12" i="76" s="1"/>
  <c r="V60" i="76"/>
  <c r="X60" i="76" s="1"/>
  <c r="V26" i="76"/>
  <c r="X26" i="76" s="1"/>
  <c r="X34" i="76"/>
  <c r="K27" i="74"/>
  <c r="T22" i="75"/>
  <c r="V22" i="75" s="1"/>
  <c r="T23" i="75"/>
  <c r="V23" i="75" s="1"/>
  <c r="T24" i="75"/>
  <c r="V24" i="75" s="1"/>
  <c r="T25" i="75"/>
  <c r="V25" i="75" s="1"/>
  <c r="T12" i="75"/>
  <c r="V12" i="75" s="1"/>
  <c r="S30" i="75"/>
  <c r="G13" i="27" s="1"/>
  <c r="G36" i="27" s="1"/>
  <c r="T10" i="75"/>
  <c r="V10" i="75" s="1"/>
  <c r="V29" i="75" s="1"/>
  <c r="V26" i="70"/>
  <c r="X26" i="70" s="1"/>
  <c r="V24" i="70"/>
  <c r="X24" i="70" s="1"/>
  <c r="V22" i="70"/>
  <c r="X22" i="70" s="1"/>
  <c r="V20" i="70"/>
  <c r="X20" i="70" s="1"/>
  <c r="V11" i="70"/>
  <c r="X11" i="70" s="1"/>
  <c r="V15" i="70"/>
  <c r="X15" i="70" s="1"/>
  <c r="V10" i="70"/>
  <c r="X10" i="70" s="1"/>
  <c r="X27" i="70" s="1"/>
  <c r="V18" i="70"/>
  <c r="X18" i="70" s="1"/>
  <c r="V16" i="70"/>
  <c r="X16" i="70" s="1"/>
  <c r="V14" i="70"/>
  <c r="V12" i="70"/>
  <c r="X12" i="70" s="1"/>
  <c r="V25" i="70"/>
  <c r="V23" i="70"/>
  <c r="X23" i="70" s="1"/>
  <c r="V21" i="70"/>
  <c r="X21" i="70" s="1"/>
  <c r="V13" i="70"/>
  <c r="X13" i="70" s="1"/>
  <c r="V19" i="70"/>
  <c r="X19" i="70" s="1"/>
  <c r="V17" i="70"/>
  <c r="X17" i="70" s="1"/>
  <c r="T62" i="76"/>
  <c r="G21" i="27" s="1"/>
  <c r="G38" i="27" s="1"/>
  <c r="S17" i="77"/>
  <c r="G30" i="27" s="1"/>
  <c r="G52" i="27" s="1"/>
  <c r="I82" i="27"/>
  <c r="I99" i="27"/>
  <c r="I107" i="27"/>
  <c r="I118" i="27"/>
  <c r="W48" i="76"/>
  <c r="X51" i="76"/>
  <c r="X53" i="76"/>
  <c r="V12" i="78"/>
  <c r="I108" i="27"/>
  <c r="I128" i="27"/>
  <c r="W19" i="70"/>
  <c r="I129" i="27"/>
  <c r="W37" i="73"/>
  <c r="X22" i="76"/>
  <c r="T12" i="77"/>
  <c r="V12" i="77" s="1"/>
  <c r="W14" i="76"/>
  <c r="T10" i="78"/>
  <c r="V10" i="78" s="1"/>
  <c r="V19" i="78" s="1"/>
  <c r="T11" i="77"/>
  <c r="V11" i="77" s="1"/>
  <c r="I104" i="27"/>
  <c r="V47" i="73" l="1"/>
  <c r="X47" i="73" s="1"/>
  <c r="V45" i="73"/>
  <c r="X45" i="73" s="1"/>
  <c r="V43" i="73"/>
  <c r="X43" i="73" s="1"/>
  <c r="V41" i="73"/>
  <c r="X41" i="73" s="1"/>
  <c r="V39" i="73"/>
  <c r="X39" i="73" s="1"/>
  <c r="V34" i="73"/>
  <c r="X34" i="73" s="1"/>
  <c r="V29" i="73"/>
  <c r="X29" i="73" s="1"/>
  <c r="V21" i="73"/>
  <c r="X21" i="73" s="1"/>
  <c r="V19" i="73"/>
  <c r="X19" i="73" s="1"/>
  <c r="V16" i="73"/>
  <c r="X16" i="73" s="1"/>
  <c r="V32" i="73"/>
  <c r="X32" i="73" s="1"/>
  <c r="V10" i="73"/>
  <c r="X10" i="73" s="1"/>
  <c r="X48" i="73" s="1"/>
  <c r="V35" i="73"/>
  <c r="X35" i="73" s="1"/>
  <c r="V27" i="73"/>
  <c r="X27" i="73" s="1"/>
  <c r="V25" i="73"/>
  <c r="X25" i="73" s="1"/>
  <c r="V22" i="73"/>
  <c r="X22" i="73" s="1"/>
  <c r="V14" i="73"/>
  <c r="X14" i="73" s="1"/>
  <c r="V11" i="73"/>
  <c r="X11" i="73" s="1"/>
  <c r="V36" i="73"/>
  <c r="X36" i="73" s="1"/>
  <c r="V30" i="73"/>
  <c r="X30" i="73" s="1"/>
  <c r="V17" i="73"/>
  <c r="X17" i="73" s="1"/>
  <c r="V12" i="73"/>
  <c r="X12" i="73" s="1"/>
  <c r="V28" i="73"/>
  <c r="X28" i="73" s="1"/>
  <c r="V46" i="73"/>
  <c r="X46" i="73" s="1"/>
  <c r="V44" i="73"/>
  <c r="X44" i="73" s="1"/>
  <c r="V42" i="73"/>
  <c r="X42" i="73" s="1"/>
  <c r="V40" i="73"/>
  <c r="X40" i="73" s="1"/>
  <c r="V37" i="73"/>
  <c r="X37" i="73" s="1"/>
  <c r="V33" i="73"/>
  <c r="X33" i="73" s="1"/>
  <c r="V20" i="73"/>
  <c r="X20" i="73" s="1"/>
  <c r="V26" i="73"/>
  <c r="X26" i="73" s="1"/>
  <c r="V15" i="73"/>
  <c r="X15" i="73" s="1"/>
  <c r="V38" i="73"/>
  <c r="X38" i="73" s="1"/>
  <c r="V23" i="73"/>
  <c r="X23" i="73" s="1"/>
  <c r="V18" i="73"/>
  <c r="X18" i="73" s="1"/>
  <c r="V13" i="73"/>
  <c r="X13" i="73" s="1"/>
  <c r="V31" i="73"/>
  <c r="X31" i="73" s="1"/>
  <c r="V24" i="73"/>
  <c r="X24" i="73" s="1"/>
  <c r="V20" i="74"/>
  <c r="X20" i="74" s="1"/>
  <c r="V18" i="74"/>
  <c r="X18" i="74" s="1"/>
  <c r="V15" i="74"/>
  <c r="X15" i="74" s="1"/>
  <c r="V10" i="74"/>
  <c r="X10" i="74" s="1"/>
  <c r="X24" i="74" s="1"/>
  <c r="V11" i="74"/>
  <c r="X11" i="74" s="1"/>
  <c r="T25" i="74"/>
  <c r="G10" i="27" s="1"/>
  <c r="G47" i="27" s="1"/>
  <c r="V21" i="74"/>
  <c r="X21" i="74" s="1"/>
  <c r="V12" i="74"/>
  <c r="X12" i="74" s="1"/>
  <c r="V22" i="74"/>
  <c r="X22" i="74" s="1"/>
  <c r="V16" i="74"/>
  <c r="X16" i="74" s="1"/>
  <c r="V13" i="74"/>
  <c r="X13" i="74" s="1"/>
  <c r="V19" i="74"/>
  <c r="X19" i="74" s="1"/>
  <c r="V17" i="74"/>
  <c r="X17" i="74" s="1"/>
  <c r="V14" i="74"/>
  <c r="X14" i="74" s="1"/>
  <c r="U23" i="75"/>
  <c r="W23" i="75" s="1"/>
  <c r="U11" i="75"/>
  <c r="W11" i="75" s="1"/>
  <c r="U27" i="75"/>
  <c r="W27" i="75" s="1"/>
  <c r="U24" i="75"/>
  <c r="W24" i="75" s="1"/>
  <c r="U20" i="75"/>
  <c r="W20" i="75" s="1"/>
  <c r="U18" i="75"/>
  <c r="W18" i="75" s="1"/>
  <c r="U16" i="75"/>
  <c r="W16" i="75" s="1"/>
  <c r="U14" i="75"/>
  <c r="W14" i="75" s="1"/>
  <c r="U25" i="75"/>
  <c r="W25" i="75" s="1"/>
  <c r="U12" i="75"/>
  <c r="W12" i="75" s="1"/>
  <c r="U22" i="75"/>
  <c r="W22" i="75" s="1"/>
  <c r="U28" i="75"/>
  <c r="W28" i="75" s="1"/>
  <c r="U26" i="75"/>
  <c r="W26" i="75" s="1"/>
  <c r="U21" i="75"/>
  <c r="W21" i="75" s="1"/>
  <c r="U19" i="75"/>
  <c r="W19" i="75" s="1"/>
  <c r="U17" i="75"/>
  <c r="W17" i="75" s="1"/>
  <c r="U15" i="75"/>
  <c r="W15" i="75" s="1"/>
  <c r="U13" i="75"/>
  <c r="W13" i="75" s="1"/>
  <c r="U10" i="75"/>
  <c r="W10" i="75" s="1"/>
  <c r="W29" i="75" s="1"/>
  <c r="S31" i="75"/>
  <c r="G14" i="27" s="1"/>
  <c r="G48" i="27" s="1"/>
  <c r="G34" i="27"/>
  <c r="T24" i="74"/>
  <c r="G9" i="27" s="1"/>
  <c r="G35" i="27" s="1"/>
  <c r="U15" i="74"/>
  <c r="W15" i="74" s="1"/>
  <c r="U10" i="74"/>
  <c r="W10" i="74" s="1"/>
  <c r="W24" i="74" s="1"/>
  <c r="U11" i="74"/>
  <c r="W11" i="74" s="1"/>
  <c r="U21" i="74"/>
  <c r="W21" i="74" s="1"/>
  <c r="U12" i="74"/>
  <c r="W12" i="74" s="1"/>
  <c r="U22" i="74"/>
  <c r="W22" i="74" s="1"/>
  <c r="U13" i="74"/>
  <c r="W13" i="74" s="1"/>
  <c r="U17" i="74"/>
  <c r="W17" i="74" s="1"/>
  <c r="T50" i="73"/>
  <c r="G6" i="27" s="1"/>
  <c r="E44" i="27" l="1"/>
  <c r="G46" i="27"/>
  <c r="E32" i="27"/>
</calcChain>
</file>

<file path=xl/sharedStrings.xml><?xml version="1.0" encoding="utf-8"?>
<sst xmlns="http://schemas.openxmlformats.org/spreadsheetml/2006/main" count="1701" uniqueCount="1695">
  <si>
    <r>
      <rPr>
        <b/>
        <sz val="20"/>
        <color rgb="FFFFFFFF"/>
        <rFont val="Tahoma"/>
        <family val="2"/>
      </rPr>
      <t>HEPSA: Nástroj na samohodnotenie pripravenosti na krízové situácie v oblasti zdravia</t>
    </r>
  </si>
  <si>
    <r>
      <rPr>
        <b/>
        <sz val="14"/>
        <color rgb="FF65B32E"/>
        <rFont val="Tahoma"/>
        <family val="2"/>
      </rPr>
      <t>Úvod</t>
    </r>
  </si>
  <si>
    <r>
      <rPr>
        <sz val="11"/>
        <color rgb="FF000000"/>
        <rFont val="Calibri"/>
        <family val="2"/>
      </rPr>
      <t>Cieľom nástroja HEPSA je samoposúdenie úrovne pripravenosti krajiny, pokiaľ ide o ohrozenie verejného zdravia. Tento samohodnotiaci nástroj založený na hodnotiacich kartách je určený na identifikovanie oblastí na zlepšenie. Nástroj pozostáva zo siedmich oblastí (</t>
    </r>
    <r>
      <rPr>
        <sz val="11"/>
        <color rgb="FF000000"/>
        <rFont val="Calibri"/>
        <family val="2"/>
      </rPr>
      <t>D1-D7)</t>
    </r>
    <r>
      <rPr>
        <sz val="11"/>
        <color rgb="FF000000"/>
        <rFont val="Calibri"/>
        <family val="2"/>
      </rPr>
      <t>, ktoré spoločne zahŕňajú všetky oblasti pripravenosti a odpoveď v prípade ohrozenia verejného zdravia. Ďalšie informácie o týchto oblastiach sú uvedené na hárku „Rámec“.</t>
    </r>
  </si>
  <si>
    <r>
      <rPr>
        <sz val="11"/>
        <color rgb="FF000000"/>
        <rFont val="Calibri"/>
        <family val="2"/>
      </rPr>
      <t xml:space="preserve">Každá oblasť má súbor priradených ukazovateľov, ktoré umožňujú merať a monitorovať úroveň pripravenosti. Výstup sa môže použiť na monitorovanie úrovne pripravenosti, ak sa vypĺňa raz za rok (na dokumentovanie pokroku). Ďalšie použitia majú uľahčiť štruktúrovanú diskusiu na základe výsledku samoposúdenia. </t>
    </r>
  </si>
  <si>
    <r>
      <rPr>
        <sz val="11"/>
        <color rgb="FF000000"/>
        <rFont val="Calibri"/>
        <family val="2"/>
      </rPr>
      <t xml:space="preserve">Nástroj HEPSA môže uľahčiť strategické plánovanie pripravenosti na ohrozenie verejného zdravia: identifikuje nedostatky </t>
    </r>
    <r>
      <rPr>
        <sz val="11"/>
        <color rgb="FF000000"/>
        <rFont val="Calibri"/>
        <family val="2"/>
      </rPr>
      <t>a poukazuje na implementáciu zlepšení.</t>
    </r>
  </si>
  <si>
    <r>
      <rPr>
        <b/>
        <sz val="14"/>
        <color rgb="FF65B32E"/>
        <rFont val="Tahoma"/>
        <family val="2"/>
      </rPr>
      <t>Pokyny</t>
    </r>
  </si>
  <si>
    <r>
      <rPr>
        <sz val="11"/>
        <color rgb="FF000000"/>
        <rFont val="Calibri"/>
        <family val="2"/>
      </rPr>
      <t xml:space="preserve">Ďalšie pokyny sú uvedené v nasledujúcej publikácii ECDC: </t>
    </r>
    <r>
      <rPr>
        <sz val="11"/>
        <color rgb="FF000000"/>
        <rFont val="Calibri"/>
        <family val="2"/>
      </rPr>
      <t xml:space="preserve"> HEPSA – nástroj na samohodnotenie pripravenosti na krízové situácie v oblasti zdravia – používateľská príručka. Štokholm: ECDC 2018.</t>
    </r>
  </si>
  <si>
    <r>
      <rPr>
        <sz val="11"/>
        <color rgb="FF000000"/>
        <rFont val="Calibri"/>
        <family val="2"/>
      </rPr>
      <t xml:space="preserve">Ak máte otázky k nástroje HEPSA, kontaktujte </t>
    </r>
    <r>
      <rPr>
        <b/>
        <sz val="11"/>
        <color rgb="FF000000"/>
        <rFont val="Calibri"/>
        <family val="2"/>
      </rPr>
      <t>preparedness@ecdc.europe.eu</t>
    </r>
  </si>
  <si>
    <r>
      <rPr>
        <sz val="11"/>
        <color rgb="FF000000"/>
        <rFont val="Calibri"/>
        <family val="2"/>
      </rPr>
      <t xml:space="preserve">Hodnotiaci formulár je dostupný na samostatné stiahnutie. Veľmi by sme si ocenili vašu spätnú väzbu, aby sme mohli nástroj HEPSA ďalej zlepšovať. </t>
    </r>
  </si>
  <si>
    <r>
      <rPr>
        <b/>
        <sz val="14"/>
        <color rgb="FFFFFFFF"/>
        <rFont val="Calibri"/>
        <family val="2"/>
      </rPr>
      <t xml:space="preserve">PROCES PRIPRAVENOSTI NA OHROZENIE VEREJNÉHO ZDRAVIA </t>
    </r>
  </si>
  <si>
    <r>
      <rPr>
        <sz val="11"/>
        <color rgb="FF000000"/>
        <rFont val="Calibri"/>
        <family val="2"/>
      </rPr>
      <t>Proces pripravenosti na ohrozenie verejného zdravia (PHEP) zahŕňa sedem všeobecných oblastí: 1. Prípravy a riadenie pred udalosťou, 2. Zdroje: vyškolená pracovná sila, 3. Podporná kapacita: dohľad, 4. Podporná kapacita: posúdenie rizík, 5. Riadenie odpovede na udalosť, 6. Prieskum po udalosti, a 7. Aplikácia získaných poznatkov. V rámci procesu PHEP sú zdôraznené tri kľúčové fázy pripravenosti na ohrozenie verejného zdravia a systém odpovede (pred udalosťou, v prípade udalosti a po udalosti).</t>
    </r>
  </si>
  <si>
    <r>
      <rPr>
        <sz val="11"/>
        <color rgb="FF000000"/>
        <rFont val="Calibri"/>
        <family val="2"/>
      </rPr>
      <t>Fáza pred udalosťou predstavuje oblasti a činnosti súvisiace s plánovaním PHEP a očakávaním, zatiaľ čo fáza udalosti sa sústreďuje na vykonanie existujúcich plánov a štruktúr pripravenosti ako odpoveď na (potenciálne) ohrozenie verejného zdravia. Fáza po udalosti predstavuje obnovu po ohrození verejného zdravia a zdôrazňuje nepretržité zlepšovanie všetkých oblastí a prvkov v cykle PHEP.</t>
    </r>
  </si>
  <si>
    <r>
      <rPr>
        <b/>
        <sz val="14"/>
        <color rgb="FFFFFFFF"/>
        <rFont val="Calibri"/>
        <family val="2"/>
      </rPr>
      <t>Oblasť</t>
    </r>
  </si>
  <si>
    <r>
      <rPr>
        <b/>
        <sz val="14"/>
        <color rgb="FFFFFFFF"/>
        <rFont val="Calibri"/>
        <family val="2"/>
      </rPr>
      <t>Vysvetlenie</t>
    </r>
  </si>
  <si>
    <r>
      <rPr>
        <b/>
        <sz val="14"/>
        <color rgb="FFFFFFFF"/>
        <rFont val="Calibri"/>
        <family val="2"/>
      </rPr>
      <t xml:space="preserve">Počet ukazovateľov               </t>
    </r>
    <r>
      <rPr>
        <sz val="9"/>
        <color rgb="FFFFFFFF"/>
        <rFont val="Calibri"/>
        <family val="2"/>
      </rPr>
      <t>BSI                                    CSI</t>
    </r>
  </si>
  <si>
    <r>
      <rPr>
        <b/>
        <sz val="12"/>
        <rFont val="Calibri"/>
        <family val="2"/>
      </rPr>
      <t>Pred udalosťou</t>
    </r>
  </si>
  <si>
    <r>
      <rPr>
        <b/>
        <sz val="12"/>
        <rFont val="Calibri"/>
        <family val="2"/>
      </rPr>
      <t>Prípravy a riadenie pred udalosťou</t>
    </r>
  </si>
  <si>
    <r>
      <rPr>
        <sz val="12"/>
        <rFont val="Calibri"/>
        <family val="2"/>
      </rPr>
      <t>Zahŕňa to štruktúry a procesy, v ktorých zainteresované strany navzájom na seba pôsobia a zúčastňujú sa na rozhodovaní v súvislosti s PHEP. Patrí k tomu napríklad stanovenie vnútroštátnych postupov a právnych predpisov zahŕňajúcich krízovú pripravenosť, plány krízovej pripravenosti, odpoveď a obnova, koordinačné mechanizmy, ako aj ich implementácia a monitorovanie.</t>
    </r>
  </si>
  <si>
    <r>
      <rPr>
        <b/>
        <sz val="12"/>
        <rFont val="Calibri"/>
        <family val="2"/>
      </rPr>
      <t>Zdroje: vyškolená pracovná sila</t>
    </r>
  </si>
  <si>
    <r>
      <rPr>
        <sz val="12"/>
        <rFont val="Calibri"/>
        <family val="2"/>
      </rPr>
      <t>Dôležitú úlohu v plánovaní PHEP hrá vyškolená pracovná sila, pokiaľ ide o ľudské zdroje a organizáciu. Pripravenosť organizácie na krízové situácie závisí od vyškoleného a kvalifikovaného personálu, ako aj od účinných postupov, takže organizácia môže účinnej reagovať na ohrozenie verejného zdravia. Vzdelávanie, školenie a cvičenia pomáhajú rozvíjať, posudzovať a zlepšovať funkčné schopnosti a postupy, čo organizácii umožňuje účinne reagovať na udalosť alebo ohrozenie verejného zdravia.</t>
    </r>
  </si>
  <si>
    <r>
      <rPr>
        <b/>
        <sz val="12"/>
        <rFont val="Calibri"/>
        <family val="2"/>
      </rPr>
      <t>Podporná kapacita: dohľad</t>
    </r>
  </si>
  <si>
    <r>
      <rPr>
        <sz val="12"/>
        <rFont val="Calibri"/>
        <family val="2"/>
      </rPr>
      <t>Dôležitým prvkom na rýchle odhalenie rizík pre verejné zdravie a na začatie posudzovania a riadenie týchto rizík je dohľad vrátane včasného varovania a informovania o epidémii. Je to takisto jedna z hlavných kapacít uvedených v rámci pre monitorovanie hlavných kapacít podľa Medzinárodných zdravotných predpisov (IHR). Dohľad nad ochoreniami zahŕňa systematický prebiehajúci zber, porovnávanie a analýzu údajov na účely verejného zdravia a včasné šírenie informácií týkajúcich sa verejného zdravia.</t>
    </r>
  </si>
  <si>
    <r>
      <rPr>
        <b/>
        <sz val="12"/>
        <rFont val="Calibri"/>
        <family val="2"/>
      </rPr>
      <t>Udalosť</t>
    </r>
  </si>
  <si>
    <r>
      <rPr>
        <b/>
        <sz val="12"/>
        <rFont val="Calibri"/>
        <family val="2"/>
      </rPr>
      <t>Podporná kapacita: posúdenie rizík</t>
    </r>
  </si>
  <si>
    <r>
      <rPr>
        <sz val="12"/>
        <rFont val="Calibri"/>
        <family val="2"/>
      </rPr>
      <t>Posúdenie rizík je definované ako systematický proces priraďujúci úroveň rizika (potenciálneho) ohrozenia verejného zdravia a vychádza z výstrah a včasných varovaní od systémov dohľadu v krajine. Posúdenie rizík preto zahŕňa zber, hodnotenie a dokumentovanie relevantných informácií s cieľom podporiť rozhodovanie ako odpoveď na ohrozenie.</t>
    </r>
  </si>
  <si>
    <r>
      <rPr>
        <b/>
        <sz val="12"/>
        <rFont val="Calibri"/>
        <family val="2"/>
      </rPr>
      <t>Riadenie odpovede na udalosť</t>
    </r>
  </si>
  <si>
    <r>
      <rPr>
        <sz val="12"/>
        <rFont val="Calibri"/>
        <family val="2"/>
      </rPr>
      <t>Riadenie odpovede na udalosť zahŕňa všetky stratégie a kroky, ktorých cieľom je pomôcť krajinám, aby sa vysporiadali s náhlymi a významnými ohrozeniami verejného zdravia. Udalosti týkajúce sa verejného zdravia dokazujú, či je organizácia schopná vykonať včasné, primerané a dôkladné rozhodnutia, ktoré sú založené na správnom posúdení situácie a najlepších dostupných poznatkoch. Cieľom riadenia odpovede na udalosť je obmedziť negatívny dosah udalostí týkajúcich sa verejného zdravia a vrátiť sa k normálnej situácii. Zodpovednosťou plánovačov v oblasti verejného zdravia je vytvoriť funkčný systém spolupráce na regionálnej, národnej a medzinárodnej úrovni. Na vzájomnú komunikáciu, výmenu informácií a transparentné rozhodovanie sa kladú vysoké požiadavky. Právne odkazy pre takéto činnosti sú uvedené vo vnútroštátnych právnych predpisoch, v rozhodnutí EÚ č. 1082/2013 o cezhraničných zdravotných hrozbách, a v IHR.</t>
    </r>
  </si>
  <si>
    <r>
      <rPr>
        <b/>
        <sz val="12"/>
        <color rgb="FFFFFFFF"/>
        <rFont val="Calibri"/>
        <family val="2"/>
      </rPr>
      <t>Po udalosti</t>
    </r>
  </si>
  <si>
    <r>
      <rPr>
        <b/>
        <sz val="12"/>
        <color rgb="FFFFFFFF"/>
        <rFont val="Calibri"/>
        <family val="2"/>
      </rPr>
      <t>Prieskum po udalosti</t>
    </r>
  </si>
  <si>
    <r>
      <rPr>
        <sz val="12"/>
        <color rgb="FFFFFFFF"/>
        <rFont val="Calibri"/>
        <family val="2"/>
      </rPr>
      <t>Po ohrození verejného zdravia je dôležité uskutočniť prieskum po udalosti. Vyhodnotenie udalosti poskytuje možnosť posúdiť úroveň pripravenosti krajiny alebo regiónu a pomáha identifikovať potenciálne nedostatky a oblasti na zlepšenie.</t>
    </r>
  </si>
  <si>
    <r>
      <rPr>
        <b/>
        <sz val="12"/>
        <color rgb="FFFFFFFF"/>
        <rFont val="Calibri"/>
        <family val="2"/>
      </rPr>
      <t>Aplikácia získaných poznatkov</t>
    </r>
  </si>
  <si>
    <r>
      <rPr>
        <sz val="12"/>
        <color rgb="FFFFFFFF"/>
        <rFont val="Calibri"/>
        <family val="2"/>
      </rPr>
      <t>Po posúdení silných a slabých stránok systému PHEP počas hodnotenia po udalosti sa tieto zistenia musia premietnuť do príslušných krokov, konkrétne do  implementácie získaného poučenia.</t>
    </r>
  </si>
  <si>
    <r>
      <rPr>
        <b/>
        <sz val="18"/>
        <rFont val="Calibri"/>
        <family val="2"/>
      </rPr>
      <t>Prípravy a riadenie pred udalosťou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</si>
  <si>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</si>
  <si>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</si>
  <si>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</si>
  <si>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</si>
  <si>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</si>
  <si>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</si>
  <si>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</si>
  <si>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>Krízová pripravenosť je začlenená do vnútroštátnych zdravotníckych stratégií, financovania a plánov.</t>
    </r>
  </si>
  <si>
    <r>
      <rPr>
        <sz val="11"/>
        <color theme="1" tint="0.34998626667073579"/>
        <rFont val="Calibri"/>
        <family val="2"/>
      </rPr>
      <t>G.1
R.1</t>
    </r>
  </si>
  <si>
    <r>
      <rPr>
        <sz val="11"/>
        <color rgb="FF000000"/>
        <rFont val="Calibri"/>
        <family val="2"/>
      </rPr>
      <t>Viacodvetvové postupy a právne predpisy na riadenie rizík v krízových situáciách zahŕňajú ohrozenia verejného zdravia.</t>
    </r>
  </si>
  <si>
    <r>
      <rPr>
        <sz val="11"/>
        <color theme="1" tint="0.34998626667073579"/>
        <rFont val="Calibri"/>
        <family val="2"/>
      </rPr>
      <t>G.1</t>
    </r>
  </si>
  <si>
    <r>
      <rPr>
        <sz val="11"/>
        <color rgb="FF000000"/>
        <rFont val="Calibri"/>
        <family val="2"/>
      </rPr>
      <t xml:space="preserve">Vnútroštátny plán pripravenosti na ohrozenie verejného zdravia vyvíja, priebežne aktualizuje alebo schvaľuje napr. príslušný vnútroštátny orgán. 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</si>
  <si>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</si>
  <si>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R.1.1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</si>
  <si>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</si>
  <si>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Je implementovaný vnútroštátny plán pripravenosti na ohrozenie verejného zdravia.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</si>
  <si>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</si>
  <si>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R.1.1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</si>
  <si>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</si>
  <si>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Plány pripravenosti sú flexibilné a ľahko prispôsobiteľné.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</si>
  <si>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</si>
  <si>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3.3</t>
    </r>
  </si>
  <si>
    <r>
      <rPr>
        <sz val="11"/>
        <color rgb="FF000000"/>
        <rFont val="Calibri"/>
        <family val="2"/>
      </rPr>
      <t xml:space="preserve">Plánovanie pripravenosti zahŕňa pripravenosť komunity na ohrozenia verejného zdravia, na ich zvládnutie a následnú obnovu. 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</si>
  <si>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</si>
  <si>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Plánovanie pripravenosti zahŕňa samohodnotenie vrátane identifikácie nedostatkov a možné riešenia, kapacitu ľudských zdrojov a príslušné vnútroštátne zainteresované strany.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</si>
  <si>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</si>
  <si>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4.1</t>
    </r>
  </si>
  <si>
    <r>
      <rPr>
        <sz val="11"/>
        <color rgb="FF000000"/>
        <rFont val="Calibri"/>
        <family val="2"/>
      </rPr>
      <t xml:space="preserve">Toto samohodnotenie je začlenené do existujúceho strategického plánovania a finančného mechanizmu. 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</si>
  <si>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</si>
  <si>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Plánovanie pripravenosti zahŕňa posúdenie a posilnenie existujúcich kapacít (štruktúry/služby, vybavenie personálu, písomné plány pre pripravenosť a štandardné operačné postupy).</t>
    </r>
  </si>
  <si>
    <r>
      <rPr>
        <sz val="11"/>
        <color theme="1" tint="0.34998626667073579"/>
        <rFont val="Calibri"/>
        <family val="2"/>
      </rPr>
      <t>C.1-6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</si>
  <si>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</si>
  <si>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Plány pripravenosti zahŕňajú stratégiu vytvárania kapacít.</t>
    </r>
  </si>
  <si>
    <r>
      <rPr>
        <sz val="11"/>
        <color theme="1" tint="0.34998626667073579"/>
        <rFont val="Calibri"/>
        <family val="2"/>
      </rPr>
      <t>C.1-6</t>
    </r>
  </si>
  <si>
    <r>
      <rPr>
        <sz val="11"/>
        <color rgb="FF000000"/>
        <rFont val="Calibri"/>
        <family val="2"/>
      </rPr>
      <t>5.2</t>
    </r>
  </si>
  <si>
    <r>
      <rPr>
        <sz val="11"/>
        <color rgb="FF000000"/>
        <rFont val="Calibri"/>
        <family val="2"/>
      </rPr>
      <t xml:space="preserve">Pripravenosť a systém odpovede na ohrozenia verejného zdravia (vrátane prenosných chorôb) zodpovedajú najlepším postupom EÚ. 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</si>
  <si>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</si>
  <si>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5.3</t>
    </r>
  </si>
  <si>
    <r>
      <rPr>
        <sz val="11"/>
        <color rgb="FF000000"/>
        <rFont val="Calibri"/>
        <family val="2"/>
      </rPr>
      <t>Pandemické plány sú konzistentné s medzinárodným (napr. WHO a EÚ) dostupným usmernením.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</si>
  <si>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</si>
  <si>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Plánovanie pripravenosti zahŕňa vhodné lekárske protiopatrenia na ochranu zdravia populácie v členských štátoch.</t>
    </r>
  </si>
  <si>
    <r>
      <rPr>
        <sz val="11"/>
        <color theme="1" tint="0.34998626667073579"/>
        <rFont val="Calibri"/>
        <family val="2"/>
      </rPr>
      <t>G.5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</si>
  <si>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</si>
  <si>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Plánovanie pripravenosti zahŕňa identifikáciu dodávateľov lekárskych protiopatrení vrátane schopnosti a času dodania.</t>
    </r>
  </si>
  <si>
    <r>
      <rPr>
        <sz val="11"/>
        <color theme="1" tint="0.34998626667073579"/>
        <rFont val="Calibri"/>
        <family val="2"/>
      </rPr>
      <t>G.5</t>
    </r>
  </si>
  <si>
    <r>
      <rPr>
        <sz val="11"/>
        <color rgb="FF000000"/>
        <rFont val="Calibri"/>
        <family val="2"/>
      </rPr>
      <t>Plánovanie pripravenosti zabezpečuje spoluprácu medzi jednotlivými sektormi a jasne definované úlohy a zodpovednosti pre všetky zainteresované strany.</t>
    </r>
  </si>
  <si>
    <r>
      <rPr>
        <sz val="11"/>
        <color theme="1" tint="0.34998626667073579"/>
        <rFont val="Calibri"/>
        <family val="2"/>
      </rPr>
      <t xml:space="preserve">R.3 </t>
    </r>
  </si>
  <si>
    <r>
      <rPr>
        <sz val="11"/>
        <color theme="1" tint="0.34998626667073579"/>
        <rFont val="Calibri"/>
        <family val="2"/>
      </rPr>
      <t>R.3.1</t>
    </r>
  </si>
  <si>
    <r>
      <rPr>
        <sz val="11"/>
        <color rgb="FF000000"/>
        <rFont val="Calibri"/>
        <family val="2"/>
      </rPr>
      <t>7.1</t>
    </r>
  </si>
  <si>
    <r>
      <rPr>
        <sz val="11"/>
        <color rgb="FF000000"/>
        <rFont val="Calibri"/>
        <family val="2"/>
      </rPr>
      <t>Je zavedený celovládny (t. j. formálne a neformálne siete) systém biologickej bezpečnosti pre humánne, živočíšne a poľnohospodárske zariadenia.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</si>
  <si>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</si>
  <si>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theme="1" tint="0.34998626667073579"/>
        <rFont val="Calibri"/>
        <family val="2"/>
      </rPr>
      <t>P.6.1</t>
    </r>
  </si>
  <si>
    <r>
      <rPr>
        <sz val="11"/>
        <color rgb="FF000000"/>
        <rFont val="Calibri"/>
        <family val="2"/>
      </rPr>
      <t>7.2</t>
    </r>
  </si>
  <si>
    <r>
      <rPr>
        <sz val="11"/>
        <color rgb="FF000000"/>
        <rFont val="Calibri"/>
        <family val="2"/>
      </rPr>
      <t>Koordinácia, ovládanie a riadenie viacerých sektorov a zainteresovaných strán sú založené na vytvorenej infraštruktúre.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</si>
  <si>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</si>
  <si>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7.3</t>
    </r>
  </si>
  <si>
    <r>
      <rPr>
        <sz val="11"/>
        <color rgb="FF000000"/>
        <rFont val="Calibri"/>
        <family val="2"/>
      </rPr>
      <t xml:space="preserve">Koordinácia, ovládanie a riadenie viacerých sektorov a zainteresovaných strán sú nepretržite posilňované počas procesu plánovania.
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</si>
  <si>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</si>
  <si>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7.4</t>
    </r>
  </si>
  <si>
    <r>
      <rPr>
        <sz val="11"/>
        <color rgb="FF000000"/>
        <rFont val="Calibri"/>
        <family val="2"/>
      </rPr>
      <t>Plánovanie pripravenosti zahŕňa schopnosť podporovať činnosti na prechodnej úrovni a na úrovni komunity/primárnej odpovede počas ohrozenia verejného zdravia.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</si>
  <si>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</si>
  <si>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Mapujú sa prioritné riziká pre verejné zdravie a využívajú sa zdroje.</t>
    </r>
  </si>
  <si>
    <r>
      <rPr>
        <sz val="11"/>
        <color theme="1" tint="0.34998626667073579"/>
        <rFont val="Calibri"/>
        <family val="2"/>
      </rPr>
      <t xml:space="preserve">C.1 </t>
    </r>
  </si>
  <si>
    <r>
      <rPr>
        <sz val="11"/>
        <color theme="1" tint="0.34998626667073579"/>
        <rFont val="Calibri"/>
        <family val="2"/>
      </rPr>
      <t>R.1.2</t>
    </r>
  </si>
  <si>
    <r>
      <rPr>
        <sz val="11"/>
        <color rgb="FF000000"/>
        <rFont val="Calibri"/>
        <family val="2"/>
      </rPr>
      <t>8.1</t>
    </r>
  </si>
  <si>
    <r>
      <rPr>
        <sz val="11"/>
        <color rgb="FF000000"/>
        <rFont val="Calibri"/>
        <family val="2"/>
      </rPr>
      <t>Je zavedené spravovanie antimikrobiálnych liekov (súbor koordinovaných stratégií na zlepšenie používania antimikrobiálnych liekov).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</si>
  <si>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</si>
  <si>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theme="1" tint="0.34998626667073579"/>
        <rFont val="Calibri"/>
        <family val="2"/>
      </rPr>
      <t>P.3.4</t>
    </r>
  </si>
  <si>
    <r>
      <rPr>
        <sz val="11"/>
        <color rgb="FF000000"/>
        <rFont val="Calibri"/>
        <family val="2"/>
      </rPr>
      <t>8.2</t>
    </r>
  </si>
  <si>
    <r>
      <rPr>
        <sz val="11"/>
        <color rgb="FF000000"/>
        <rFont val="Calibri"/>
        <family val="2"/>
      </rPr>
      <t xml:space="preserve">Pripravenosť zahŕňa: schopnosť zabrániť udalostiam počas veľkého náhleho prílevu migrantov, odhaliť a riadiť ich. 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</si>
  <si>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</si>
  <si>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Vo všetkých sektoroch je zavedený konkrétny národný rámec pre prioritné hrozby (ako je napríklad pandemická chrípka).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</si>
  <si>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</si>
  <si>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9.1</t>
    </r>
  </si>
  <si>
    <r>
      <rPr>
        <sz val="11"/>
        <color rgb="FF000000"/>
        <rFont val="Calibri"/>
        <family val="2"/>
      </rPr>
      <t>Sú zavedené plány pripravenosti pre udalosti biologických nebezpečenstiev, ktoré spoločne vyvinul sektor verejného zdravotníctva a nezdravotnícke sektory, ako je civilná ochrana, kontrola hraníc a colného priestoru.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</si>
  <si>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</si>
  <si>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CE.1</t>
    </r>
  </si>
  <si>
    <r>
      <rPr>
        <sz val="11"/>
        <color rgb="FF000000"/>
        <rFont val="Calibri"/>
        <family val="2"/>
      </rPr>
      <t>9.2</t>
    </r>
  </si>
  <si>
    <r>
      <rPr>
        <sz val="11"/>
        <color rgb="FF000000"/>
        <rFont val="Calibri"/>
        <family val="2"/>
      </rPr>
      <t>Pokiaľ ide o pripravenosť na pandémie, stále je veľmi dôležité dôsledné medzivládne plánovanie a koordinácia, ktoré riadi Ministerstvo zdravotníctva.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</si>
  <si>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</si>
  <si>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 xml:space="preserve">Je zavedená pripravenosť v národných a regionálnych sieťach. 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</si>
  <si>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</si>
  <si>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Je zavedená spolupráca medzi krajinami na udržanie vysokej úrovne pripravenosti.</t>
    </r>
  </si>
  <si>
    <r>
      <rPr>
        <sz val="11"/>
        <color rgb="FF000000"/>
        <rFont val="Calibri"/>
        <family val="2"/>
      </rPr>
      <t>Sú zavedené funkcie a prevádzky národných kontaktných miest podľa IHR, ako je definované v IHR (2005).</t>
    </r>
  </si>
  <si>
    <r>
      <rPr>
        <sz val="11"/>
        <color theme="1" tint="0.34998626667073579"/>
        <rFont val="Calibri"/>
        <family val="2"/>
      </rPr>
      <t>D.3.2</t>
    </r>
  </si>
  <si>
    <r>
      <rPr>
        <sz val="11"/>
        <color rgb="FF000000"/>
        <rFont val="Calibri"/>
        <family val="2"/>
      </rPr>
      <t>Sú zavedené postupy komunikácie na vyvíjanie, koordinovanie a šírenie informácií týkajúcich sa udalosti, ktorá vyvoláva obavy verejného zdravotníctva.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</si>
  <si>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</si>
  <si>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R.5.1 R.5.2</t>
    </r>
  </si>
  <si>
    <r>
      <rPr>
        <sz val="11"/>
        <color rgb="FF000000"/>
        <rFont val="Calibri"/>
        <family val="2"/>
      </rPr>
      <t>13.1</t>
    </r>
  </si>
  <si>
    <r>
      <rPr>
        <sz val="11"/>
        <color rgb="FF000000"/>
        <rFont val="Calibri"/>
        <family val="2"/>
      </rPr>
      <t>Stratégia komunikácie zabezpečuje včasnú a účinnú komunikáciu pred udalosťou a počas nej.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</si>
  <si>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</si>
  <si>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13.2</t>
    </r>
  </si>
  <si>
    <r>
      <rPr>
        <sz val="11"/>
        <color rgb="FF000000"/>
        <rFont val="Calibri"/>
        <family val="2"/>
      </rPr>
      <t>Stratégia komunikácie zahŕňa približovací prístup.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</si>
  <si>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</si>
  <si>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13.3</t>
    </r>
  </si>
  <si>
    <r>
      <rPr>
        <sz val="11"/>
        <color rgb="FF000000"/>
        <rFont val="Calibri"/>
        <family val="2"/>
      </rPr>
      <t>Plány komunikácie v krízových situáciách sú stále flexibilné a podľa potreby sa aktualizujú.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</si>
  <si>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</si>
  <si>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13.4</t>
    </r>
  </si>
  <si>
    <r>
      <rPr>
        <sz val="11"/>
        <color rgb="FF000000"/>
        <rFont val="Calibri"/>
        <family val="2"/>
      </rPr>
      <t>Plány komunikácie v krízových situáciách sú pragmatické a jednoducho implementovateľné.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</si>
  <si>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</si>
  <si>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13.5</t>
    </r>
  </si>
  <si>
    <r>
      <rPr>
        <sz val="11"/>
        <color rgb="FF000000"/>
        <rFont val="Calibri"/>
        <family val="2"/>
      </rPr>
      <t>Plány komunikácie v krízových situáciách sú testované.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</si>
  <si>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</si>
  <si>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13.6</t>
    </r>
  </si>
  <si>
    <r>
      <rPr>
        <sz val="11"/>
        <color rgb="FF000000"/>
        <rFont val="Calibri"/>
        <family val="2"/>
      </rPr>
      <t>Plány komunikácie v krízových situáciách zahŕňajú možnosť, že určité udalosti pritiahnu zvýšenú pozornosť médií.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</si>
  <si>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</si>
  <si>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13.7</t>
    </r>
  </si>
  <si>
    <r>
      <rPr>
        <sz val="11"/>
        <color rgb="FF000000"/>
        <rFont val="Calibri"/>
        <family val="2"/>
      </rPr>
      <t>Plány komunikácie v krízových situáciách zahŕňajú možnosť, že určité udalosti povedú k vyššej požiadavke verejnosti na informácie.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</si>
  <si>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</si>
  <si>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13.8</t>
    </r>
  </si>
  <si>
    <r>
      <rPr>
        <sz val="11"/>
        <color rgb="FF000000"/>
        <rFont val="Calibri"/>
        <family val="2"/>
      </rPr>
      <t>Je vytvorených viacero kanálov komunikácie rizík (napr. webová stránka, e-mail, telefónne linky špecifické pre subjekt).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</si>
  <si>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</si>
  <si>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13.9</t>
    </r>
  </si>
  <si>
    <r>
      <rPr>
        <sz val="11"/>
        <color rgb="FF000000"/>
        <rFont val="Calibri"/>
        <family val="2"/>
      </rPr>
      <t>Včasné informácie a usmernenie v súvislosti s udalosťou sú poskytnuté zdravotníckym a iným pracovníkom, aby mohli vhodne odpovedať verejnosti.</t>
    </r>
  </si>
  <si>
    <r>
      <rPr>
        <sz val="11"/>
        <color theme="1" tint="0.34998626667073579"/>
        <rFont val="Calibri"/>
        <family val="2"/>
      </rPr>
      <t>C.5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</si>
  <si>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</si>
  <si>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</si>
  <si>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</si>
  <si>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</si>
  <si>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</si>
  <si>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</si>
  <si>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</si>
  <si>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</si>
  <si>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</si>
  <si>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</si>
  <si>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Zdroje: vyškolená pracovná sila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</si>
  <si>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</si>
  <si>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</si>
  <si>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</si>
  <si>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</si>
  <si>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</si>
  <si>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</si>
  <si>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</si>
  <si>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>Schopnosti a kompetencie personálu verejného zdravotníctva sú dostatočné na udržiavanie dohľadu nad verejným zdravím a odpoveď na všetkých úrovniach zdravotníckeho systému.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</si>
  <si>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</si>
  <si>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theme="1" tint="0.34998626667073579"/>
        <rFont val="Calibri"/>
        <family val="2"/>
      </rPr>
      <t>D.4.3</t>
    </r>
  </si>
  <si>
    <r>
      <rPr>
        <sz val="11"/>
        <color rgb="FF000000"/>
        <rFont val="Calibri"/>
        <family val="2"/>
      </rPr>
      <t xml:space="preserve">Sú dostupné ľudské zdroje na implementovanie požiadaviek na hlavné kapacity podľa IHR.
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</si>
  <si>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</si>
  <si>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theme="1" tint="0.34998626667073579"/>
        <rFont val="Calibri"/>
        <family val="2"/>
      </rPr>
      <t>D.4.1</t>
    </r>
  </si>
  <si>
    <r>
      <rPr>
        <sz val="11"/>
        <color rgb="FF000000"/>
        <rFont val="Calibri"/>
        <family val="2"/>
      </rPr>
      <t>Je zabezpečená dostupnosť kompetentnej pracovnej sily v oblasti verejného zdravia na kontinuum zdravotníckych služieb.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</si>
  <si>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</si>
  <si>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 xml:space="preserve">Vzdelávanie, školenie a cvičenia sú podporované na strategickej a operačnej úrovni organizácie. 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</si>
  <si>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</si>
  <si>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4.1</t>
    </r>
  </si>
  <si>
    <r>
      <rPr>
        <sz val="11"/>
        <color rgb="FF000000"/>
        <rFont val="Calibri"/>
        <family val="2"/>
      </rPr>
      <t>Vzdelávanie, školenie a cvičenia sú súčasťou činností plánovania pripravenosti organizácie.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</si>
  <si>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</si>
  <si>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 xml:space="preserve">Úroveň pripravenosti sa posudzuje prostredníctvom simulačných cvičení. 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</si>
  <si>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</si>
  <si>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Do cvičení sú zapojené príslušné partnerské organizácie na zlepšenie vzájomného pochopenia plánov odpovede.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</si>
  <si>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</si>
  <si>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Školenie, cvičenia a preskúmanie príhod sa použijú na pochopenie a zlepšenie postupov riadenia rizík a na posilnenie kapacít.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</si>
  <si>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</si>
  <si>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</si>
  <si>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Cvičenia sú založené na scenári a prispôsobené podmienkach (napr. lokálnym, regionálnym, národným a medzinárodným).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</si>
  <si>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</si>
  <si>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6.2</t>
    </r>
  </si>
  <si>
    <r>
      <rPr>
        <sz val="11"/>
        <color rgb="FF000000"/>
        <rFont val="Calibri"/>
        <family val="2"/>
      </rPr>
      <t xml:space="preserve">Na vykonanie úspešného simulačného cvičenia dostane plánovacia skupina jasné poverenie a oprávnenie naplánovať, viesť a vyhodnotiť cvičenie. 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</si>
  <si>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</si>
  <si>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6.3</t>
    </r>
  </si>
  <si>
    <r>
      <rPr>
        <sz val="11"/>
        <color rgb="FF000000"/>
        <rFont val="Calibri"/>
        <family val="2"/>
      </rPr>
      <t xml:space="preserve">Cieľom simulačného cvičenia je identifikovať oblasti na zlepšenie. 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</si>
  <si>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</si>
  <si>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Cvičenia sa vykonávajú na otestovanie aktuálnej funkčnosti hlavných kapacít podľa IHR.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</si>
  <si>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</si>
  <si>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 xml:space="preserve">Pôvodné zámery a ciele vzdelávania, školenia a simulačných cvičení sa vyhodnotia a získané poučenie je dokumentované v správe.
</t>
    </r>
  </si>
  <si>
    <r>
      <rPr>
        <sz val="11"/>
        <color theme="1" tint="0.34998626667073579"/>
        <rFont val="Calibri"/>
        <family val="2"/>
      </rPr>
      <t>R.2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</si>
  <si>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</si>
  <si>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</si>
  <si>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Complete the yellow section by putting a '1' in the relevant percentage box, or N/A if the measure isn't applicable to your country</t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</si>
  <si>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</si>
  <si>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</si>
  <si>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</si>
  <si>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</si>
  <si>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</si>
  <si>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</si>
  <si>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</si>
  <si>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</si>
  <si>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Podporná kapacita: Dohľad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</si>
  <si>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</si>
  <si>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</si>
  <si>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</si>
  <si>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</si>
  <si>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</si>
  <si>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</si>
  <si>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</si>
  <si>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</si>
  <si>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>Je zavedený systém dohľadu na základe ukazovateľov.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</si>
  <si>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</si>
  <si>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D.2.1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</si>
  <si>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</si>
  <si>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Tieto ukazovatele sú definované v protokoloch na umožnenie včasného sledovania.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</si>
  <si>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</si>
  <si>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Je zavedený systém informovania o epidémii.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</si>
  <si>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</si>
  <si>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D.2.1 D.2.4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</si>
  <si>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</si>
  <si>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Udalosti vyvolávajúce obavy verejného zdravotníctva sú definované v protokoloch na umožnenie včasného sledovania.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</si>
  <si>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</si>
  <si>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</si>
  <si>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>Systém dohľadu zabezpečuje podávanie hlásení o údajoch dohľadu v reálnom čase.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</si>
  <si>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</si>
  <si>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</si>
  <si>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</si>
  <si>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Systém dohľadu je citlivý a flexibilný na detekciu prvých prípadov alebo udalostí.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</si>
  <si>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</si>
  <si>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2.5</t>
    </r>
  </si>
  <si>
    <r>
      <rPr>
        <sz val="11"/>
        <color rgb="FF000000"/>
        <rFont val="Calibri"/>
        <family val="2"/>
      </rPr>
      <t xml:space="preserve">Systém dohľadu získava informácie z rôznych početných a spoľahlivých zdrojov. 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</si>
  <si>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</si>
  <si>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2.6</t>
    </r>
  </si>
  <si>
    <r>
      <rPr>
        <sz val="11"/>
        <color rgb="FF000000"/>
        <rFont val="Calibri"/>
        <family val="2"/>
      </rPr>
      <t>Sieť dohľadu zahŕňa informácie zo systémov veterinárneho dohľadu.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</si>
  <si>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</si>
  <si>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2.7</t>
    </r>
  </si>
  <si>
    <r>
      <rPr>
        <sz val="11"/>
        <color rgb="FF000000"/>
        <rFont val="Calibri"/>
        <family val="2"/>
      </rPr>
      <t>Sieť dohľadu zahŕňa informácie zo systémov entomologického dohľadu.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</si>
  <si>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</si>
  <si>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2.8</t>
    </r>
  </si>
  <si>
    <r>
      <rPr>
        <sz val="11"/>
        <color rgb="FF000000"/>
        <rFont val="Calibri"/>
        <family val="2"/>
      </rPr>
      <t>Sieť dohľadu zahŕňa informácie zo systémov dohľadu nad životným prostredím.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</si>
  <si>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</si>
  <si>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2.9</t>
    </r>
  </si>
  <si>
    <r>
      <rPr>
        <sz val="11"/>
        <color rgb="FF000000"/>
        <rFont val="Calibri"/>
        <family val="2"/>
      </rPr>
      <t>Sieť dohľadu zahŕňa informácie zo systémov meteorologického dohľadu.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</si>
  <si>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</si>
  <si>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2.10</t>
    </r>
  </si>
  <si>
    <r>
      <rPr>
        <sz val="11"/>
        <color rgb="FF000000"/>
        <rFont val="Calibri"/>
        <family val="2"/>
      </rPr>
      <t>Sieť dohľadu zahŕňa informácie zo systémov mikrobiologického dohľadu.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</si>
  <si>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</si>
  <si>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Systém dohľadu generuje včasný výstražný signál možnej udalosti vyvolávajúcej obavy verejného zdravotníctva.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</si>
  <si>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</si>
  <si>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 xml:space="preserve">Je stanovená účasť v sieťach dohľadu EÚ. 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</si>
  <si>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</si>
  <si>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</si>
  <si>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Systém dohľadu spĺňa normy EÚ a WHO, pokiaľ ide o epidemiologické údaje o všetkých ochoreniach pod dohľadom EÚ, definície prípadov a protokoly hlásenia.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</si>
  <si>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</si>
  <si>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</si>
  <si>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Údaje dohľadu sú systematicky a pravidelne hlásené príslušným sektorom a zainteresovaným stranám.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</si>
  <si>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</si>
  <si>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</si>
  <si>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Všetky príslušné systémy dohľadu sú začlenené do siete, ktorá konzistentne mení informácie.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</si>
  <si>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</si>
  <si>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</si>
  <si>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6.2</t>
    </r>
  </si>
  <si>
    <r>
      <rPr>
        <sz val="11"/>
        <color rgb="FF000000"/>
        <rFont val="Calibri"/>
        <family val="2"/>
      </rPr>
      <t>Sú zavedené siete a protokoly na podávanie hlásení.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</si>
  <si>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</si>
  <si>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 D.3.2</t>
    </r>
  </si>
  <si>
    <r>
      <rPr>
        <sz val="11"/>
        <color rgb="FF000000"/>
        <rFont val="Calibri"/>
        <family val="2"/>
      </rPr>
      <t>6.3</t>
    </r>
  </si>
  <si>
    <r>
      <rPr>
        <sz val="11"/>
        <color rgb="FF000000"/>
        <rFont val="Calibri"/>
        <family val="2"/>
      </rPr>
      <t xml:space="preserve">Systém dohľadu je schopný poskytovať informácie potrebné na informovanie a odporúčanie odpovede.
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</si>
  <si>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</si>
  <si>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D.2.3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</si>
  <si>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</si>
  <si>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</si>
  <si>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</si>
  <si>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</si>
  <si>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</si>
  <si>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</si>
  <si>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</si>
  <si>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</si>
  <si>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</si>
  <si>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</si>
  <si>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Podporná kapacita: Posúdenie rizík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</si>
  <si>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</si>
  <si>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</si>
  <si>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</si>
  <si>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</si>
  <si>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</si>
  <si>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</si>
  <si>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</si>
  <si>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>Upozornenia a včasné výstrahy sú posudzované na základe spoločnej analýzy dohľadu a iných dostupných údajov.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</si>
  <si>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</si>
  <si>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Je vytvorený tím na posudzovanie rizík na posúdenie rizík (možnej) udalosti  vyvolávajúcej obavy verejného zdravotníctva.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</si>
  <si>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</si>
  <si>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2.2</t>
    </r>
  </si>
  <si>
    <r>
      <rPr>
        <sz val="11"/>
        <color rgb="FF000000"/>
        <rFont val="Calibri"/>
        <family val="2"/>
      </rPr>
      <t>Tím na posudzovanie rizík zahŕňa ďalšie odborné poznatky (napr. o toxikológii, zdraví zvierat, bezpečnosti potravín atď.).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</si>
  <si>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</si>
  <si>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</si>
  <si>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>Na základe charakteristík ochorenia tím na posudzovanie rizík rozhodne, ako často sa má posúdenie rizík aktualizovať.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</si>
  <si>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</si>
  <si>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</si>
  <si>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Úroveň rizika priradená udalosti je založená na podozrení na nebezpečenstvo (alebo na známom nebezpečenstve).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</si>
  <si>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</si>
  <si>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2.5</t>
    </r>
  </si>
  <si>
    <r>
      <rPr>
        <sz val="11"/>
        <color rgb="FF000000"/>
        <rFont val="Calibri"/>
        <family val="2"/>
      </rPr>
      <t>Úroveň rizika priradená udalosti je založená na možnom vystavení nebezpečenstvu.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</si>
  <si>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</si>
  <si>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2.6</t>
    </r>
  </si>
  <si>
    <r>
      <rPr>
        <sz val="11"/>
        <color rgb="FF000000"/>
        <rFont val="Calibri"/>
        <family val="2"/>
      </rPr>
      <t>Úroveň rizika priradená udalosti je založená na kontexte, v ktorom sa udalosť vyskytuje.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</si>
  <si>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</si>
  <si>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2.7</t>
    </r>
  </si>
  <si>
    <r>
      <rPr>
        <sz val="11"/>
        <color rgb="FF000000"/>
        <rFont val="Calibri"/>
        <family val="2"/>
      </rPr>
      <t>Priradená úroveň rizika je založená na charakteristikách ochorenia (ako je počet prípadov/úmrtí, podiel závažného ochorenia v populácii, najviac postihnuté klinické skupiny atď.).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</si>
  <si>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</si>
  <si>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2.8</t>
    </r>
  </si>
  <si>
    <r>
      <rPr>
        <sz val="11"/>
        <color rgb="FF000000"/>
        <rFont val="Calibri"/>
        <family val="2"/>
      </rPr>
      <t>Priradená úroveň rizika je založená na kapacite služieb (napr. počet pacientov ošetrených službami primárnej starostlivosti/prijatých do nemocnice a liečených v špecializovanej intenzívnej starostlivosti).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</si>
  <si>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</si>
  <si>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Posúdenie rizík sa použije na pomoc pri plánovaní pripravenosti a činností týkajúcich sa odpovede.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</si>
  <si>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</si>
  <si>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</si>
  <si>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Jasne definované otázky sa použijú ako súčasť posúdenia rizík na pomoc pri identifikovaní prioritných činností.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</si>
  <si>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</si>
  <si>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</si>
  <si>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Posúdenia rizík sa použijú na identifikovanie rizikových oblastí.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</si>
  <si>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</si>
  <si>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3.3</t>
    </r>
  </si>
  <si>
    <r>
      <rPr>
        <sz val="11"/>
        <color rgb="FF000000"/>
        <rFont val="Calibri"/>
        <family val="2"/>
      </rPr>
      <t>Posúdenia rizík sa použijú na identifikovanie rizikových populácií.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</si>
  <si>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</si>
  <si>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3.4</t>
    </r>
  </si>
  <si>
    <r>
      <rPr>
        <sz val="11"/>
        <color rgb="FF000000"/>
        <rFont val="Calibri"/>
        <family val="2"/>
      </rPr>
      <t>Posúdenia rizík sa použijú na identifikovanie a zapojenie akcieschopných partnerov.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</si>
  <si>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</si>
  <si>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3.5</t>
    </r>
  </si>
  <si>
    <r>
      <rPr>
        <sz val="11"/>
        <color rgb="FF000000"/>
        <rFont val="Calibri"/>
        <family val="2"/>
      </rPr>
      <t>Posúdenia rizík sa použijú na identifikovanie a zapojenie kľúčových partnerov v oblasti politiky.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</si>
  <si>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</si>
  <si>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3.6</t>
    </r>
  </si>
  <si>
    <r>
      <rPr>
        <sz val="11"/>
        <color rgb="FF000000"/>
        <rFont val="Calibri"/>
        <family val="2"/>
      </rPr>
      <t>Charakterizácia rizík zahŕňa informácie z kvantitatívnych modelov, ak sú dostupné.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</si>
  <si>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</si>
  <si>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3.7</t>
    </r>
  </si>
  <si>
    <r>
      <rPr>
        <sz val="11"/>
        <color rgb="FF000000"/>
        <rFont val="Calibri"/>
        <family val="2"/>
      </rPr>
      <t>Charakterizácia rizík zahŕňa názory odborníkov.</t>
    </r>
  </si>
  <si>
    <r>
      <rPr>
        <sz val="11"/>
        <color theme="1" tint="0.34998626667073579"/>
        <rFont val="Calibri"/>
        <family val="2"/>
      </rPr>
      <t>C.1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</si>
  <si>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</si>
  <si>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</si>
  <si>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</si>
  <si>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</si>
  <si>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</si>
  <si>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</si>
  <si>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</si>
  <si>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</si>
  <si>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</si>
  <si>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</si>
  <si>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Riadenie odpovede na udalosť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</si>
  <si>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</si>
  <si>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</si>
  <si>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>JEE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</si>
  <si>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</si>
  <si>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</si>
  <si>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</si>
  <si>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</si>
  <si>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>Sú zavedené konkrétne postupy na aktiváciu a deaktiváciu (tzv. stand-down) odpovede na ohrozenie zdravia.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</si>
  <si>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</si>
  <si>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</si>
  <si>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Pri rozhodnutiach týkajúcich sa odpovede sa berú do úvahy tieto zásady: predbežné opatrenia, úmernosť a flexibilita.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</si>
  <si>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</si>
  <si>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Sú stanovené normy pre prevenciu a kontrolu infekcií a fungovanie na národnej úrovni a na úrovni nemocníc.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</si>
  <si>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</si>
  <si>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theme="1" tint="0.34998626667073579"/>
        <rFont val="Calibri"/>
        <family val="2"/>
      </rPr>
      <t>P.3.3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</si>
  <si>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</si>
  <si>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Sú zavedené bezpečnostné opatrenia na zaobchádzanie s patogénnymi látkami a sú známe zdravotníckym pracovníkom.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</si>
  <si>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</si>
  <si>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Sú dostupné laboratórne služby na testovanie prioritných zdravotných hrozieb.</t>
    </r>
  </si>
  <si>
    <r>
      <rPr>
        <sz val="11"/>
        <color theme="1" tint="0.34998626667073579"/>
        <rFont val="Calibri"/>
        <family val="2"/>
      </rPr>
      <t>C.3</t>
    </r>
  </si>
  <si>
    <r>
      <rPr>
        <sz val="11"/>
        <color theme="1" tint="0.34998626667073579"/>
        <rFont val="Calibri"/>
        <family val="2"/>
      </rPr>
      <t>D.1.1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</si>
  <si>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</si>
  <si>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Sú zavedené a implementované laboratórne postupy na zaistenie biologickej bezpečnosti (riadenie biologických rizík).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</si>
  <si>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</si>
  <si>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Je zavedený krízový operačný program zahŕňajúci Centrum krízových operácií, operačné postupy a plány a schopnosť aktivovať krízové operácie.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</si>
  <si>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</si>
  <si>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R.2.1 R.2.2 R.2.3</t>
    </r>
  </si>
  <si>
    <r>
      <rPr>
        <sz val="11"/>
        <color rgb="FF000000"/>
        <rFont val="Calibri"/>
        <family val="2"/>
      </rPr>
      <t>Je zavedená testovaná štruktúra ovládania a riadenia s jasnými úlohami a zodpovednosťami.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</si>
  <si>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</si>
  <si>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</si>
  <si>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Koordinácia, ovládanie a riadenie sú založené na vytvorenej infraštruktúre.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</si>
  <si>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</si>
  <si>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5.2</t>
    </r>
  </si>
  <si>
    <r>
      <rPr>
        <sz val="11"/>
        <color rgb="FF000000"/>
        <rFont val="Calibri"/>
        <family val="2"/>
      </rPr>
      <t>Koordinácia, ovládanie a riadenie sú nepretržite posilňované.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</si>
  <si>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</si>
  <si>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5.3</t>
    </r>
  </si>
  <si>
    <r>
      <rPr>
        <sz val="11"/>
        <color rgb="FF000000"/>
        <rFont val="Calibri"/>
        <family val="2"/>
      </rPr>
      <t>Sú zavedené postupy na koordinovanie všetkých príslušných partnerov zdravotníckeho systému, ako sú napr. služby verejného zdravia, lekárske služby a zdravotné služby pre duševné zdravie/správanie.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</si>
  <si>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</si>
  <si>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R.5.2</t>
    </r>
  </si>
  <si>
    <r>
      <rPr>
        <sz val="11"/>
        <color rgb="FF000000"/>
        <rFont val="Calibri"/>
        <family val="2"/>
      </rPr>
      <t>5.4</t>
    </r>
  </si>
  <si>
    <r>
      <rPr>
        <sz val="11"/>
        <color rgb="FF000000"/>
        <rFont val="Calibri"/>
        <family val="2"/>
      </rPr>
      <t>Koordinácia zahŕňa starostlivosť založenú na populácii a mobilizáciu zdrojov.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</si>
  <si>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</si>
  <si>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5.5</t>
    </r>
  </si>
  <si>
    <r>
      <rPr>
        <sz val="11"/>
        <color rgb="FF000000"/>
        <rFont val="Calibri"/>
        <family val="2"/>
      </rPr>
      <t>Koordinácia zahŕňa aktiváciu podporných sietí, poradných skupín, partnerských sietí a komunikácie.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</si>
  <si>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</si>
  <si>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R.5.2</t>
    </r>
  </si>
  <si>
    <r>
      <rPr>
        <sz val="11"/>
        <color rgb="FF000000"/>
        <rFont val="Calibri"/>
        <family val="2"/>
      </rPr>
      <t>5.6</t>
    </r>
  </si>
  <si>
    <r>
      <rPr>
        <sz val="11"/>
        <color rgb="FF000000"/>
        <rFont val="Calibri"/>
        <family val="2"/>
      </rPr>
      <t>Systém verejného zdravotníctva je podporovaný tímami krízového manažmentu na všetkých úrovniach.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</si>
  <si>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</si>
  <si>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5.7</t>
    </r>
  </si>
  <si>
    <r>
      <rPr>
        <sz val="11"/>
        <color rgb="FF000000"/>
        <rFont val="Calibri"/>
        <family val="2"/>
      </rPr>
      <t>Pri procese rozhodovania sa berie do úvahy očakávaná reakcia správania (napr. úrovne obáv populácie).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</si>
  <si>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</si>
  <si>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R.5.5</t>
    </r>
  </si>
  <si>
    <r>
      <rPr>
        <sz val="11"/>
        <color rgb="FF000000"/>
        <rFont val="Calibri"/>
        <family val="2"/>
      </rPr>
      <t xml:space="preserve">Sú zavedené postupy na koordináciu viacodvetvových činností medzi ministerstvami a sektormi. 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</si>
  <si>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</si>
  <si>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 xml:space="preserve">Je stanovená multidisciplinárna a viacodvetvová rýchla odpoveď, ktorá je dostupná 24 hodín denne, 7 dní v týždni. 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</si>
  <si>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</si>
  <si>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7.1</t>
    </r>
  </si>
  <si>
    <r>
      <rPr>
        <sz val="11"/>
        <color rgb="FF000000"/>
        <rFont val="Calibri"/>
        <family val="2"/>
      </rPr>
      <t>Sú zavedené postupy na lekárske protiopatrenia vrátane implementácie a výdaja.</t>
    </r>
  </si>
  <si>
    <r>
      <rPr>
        <sz val="11"/>
        <color theme="1" tint="0.34998626667073579"/>
        <rFont val="Calibri"/>
        <family val="2"/>
      </rPr>
      <t>R.3</t>
    </r>
  </si>
  <si>
    <r>
      <rPr>
        <sz val="11"/>
        <color rgb="FF000000"/>
        <rFont val="Calibri"/>
        <family val="2"/>
      </rPr>
      <t>7.2</t>
    </r>
  </si>
  <si>
    <r>
      <rPr>
        <sz val="11"/>
        <color rgb="FF000000"/>
        <rFont val="Calibri"/>
        <family val="2"/>
      </rPr>
      <t>Sú zavedené postupy na zasielanie a prijímanie lekárskych protiopatrení počas ohrozenia verejného zdravia.</t>
    </r>
  </si>
  <si>
    <r>
      <rPr>
        <sz val="11"/>
        <color theme="1" tint="0.34998626667073579"/>
        <rFont val="Calibri"/>
        <family val="2"/>
      </rPr>
      <t>R.3</t>
    </r>
  </si>
  <si>
    <r>
      <rPr>
        <sz val="11"/>
        <color theme="1" tint="0.34998626667073579"/>
        <rFont val="Calibri"/>
        <family val="2"/>
      </rPr>
      <t>R.4.1</t>
    </r>
  </si>
  <si>
    <r>
      <rPr>
        <sz val="11"/>
        <color rgb="FF000000"/>
        <rFont val="Calibri"/>
        <family val="2"/>
      </rPr>
      <t>7.3</t>
    </r>
  </si>
  <si>
    <r>
      <rPr>
        <sz val="11"/>
        <color rgb="FF000000"/>
        <rFont val="Calibri"/>
        <family val="2"/>
      </rPr>
      <t>Sú zavedené funkčné postupy odpovede na chorobu prenášanú potravinami a kontamináciu potravín.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</si>
  <si>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</si>
  <si>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P.5.1</t>
    </r>
  </si>
  <si>
    <r>
      <rPr>
        <sz val="11"/>
        <color rgb="FF000000"/>
        <rFont val="Calibri"/>
        <family val="2"/>
      </rPr>
      <t>7.4</t>
    </r>
  </si>
  <si>
    <r>
      <rPr>
        <sz val="11"/>
        <color rgb="FF000000"/>
        <rFont val="Calibri"/>
        <family val="2"/>
      </rPr>
      <t>Sú zavedené funkčné postupy odpovede na zoonózu a potenciálnu zoonózu.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</si>
  <si>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</si>
  <si>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P.4.3</t>
    </r>
  </si>
  <si>
    <r>
      <rPr>
        <sz val="11"/>
        <color rgb="FF000000"/>
        <rFont val="Calibri"/>
        <family val="2"/>
      </rPr>
      <t>7.5</t>
    </r>
  </si>
  <si>
    <r>
      <rPr>
        <sz val="11"/>
        <color rgb="FF000000"/>
        <rFont val="Calibri"/>
        <family val="2"/>
      </rPr>
      <t>V oblastiach citlivých na prenos arbovírusov sa vyvíjajú štandardné operačné postupy pre terénne výskumy a opatrenia rýchlej kontroly vektorov.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</si>
  <si>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</si>
  <si>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rgb="FF000000"/>
        <rFont val="Calibri"/>
        <family val="2"/>
      </rPr>
      <t>7.6</t>
    </r>
  </si>
  <si>
    <r>
      <rPr>
        <sz val="11"/>
        <color rgb="FF000000"/>
        <rFont val="Calibri"/>
        <family val="2"/>
      </rPr>
      <t>Je zavedený systém verejného zdravotníctva, lekárske systémy a zdravotnícke systémy pre duševné zdravie/správanie, ktoré podporujú obnovu.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</si>
  <si>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</si>
  <si>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rgb="FF000000"/>
        <rFont val="Calibri"/>
        <family val="2"/>
      </rPr>
      <t>7.7</t>
    </r>
  </si>
  <si>
    <r>
      <rPr>
        <sz val="11"/>
        <color rgb="FF000000"/>
        <rFont val="Calibri"/>
        <family val="2"/>
      </rPr>
      <t>Pre respondentov, ktorí pomáhajú pri ohrození verejného zdravia v zahraničí, je zavedený protokol na evakuáciu zdravotníckeho personálu.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</si>
  <si>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</si>
  <si>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R.4.2</t>
    </r>
  </si>
  <si>
    <r>
      <rPr>
        <sz val="11"/>
        <color rgb="FF000000"/>
        <rFont val="Calibri"/>
        <family val="2"/>
      </rPr>
      <t>Na základe zhromaždených údajov o monitorovaní sa často hodnotí účinnosť činností súvisiacich s odpoveďou.</t>
    </r>
  </si>
  <si>
    <r>
      <rPr>
        <sz val="11"/>
        <color rgb="FF000000"/>
        <rFont val="Calibri"/>
        <family val="2"/>
      </rPr>
      <t>8.1</t>
    </r>
  </si>
  <si>
    <r>
      <rPr>
        <sz val="11"/>
        <color rgb="FF000000"/>
        <rFont val="Calibri"/>
        <family val="2"/>
      </rPr>
      <t>Činnosti súvisiace s odpoveďou sa neustále prispôsobujú novej situácii.</t>
    </r>
  </si>
  <si>
    <r>
      <rPr>
        <sz val="11"/>
        <color rgb="FF000000"/>
        <rFont val="Calibri"/>
        <family val="2"/>
      </rPr>
      <t>8.2</t>
    </r>
  </si>
  <si>
    <r>
      <rPr>
        <sz val="11"/>
        <color rgb="FF000000"/>
        <rFont val="Calibri"/>
        <family val="2"/>
      </rPr>
      <t xml:space="preserve">Systémy na monitorovanie zdravia sú počas udalosti posilnené. </t>
    </r>
  </si>
  <si>
    <r>
      <rPr>
        <sz val="11"/>
        <color rgb="FF000000"/>
        <rFont val="Calibri"/>
        <family val="2"/>
      </rPr>
      <t>8.3</t>
    </r>
  </si>
  <si>
    <r>
      <rPr>
        <sz val="11"/>
        <color rgb="FF000000"/>
        <rFont val="Calibri"/>
        <family val="2"/>
      </rPr>
      <t>Počas udalosti sa často hodnotia údaje o monitorovaní zdravia súvisiace s udalosťou.</t>
    </r>
  </si>
  <si>
    <r>
      <rPr>
        <sz val="11"/>
        <color rgb="FF000000"/>
        <rFont val="Calibri"/>
        <family val="2"/>
      </rPr>
      <t>8.4</t>
    </r>
  </si>
  <si>
    <r>
      <rPr>
        <sz val="11"/>
        <color rgb="FF000000"/>
        <rFont val="Calibri"/>
        <family val="2"/>
      </rPr>
      <t>Systémy na monitorovanie zdravia monitorujú vývoj udalosti (napr. geografické a/alebo časové šírenie).</t>
    </r>
  </si>
  <si>
    <r>
      <rPr>
        <sz val="11"/>
        <color rgb="FF000000"/>
        <rFont val="Calibri"/>
        <family val="2"/>
      </rPr>
      <t>8.5</t>
    </r>
  </si>
  <si>
    <r>
      <rPr>
        <sz val="11"/>
        <color rgb="FF000000"/>
        <rFont val="Calibri"/>
        <family val="2"/>
      </rPr>
      <t>Systémy na monitorovanie zdravia monitorujú fungovanie základných služieb.</t>
    </r>
  </si>
  <si>
    <r>
      <rPr>
        <sz val="11"/>
        <color rgb="FF000000"/>
        <rFont val="Calibri"/>
        <family val="2"/>
      </rPr>
      <t>8.6</t>
    </r>
  </si>
  <si>
    <r>
      <rPr>
        <sz val="11"/>
        <color rgb="FF000000"/>
        <rFont val="Calibri"/>
        <family val="2"/>
      </rPr>
      <t>Systémy na monitorovanie zdravia sú prepojené s laboratóriami a zdravotníckymi zariadeniami.</t>
    </r>
  </si>
  <si>
    <r>
      <rPr>
        <sz val="11"/>
        <color rgb="FF000000"/>
        <rFont val="Calibri"/>
        <family val="2"/>
      </rPr>
      <t>Vyvíja sa komplexná komunikačná stratégia s cieľom zapojiť všetky príslušné zainteresované strany, ako sú odborníci v oblasti verejného zdravia, médiá a verejnosť, nezdravotnícke sektory atď.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</si>
  <si>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</si>
  <si>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9.1</t>
    </r>
  </si>
  <si>
    <r>
      <rPr>
        <sz val="11"/>
        <color rgb="FF000000"/>
        <rFont val="Calibri"/>
        <family val="2"/>
      </rPr>
      <t>Sú jasne identifikované reťazce zodpovednosti na zabezpečenie účinnej komunikácie na národnej a medzinárodnej úrovni.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</si>
  <si>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</si>
  <si>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theme="1" tint="0.34998626667073579"/>
        <rFont val="Calibri"/>
        <family val="2"/>
      </rPr>
      <t>D.3.1</t>
    </r>
  </si>
  <si>
    <r>
      <rPr>
        <sz val="11"/>
        <color rgb="FF000000"/>
        <rFont val="Calibri"/>
        <family val="2"/>
      </rPr>
      <t>9.2</t>
    </r>
  </si>
  <si>
    <r>
      <rPr>
        <sz val="11"/>
        <color rgb="FF000000"/>
        <rFont val="Calibri"/>
        <family val="2"/>
      </rPr>
      <t>Sú zapojené všetky príslušné zainteresované strany a sú dobre informované počas udalosti aj po nej.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</si>
  <si>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</si>
  <si>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9.3</t>
    </r>
  </si>
  <si>
    <r>
      <rPr>
        <sz val="11"/>
        <color rgb="FF000000"/>
        <rFont val="Calibri"/>
        <family val="2"/>
      </rPr>
      <t>Počas udalosti sú koordinované a štandardizované hlavné správy poskytované rôznymi orgánmi.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</si>
  <si>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</si>
  <si>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9.4</t>
    </r>
  </si>
  <si>
    <r>
      <rPr>
        <sz val="11"/>
        <color rgb="FF000000"/>
        <rFont val="Calibri"/>
        <family val="2"/>
      </rPr>
      <t>Informácie o vývoji udalosti sa oznamujú príslušným zainteresovaným stranám a verejnosti.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</si>
  <si>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</si>
  <si>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9.5</t>
    </r>
  </si>
  <si>
    <r>
      <rPr>
        <sz val="11"/>
        <color rgb="FF000000"/>
        <rFont val="Calibri"/>
        <family val="2"/>
      </rPr>
      <t xml:space="preserve">Sú identifikované, mapované a monitorované rozhodujúce komunikačné siete. 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</si>
  <si>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</si>
  <si>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9.6</t>
    </r>
  </si>
  <si>
    <r>
      <rPr>
        <sz val="11"/>
        <color rgb="FF000000"/>
        <rFont val="Calibri"/>
        <family val="2"/>
      </rPr>
      <t>Je pripravený ad hoc informačný materiál pre rôzne zainteresované strany (napr. zjednodušené definície prípadov na použitie v komunite).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</si>
  <si>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</si>
  <si>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 xml:space="preserve">Dôveryhodný orgán šíri počas udalosti konzistentné správy. 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</si>
  <si>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</si>
  <si>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10.1</t>
    </r>
  </si>
  <si>
    <r>
      <rPr>
        <sz val="11"/>
        <color rgb="FF000000"/>
        <rFont val="Calibri"/>
        <family val="2"/>
      </rPr>
      <t>Informácie týkajúce sa udalosti sú šírené medzi všetkými zainteresovanými stranami v zdravotníckom sektore.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</si>
  <si>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</si>
  <si>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10.2</t>
    </r>
  </si>
  <si>
    <r>
      <rPr>
        <sz val="11"/>
        <color rgb="FF000000"/>
        <rFont val="Calibri"/>
        <family val="2"/>
      </rPr>
      <t xml:space="preserve">Informácie týkajúce sa udalosti sú šírené medzi všetkými zainteresovanými stranami v nezdravotníckych sektoroch.
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</si>
  <si>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</si>
  <si>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 xml:space="preserve">Je stanovená účinná odpoveď verejného zdravotníctva v bodoch vstupu podľa IHR. </t>
    </r>
  </si>
  <si>
    <r>
      <rPr>
        <sz val="11"/>
        <color theme="1" tint="0.34998626667073579"/>
        <rFont val="Calibri"/>
        <family val="2"/>
      </rPr>
      <t>PoE.2</t>
    </r>
  </si>
  <si>
    <r>
      <rPr>
        <sz val="11"/>
        <color rgb="FF000000"/>
        <rFont val="Calibri"/>
        <family val="2"/>
      </rPr>
      <t>11.1</t>
    </r>
  </si>
  <si>
    <r>
      <rPr>
        <sz val="11"/>
        <color rgb="FF000000"/>
        <rFont val="Calibri"/>
        <family val="2"/>
      </rPr>
      <t>Sú implementované postupy riadenia prípadov pre nebezpečenstvá týkajúce sa IHR.</t>
    </r>
  </si>
  <si>
    <r>
      <rPr>
        <sz val="11"/>
        <color theme="1" tint="0.34998626667073579"/>
        <rFont val="Calibri"/>
        <family val="2"/>
      </rPr>
      <t>R.2.4</t>
    </r>
  </si>
  <si>
    <r>
      <rPr>
        <sz val="11"/>
        <color rgb="FF000000"/>
        <rFont val="Calibri"/>
        <family val="2"/>
      </rPr>
      <t>11.2</t>
    </r>
  </si>
  <si>
    <r>
      <rPr>
        <sz val="11"/>
        <color rgb="FF000000"/>
        <rFont val="Calibri"/>
        <family val="2"/>
      </rPr>
      <t>Sú plnené povinnosti podľa IHR, pokiaľ ide o body vstupu.</t>
    </r>
  </si>
  <si>
    <r>
      <rPr>
        <sz val="11"/>
        <color theme="1" tint="0.34998626667073579"/>
        <rFont val="Calibri"/>
        <family val="2"/>
      </rPr>
      <t>PoE.1</t>
    </r>
  </si>
  <si>
    <r>
      <rPr>
        <sz val="11"/>
        <color rgb="FF000000"/>
        <rFont val="Calibri"/>
        <family val="2"/>
      </rPr>
      <t>Informácie týkajúce sa udalosti sa šíria verejnosti na vysvetlenie udalosti, vybudovanie dôvery a minimalizovanie rizika infekcie.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</si>
  <si>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</si>
  <si>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R.5.3</t>
    </r>
  </si>
  <si>
    <r>
      <rPr>
        <sz val="11"/>
        <color rgb="FF000000"/>
        <rFont val="Calibri"/>
        <family val="2"/>
      </rPr>
      <t>12.1</t>
    </r>
  </si>
  <si>
    <r>
      <rPr>
        <sz val="11"/>
        <color rgb="FF000000"/>
        <rFont val="Calibri"/>
        <family val="2"/>
      </rPr>
      <t>Komunikácia s verejnosťou je harmonizovaná s ďalšími národnými a medzinárodnými organizáciami.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</si>
  <si>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</si>
  <si>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12.2</t>
    </r>
  </si>
  <si>
    <r>
      <rPr>
        <sz val="11"/>
        <color rgb="FF000000"/>
        <rFont val="Calibri"/>
        <family val="2"/>
      </rPr>
      <t>Sú vytvorené kľúčové správy na informovanie verejnosti.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</si>
  <si>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</si>
  <si>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R.5.3</t>
    </r>
  </si>
  <si>
    <r>
      <rPr>
        <sz val="11"/>
        <color rgb="FF000000"/>
        <rFont val="Calibri"/>
        <family val="2"/>
      </rPr>
      <t>12.3</t>
    </r>
  </si>
  <si>
    <r>
      <rPr>
        <sz val="11"/>
        <color rgb="FF000000"/>
        <rFont val="Calibri"/>
        <family val="2"/>
      </rPr>
      <t>Informácie pre verejnosť sú zmysluplné, relevantné a včasné.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</si>
  <si>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</si>
  <si>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12.4</t>
    </r>
  </si>
  <si>
    <r>
      <rPr>
        <sz val="11"/>
        <color rgb="FF000000"/>
        <rFont val="Calibri"/>
        <family val="2"/>
      </rPr>
      <t xml:space="preserve">Informácie pre verejnosť sú otvorené a transparentné. 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</si>
  <si>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</si>
  <si>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12.5</t>
    </r>
  </si>
  <si>
    <r>
      <rPr>
        <sz val="11"/>
        <color rgb="FF000000"/>
        <rFont val="Calibri"/>
        <family val="2"/>
      </rPr>
      <t>Informácie pre verejnosť zohľadňujú vnímanie rizika verejnosťou.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</si>
  <si>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</si>
  <si>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R.5.5</t>
    </r>
  </si>
  <si>
    <r>
      <rPr>
        <sz val="11"/>
        <color rgb="FF000000"/>
        <rFont val="Calibri"/>
        <family val="2"/>
      </rPr>
      <t>12.6</t>
    </r>
  </si>
  <si>
    <r>
      <rPr>
        <sz val="11"/>
        <color rgb="FF000000"/>
        <rFont val="Calibri"/>
        <family val="2"/>
      </rPr>
      <t>Pri komunikácii s verejnosťou sa zohľadňujú charakteristiky populácie, ako je jazyk, spoločenské, náboženské, kultúrne, politické a/alebo ekonomické aspekty.</t>
    </r>
  </si>
  <si>
    <r>
      <rPr>
        <sz val="11"/>
        <color theme="1" tint="0.34998626667073579"/>
        <rFont val="Calibri"/>
        <family val="2"/>
      </rPr>
      <t>C.5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</si>
  <si>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</si>
  <si>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</si>
  <si>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</si>
  <si>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</si>
  <si>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</si>
  <si>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</si>
  <si>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</si>
  <si>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</si>
  <si>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</si>
  <si>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</si>
  <si>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Prieskum po udalosti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</si>
  <si>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</si>
  <si>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</si>
  <si>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</si>
  <si>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</si>
  <si>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</si>
  <si>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</si>
  <si>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</si>
  <si>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 xml:space="preserve">Úroveň pripravenosti sa posudzuje hodnotením udalostí, ktoré vyvolávajú obavy verejného zdravotníctva. 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</si>
  <si>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</si>
  <si>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</si>
  <si>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Pripravenosť je hodnotená nezávisle.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</si>
  <si>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</si>
  <si>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Prieskumy po udalosti sú súčasťou činností plánovania pripravenosti organizácie.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</si>
  <si>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</si>
  <si>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</si>
  <si>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Prieskumy po udalosti sa vykonávajú čo najskôr po udalosti.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</si>
  <si>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</si>
  <si>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2.2</t>
    </r>
  </si>
  <si>
    <r>
      <rPr>
        <sz val="11"/>
        <color rgb="FF000000"/>
        <rFont val="Calibri"/>
        <family val="2"/>
      </rPr>
      <t>Prieskumy vykonávané po udalosti majú kvalitatívnu povahu.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</si>
  <si>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</si>
  <si>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</si>
  <si>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 xml:space="preserve">Prieskumy po udalosti sa skladajú z interného auditu zahŕňajúceho všetky vnútroštátne zainteresované strany zodpovedné za dôležité funkcie verejného zdravia. 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</si>
  <si>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</si>
  <si>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</si>
  <si>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Prieskumy po udalosti zahŕňajú skúmanie externými odborníkmi, pričom k účasti je pozvaná ďalšia štátna strana podľa IHR, sekretariát WHO a príslušné agentúry EÚ.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</si>
  <si>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</si>
  <si>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Poučenie získané zo všetkých príslušných sektorov je systematicky zaznamenávané v správach po udalosti.</t>
    </r>
  </si>
  <si>
    <r>
      <rPr>
        <sz val="11"/>
        <color theme="1" tint="0.34998626667073579"/>
        <rFont val="Calibri"/>
        <family val="2"/>
      </rPr>
      <t>C.6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</si>
  <si>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</si>
  <si>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</si>
  <si>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</si>
  <si>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</si>
  <si>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</si>
  <si>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</si>
  <si>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</si>
  <si>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</si>
  <si>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</si>
  <si>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</si>
  <si>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Aplikácia získaných poznatkov</t>
    </r>
  </si>
  <si>
    <r>
      <rPr>
        <b/>
        <sz val="16"/>
        <color rgb="FFFFFFFF"/>
        <rFont val="Calibri"/>
        <family val="2"/>
      </rPr>
      <t>Meranie výkonnosti</t>
    </r>
  </si>
  <si>
    <r>
      <rPr>
        <b/>
        <sz val="11"/>
        <color rgb="FFFFFFFF"/>
        <rFont val="Calibri"/>
        <family val="2"/>
      </rPr>
      <t>WHO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</si>
  <si>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</si>
  <si>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Skóre</t>
    </r>
  </si>
  <si>
    <r>
      <rPr>
        <b/>
        <sz val="16"/>
        <color rgb="FFFFFFFF"/>
        <rFont val="Calibri"/>
        <family val="2"/>
      </rPr>
      <t>Odkazy</t>
    </r>
  </si>
  <si>
    <r>
      <rPr>
        <b/>
        <sz val="12"/>
        <rFont val="Calibri"/>
        <family val="2"/>
      </rPr>
      <t>NA/NK</t>
    </r>
  </si>
  <si>
    <r>
      <rPr>
        <b/>
        <sz val="11"/>
        <color rgb="FF000000"/>
        <rFont val="Calibri"/>
        <family val="2"/>
      </rPr>
      <t>Pripomienky</t>
    </r>
  </si>
  <si>
    <r>
      <rPr>
        <sz val="11"/>
        <color rgb="FF000000"/>
        <rFont val="Calibri"/>
        <family val="2"/>
      </rPr>
      <t>Skúsenosti a poučenie získané z prieskumov alebo cvičení po udalosti sa použijú na zlepšenie pripravenosti a činností súvisiacich s odpoveďou.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</si>
  <si>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</si>
  <si>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Skúsenosti a poučenie získané z prieskumov alebo cvičení po udalosti sa použijú vo všetkých príslušných sektoroch.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</si>
  <si>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</si>
  <si>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Skúsenosti a poučenie získané z prieskumov alebo cvičení po udalosti sa použijú na zlepšenie postupov a praxe.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</si>
  <si>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</si>
  <si>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</si>
  <si>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Skúsenosti a poučenie získané z prieskumov alebo cvičení po udalosti sa zdieľajú s medzinárodnou komunitou.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</si>
  <si>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</si>
  <si>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</si>
  <si>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Pracovníkom sa odporúča napísať súhrn hodnotiacej správy v angličtine, čo umožní ďalšie šírenie do medzinárodnej komunity.</t>
    </r>
  </si>
  <si>
    <r>
      <rPr>
        <sz val="11"/>
        <color rgb="FF000000"/>
        <rFont val="Calibri"/>
        <family val="2"/>
      </rPr>
      <t>C.6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</si>
  <si>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</si>
  <si>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</si>
  <si>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</si>
  <si>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</si>
  <si>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</si>
  <si>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</si>
  <si>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</si>
  <si>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</si>
  <si>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</si>
  <si>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</si>
  <si>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color rgb="FFFFFFFF"/>
        <rFont val="Calibri"/>
        <family val="2"/>
      </rPr>
      <t>SÚHRN VÝSLEDKOV</t>
    </r>
  </si>
  <si>
    <r>
      <rPr>
        <b/>
        <sz val="14"/>
        <color rgb="FFFFFFFF"/>
        <rFont val="Calibri"/>
        <family val="2"/>
      </rPr>
      <t>Prípravy a riadenie pred udalosťou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</si>
  <si>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</si>
  <si>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</si>
  <si>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</si>
  <si>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</si>
  <si>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</si>
  <si>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Zdroje: vyškolená pracovná sila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</si>
  <si>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</si>
  <si>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</si>
  <si>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</si>
  <si>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</si>
  <si>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</si>
  <si>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Podporná kapacita: dohľad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</si>
  <si>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</si>
  <si>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</si>
  <si>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</si>
  <si>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</si>
  <si>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</si>
  <si>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Podporná kapacita: posúdenie rizík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</si>
  <si>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</si>
  <si>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</si>
  <si>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</si>
  <si>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</si>
  <si>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</si>
  <si>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Riadenie odpovede na udalosť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</si>
  <si>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</si>
  <si>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</si>
  <si>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</si>
  <si>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</si>
  <si>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</si>
  <si>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Hodnotenie po udalosti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</si>
  <si>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</si>
  <si>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</si>
  <si>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</si>
  <si>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</si>
  <si>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</si>
  <si>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Aplikácia získaných poznatkov</t>
    </r>
  </si>
  <si>
    <r>
      <rPr>
        <b/>
        <sz val="10"/>
        <color rgb="FFFFFFFF"/>
        <rFont val="Calibri"/>
        <family val="2"/>
      </rPr>
      <t>Vážené skóre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</si>
  <si>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</si>
  <si>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úroveň pripravenosti verejného zdravotníctva odborníci považujú za minimálnu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</si>
  <si>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</si>
  <si>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úroveň pripravenosti verejného zdravotníctva odborníci považujú za pokročilú</t>
    </r>
  </si>
  <si>
    <r>
      <rPr>
        <b/>
        <sz val="14"/>
        <color rgb="FFFFFFFF"/>
        <rFont val="Calibri"/>
        <family val="2"/>
      </rPr>
      <t>CELKOVÉ SKÓRE BSI</t>
    </r>
  </si>
  <si>
    <r>
      <rPr>
        <sz val="11"/>
        <color rgb="FF000000"/>
        <rFont val="Calibri"/>
        <family val="2"/>
      </rPr>
      <t>Prípravy a riadenie pred udalosťou</t>
    </r>
  </si>
  <si>
    <r>
      <rPr>
        <sz val="11"/>
        <color rgb="FF000000"/>
        <rFont val="Calibri"/>
        <family val="2"/>
      </rPr>
      <t>Zdroje: vyškolená pracovná sila</t>
    </r>
  </si>
  <si>
    <r>
      <rPr>
        <sz val="11"/>
        <color rgb="FF000000"/>
        <rFont val="Calibri"/>
        <family val="2"/>
      </rPr>
      <t>Podporná kapacita: dohľad</t>
    </r>
  </si>
  <si>
    <r>
      <rPr>
        <sz val="11"/>
        <rFont val="Calibri"/>
        <family val="2"/>
      </rPr>
      <t>Podporná kapacita: posúdenie rizík</t>
    </r>
  </si>
  <si>
    <r>
      <rPr>
        <sz val="11"/>
        <color rgb="FF000000"/>
        <rFont val="Calibri"/>
        <family val="2"/>
      </rPr>
      <t>Riadenie odpovede na udalosť</t>
    </r>
  </si>
  <si>
    <r>
      <rPr>
        <sz val="11"/>
        <color rgb="FF000000"/>
        <rFont val="Calibri"/>
        <family val="2"/>
      </rPr>
      <t>Prieskum po udalosti</t>
    </r>
  </si>
  <si>
    <r>
      <rPr>
        <sz val="11"/>
        <color rgb="FF000000"/>
        <rFont val="Calibri"/>
        <family val="2"/>
      </rPr>
      <t>Aplikácia získaných poznatkov</t>
    </r>
  </si>
  <si>
    <r>
      <rPr>
        <b/>
        <sz val="14"/>
        <color rgb="FFFFFFFF"/>
        <rFont val="Calibri"/>
        <family val="2"/>
      </rPr>
      <t>CELKOVÉ SKÓRE CSI</t>
    </r>
  </si>
  <si>
    <r>
      <rPr>
        <sz val="11"/>
        <color rgb="FF000000"/>
        <rFont val="Calibri"/>
        <family val="2"/>
      </rPr>
      <t>Prípravy a riadenie pred udalosťou</t>
    </r>
  </si>
  <si>
    <r>
      <rPr>
        <sz val="11"/>
        <color rgb="FF000000"/>
        <rFont val="Calibri"/>
        <family val="2"/>
      </rPr>
      <t>Zdroje: vyškolená pracovná sila</t>
    </r>
  </si>
  <si>
    <r>
      <rPr>
        <sz val="11"/>
        <color rgb="FF000000"/>
        <rFont val="Calibri"/>
        <family val="2"/>
      </rPr>
      <t>Podporná kapacita: dohľad</t>
    </r>
  </si>
  <si>
    <r>
      <rPr>
        <sz val="11"/>
        <rFont val="Calibri"/>
        <family val="2"/>
      </rPr>
      <t>Podporná kapacita: posúdenie rizík</t>
    </r>
  </si>
  <si>
    <r>
      <rPr>
        <sz val="11"/>
        <color rgb="FF000000"/>
        <rFont val="Calibri"/>
        <family val="2"/>
      </rPr>
      <t>Riadenie odpovede na udalosť</t>
    </r>
  </si>
  <si>
    <r>
      <rPr>
        <sz val="11"/>
        <color rgb="FF000000"/>
        <rFont val="Calibri"/>
        <family val="2"/>
      </rPr>
      <t>Prieskum po udalosti</t>
    </r>
  </si>
  <si>
    <r>
      <rPr>
        <sz val="11"/>
        <color rgb="FF000000"/>
        <rFont val="Calibri"/>
        <family val="2"/>
      </rPr>
      <t>Aplikácia získaných poznatkov</t>
    </r>
  </si>
  <si>
    <r>
      <rPr>
        <b/>
        <sz val="18"/>
        <color rgb="FFFFFFFF"/>
        <rFont val="Calibri"/>
        <family val="2"/>
      </rPr>
      <t>Ukazovatele JEE zodpovedajúce ukazovateľom HEPSA</t>
    </r>
  </si>
  <si>
    <r>
      <rPr>
        <sz val="12"/>
        <color rgb="FF000000"/>
        <rFont val="Calibri"/>
        <family val="2"/>
      </rPr>
      <t>Ďalej sú uvedené ukazovatele JEE spolu so zodpovedajúcimi ukazovateľmi HEPSA. Ukazovatele JEE znázornené sivou nie sú zahrnuté v nástroji HEPSA. Na pomoc pri interpretácii skóre je ďalej uvedený aj systém hodnotenia.</t>
    </r>
  </si>
  <si>
    <r>
      <rPr>
        <b/>
        <sz val="16"/>
        <color rgb="FFFFFFFF"/>
        <rFont val="Calibri"/>
        <family val="2"/>
      </rPr>
      <t>Ukazovateľ JEE</t>
    </r>
  </si>
  <si>
    <r>
      <rPr>
        <b/>
        <sz val="16"/>
        <color rgb="FFFFFFFF"/>
        <rFont val="Calibri"/>
        <family val="2"/>
      </rPr>
      <t>Ukazovateľ HEPSA</t>
    </r>
  </si>
  <si>
    <r>
      <rPr>
        <b/>
        <sz val="16"/>
        <color rgb="FFFFFFFF"/>
        <rFont val="Calibri"/>
        <family val="2"/>
      </rPr>
      <t>Skóre</t>
    </r>
  </si>
  <si>
    <r>
      <rPr>
        <b/>
        <sz val="16"/>
        <color rgb="FF000000"/>
        <rFont val="Calibri"/>
        <family val="2"/>
      </rPr>
      <t>Prevencia</t>
    </r>
  </si>
  <si>
    <r>
      <rPr>
        <sz val="11"/>
        <color theme="1" tint="0.49989318521683401"/>
        <rFont val="Calibri"/>
        <family val="2"/>
      </rPr>
      <t>P.1.1 Zavedené právne predpisy, zákony, nariadenia, administratívne požiadavky, postupy alebo iné vládne nástroje sú dostatočné na implementáciu IHR.</t>
    </r>
  </si>
  <si>
    <r>
      <rPr>
        <sz val="11"/>
        <color theme="1" tint="0.49989318521683401"/>
        <rFont val="Calibri"/>
        <family val="2"/>
      </rPr>
      <t>P.1.2 Štát môže preukázať, že prispôsobil a zosúladil svoje právne predpisy, postupy a administratívne opatrenia na umožnenie súladu s IHR (2005)</t>
    </r>
  </si>
  <si>
    <r>
      <rPr>
        <sz val="11"/>
        <color theme="1" tint="0.49989318521683401"/>
        <rFont val="Calibri"/>
        <family val="2"/>
      </rPr>
      <t>P.2.1 Je zavedený funkčný mechanizmus na koordináciu a integráciu príslušných sektorov pri implementácii IHR.</t>
    </r>
  </si>
  <si>
    <r>
      <rPr>
        <sz val="11"/>
        <color theme="1" tint="0.49989318521683401"/>
        <rFont val="Calibri"/>
        <family val="2"/>
      </rPr>
      <t>P.3.1 Detekcia antimikrobiálnej rezistencie (AMR)</t>
    </r>
  </si>
  <si>
    <r>
      <rPr>
        <sz val="11"/>
        <color theme="1" tint="0.49989318521683401"/>
        <rFont val="Calibri"/>
        <family val="2"/>
      </rPr>
      <t>P.3.2 Dohľad nad infekciami spôsobenými AMR patogénmi</t>
    </r>
  </si>
  <si>
    <r>
      <rPr>
        <sz val="11"/>
        <color rgb="FF000000"/>
        <rFont val="Calibri"/>
        <family val="2"/>
      </rPr>
      <t>P.3.3 Programy prevencie a kontroly infekcií súvisiacich so zdravotnou starostlivosťou (HCAI)</t>
    </r>
  </si>
  <si>
    <r>
      <rPr>
        <sz val="11"/>
        <color rgb="FF000000"/>
        <rFont val="Calibri"/>
        <family val="2"/>
      </rPr>
      <t>Sú stanovené normy pre prevenciu a kontrolu infekcií a fungovanie na národnej úrovni a na úrovni nemocníc.</t>
    </r>
  </si>
  <si>
    <r>
      <rPr>
        <sz val="11"/>
        <color rgb="FF000000"/>
        <rFont val="Calibri"/>
        <family val="2"/>
      </rPr>
      <t>P.3.4 Činnosti súvisiace so spravovaním antimikrobiálnych liekov</t>
    </r>
  </si>
  <si>
    <r>
      <rPr>
        <sz val="11"/>
        <color rgb="FF000000"/>
        <rFont val="Calibri"/>
        <family val="2"/>
      </rPr>
      <t>Je implementované spravovanie antimikrobiálnych liekov (súbor koordinovaných stratégií na zlepšenie používania antimikrobiálnych liekov).</t>
    </r>
  </si>
  <si>
    <r>
      <rPr>
        <sz val="11"/>
        <color theme="1" tint="0.49989318521683401"/>
        <rFont val="Calibri"/>
        <family val="2"/>
      </rPr>
      <t>P.4.1 Sú zavedené systémy dohľadu nad prioritnými zoonotickými ochoreniami/patogénmi</t>
    </r>
  </si>
  <si>
    <r>
      <rPr>
        <sz val="11"/>
        <color theme="1" tint="0.49989318521683401"/>
        <rFont val="Calibri"/>
        <family val="2"/>
      </rPr>
      <t>P.4.2 Pracovná sila vo veterinárnej oblasti alebo v oblasti zdravia zvierat</t>
    </r>
  </si>
  <si>
    <r>
      <rPr>
        <sz val="11"/>
        <color rgb="FF000000"/>
        <rFont val="Calibri"/>
        <family val="2"/>
      </rPr>
      <t>P.4.3 Sú zavedené funkčné mechanizmy odpovede na infekčné zoonózy a potenciálne zoonózy</t>
    </r>
  </si>
  <si>
    <r>
      <rPr>
        <sz val="11"/>
        <color rgb="FF000000"/>
        <rFont val="Calibri"/>
        <family val="2"/>
      </rPr>
      <t>Sú zavedené funkčné postupy odpovede na zoonózu a potenciálnu zoonózu.</t>
    </r>
  </si>
  <si>
    <r>
      <rPr>
        <sz val="11"/>
        <color rgb="FF000000"/>
        <rFont val="Calibri"/>
        <family val="2"/>
      </rPr>
      <t>P.5.1 Sú zavedené funkčné mechanizmy na detekciu ochorení prenášaných potravinami a kontamináciu potravín a odpoveď na ne.</t>
    </r>
  </si>
  <si>
    <r>
      <rPr>
        <sz val="11"/>
        <color rgb="FF000000"/>
        <rFont val="Calibri"/>
        <family val="2"/>
      </rPr>
      <t>Sú zavedené funkčné postupy odpovede na chorobu prenášanú potravinami a kontamináciu potravín.</t>
    </r>
  </si>
  <si>
    <r>
      <rPr>
        <sz val="11"/>
        <color rgb="FF000000"/>
        <rFont val="Calibri"/>
        <family val="2"/>
      </rPr>
      <t>P.6.1 Je zavedený celovládny systém biologickej bezpečnosti pre humánne, živočíšne a poľnohospodárske zariadenia.</t>
    </r>
  </si>
  <si>
    <r>
      <rPr>
        <sz val="11"/>
        <color rgb="FF000000"/>
        <rFont val="Calibri"/>
        <family val="2"/>
      </rPr>
      <t>Je zavedený celovládny (t. j. formálne a neformálne siete) systém biologickej bezpečnosti pre humánne, živočíšne a poľnohospodárske zariadenia.</t>
    </r>
  </si>
  <si>
    <r>
      <rPr>
        <sz val="11"/>
        <color theme="1" tint="0.49989318521683401"/>
        <rFont val="Calibri"/>
        <family val="2"/>
      </rPr>
      <t>P.6.2 Školenie a postupy v oblasti biologickej bezpečnosti</t>
    </r>
  </si>
  <si>
    <r>
      <rPr>
        <sz val="11"/>
        <color theme="1" tint="0.49989318521683401"/>
        <rFont val="Calibri"/>
        <family val="2"/>
      </rPr>
      <t>P.7.1 Pokrytie vakcínou (osýpky) ako súčasť  národného
programu</t>
    </r>
  </si>
  <si>
    <r>
      <rPr>
        <sz val="11"/>
        <color theme="1" tint="0.49989318521683401"/>
        <rFont val="Calibri"/>
        <family val="2"/>
      </rPr>
      <t>P.7.2 Prístup k vakcínam a ich dodanie na národnej úrovni</t>
    </r>
  </si>
  <si>
    <r>
      <rPr>
        <b/>
        <sz val="16"/>
        <color rgb="FF000000"/>
        <rFont val="Calibri"/>
        <family val="2"/>
      </rPr>
      <t>Detekcia</t>
    </r>
  </si>
  <si>
    <r>
      <rPr>
        <sz val="11"/>
        <color rgb="FF000000"/>
        <rFont val="Calibri"/>
        <family val="2"/>
      </rPr>
      <t>D.1.1 Laboratórne testovanie na detekciu prioritných ochorení</t>
    </r>
  </si>
  <si>
    <r>
      <rPr>
        <sz val="11"/>
        <color rgb="FF000000"/>
        <rFont val="Calibri"/>
        <family val="2"/>
      </rPr>
      <t>Sú dostupné laboratórne služby na testovanie prioritných zdravotných hrozieb.</t>
    </r>
  </si>
  <si>
    <r>
      <rPr>
        <sz val="11"/>
        <color theme="1" tint="0.49989318521683401"/>
        <rFont val="Calibri"/>
        <family val="2"/>
      </rPr>
      <t>D.1.2 Systém odosielania a prepravy vzoriek</t>
    </r>
  </si>
  <si>
    <r>
      <rPr>
        <sz val="11"/>
        <color theme="1" tint="0.49989318521683401"/>
        <rFont val="Calibri"/>
        <family val="2"/>
      </rPr>
      <t>D.1.3 Efektívne moderné miesto starostlivosti a diagnostika na základe laboratórneho testovania</t>
    </r>
  </si>
  <si>
    <r>
      <rPr>
        <sz val="11"/>
        <color theme="1" tint="0.49989318521683401"/>
        <rFont val="Calibri"/>
        <family val="2"/>
      </rPr>
      <t>D.1.4 Systém kvality laboratórnych služieb</t>
    </r>
  </si>
  <si>
    <r>
      <rPr>
        <sz val="11"/>
        <color rgb="FF000000"/>
        <rFont val="Calibri"/>
        <family val="2"/>
      </rPr>
      <t>D.2.1 Systémy dohľadu na základe ukazovateľov a udalosti</t>
    </r>
  </si>
  <si>
    <r>
      <rPr>
        <sz val="11"/>
        <color rgb="FF000000"/>
        <rFont val="Calibri"/>
        <family val="2"/>
      </rPr>
      <t>Je zavedený systém dohľadu na základe ukazovateľov.</t>
    </r>
  </si>
  <si>
    <r>
      <rPr>
        <sz val="11"/>
        <color rgb="FF000000"/>
        <rFont val="Calibri"/>
        <family val="2"/>
      </rPr>
      <t>Je zavedený systém informovania o epidémii.</t>
    </r>
  </si>
  <si>
    <r>
      <rPr>
        <sz val="11"/>
        <color rgb="FF000000"/>
        <rFont val="Calibri"/>
        <family val="2"/>
      </rPr>
      <t>D.2.2 Interoperabilný prepojený elektronický systém podávania hlásení v reálnom čase</t>
    </r>
  </si>
  <si>
    <r>
      <rPr>
        <sz val="11"/>
        <color rgb="FF000000"/>
        <rFont val="Calibri"/>
        <family val="2"/>
      </rPr>
      <t>Systém dohľadu zabezpečuje podávanie hlásení údajov o dohľade v reálnom čase.</t>
    </r>
  </si>
  <si>
    <r>
      <rPr>
        <sz val="11"/>
        <color rgb="FF000000"/>
        <rFont val="Calibri"/>
        <family val="2"/>
      </rPr>
      <t>Všetky príslušné systémy dohľadu sú začlenené do siete, ktorá konzistentne mení informácie.</t>
    </r>
  </si>
  <si>
    <r>
      <rPr>
        <sz val="11"/>
        <color rgb="FF000000"/>
        <rFont val="Calibri"/>
        <family val="2"/>
      </rPr>
      <t>Sú zavedené siete a protokoly na podávanie hlásení.</t>
    </r>
  </si>
  <si>
    <r>
      <rPr>
        <sz val="11"/>
        <color rgb="FF000000"/>
        <rFont val="Calibri"/>
        <family val="2"/>
      </rPr>
      <t>Systém dohľadu spĺňa normy EÚ a WHO, pokiaľ ide o epidemiologické údaje o všetkých ochoreniach pod dohľadom EÚ, definície prípadov a protokoly podávania hlásení.</t>
    </r>
  </si>
  <si>
    <r>
      <rPr>
        <sz val="11"/>
        <color rgb="FF000000"/>
        <rFont val="Calibri"/>
        <family val="2"/>
      </rPr>
      <t>Je zavedená účasť v sieťach dohľadu EÚ.</t>
    </r>
  </si>
  <si>
    <r>
      <rPr>
        <sz val="11"/>
        <color rgb="FF000000"/>
        <rFont val="Calibri"/>
        <family val="2"/>
      </rPr>
      <t>D.2.3 Analýza údajov o dohľade</t>
    </r>
  </si>
  <si>
    <r>
      <rPr>
        <sz val="11"/>
        <color rgb="FF000000"/>
        <rFont val="Calibri"/>
        <family val="2"/>
      </rPr>
      <t>Systém dohľadu je schopný poskytovať informácie potrebné na informovanie a odporúčanie odpovede.</t>
    </r>
  </si>
  <si>
    <r>
      <rPr>
        <sz val="11"/>
        <color rgb="FF000000"/>
        <rFont val="Calibri"/>
        <family val="2"/>
      </rPr>
      <t>D.2.4 Systémy dohľadu na základe syndrómov</t>
    </r>
  </si>
  <si>
    <r>
      <rPr>
        <sz val="11"/>
        <color rgb="FF000000"/>
        <rFont val="Calibri"/>
        <family val="2"/>
      </rPr>
      <t>Je zavedený systém informovania o epidémii.</t>
    </r>
  </si>
  <si>
    <r>
      <rPr>
        <sz val="11"/>
        <color rgb="FF000000"/>
        <rFont val="Calibri"/>
        <family val="2"/>
      </rPr>
      <t>D.3.1 Systém na účinné podávanie hlásení WHO, FAO a OIE</t>
    </r>
  </si>
  <si>
    <r>
      <rPr>
        <sz val="11"/>
        <color rgb="FF000000"/>
        <rFont val="Calibri"/>
        <family val="2"/>
      </rPr>
      <t>Sú jasne identifikované reťazce zodpovednosti na zabezpečenie účinnej komunikácie na národnej a medzinárodnej úrovni.</t>
    </r>
  </si>
  <si>
    <r>
      <rPr>
        <sz val="11"/>
        <color rgb="FF000000"/>
        <rFont val="Calibri"/>
        <family val="2"/>
      </rPr>
      <t>D.3.2 Sieť a protokoly na podávanie hlásení v krajine</t>
    </r>
  </si>
  <si>
    <r>
      <rPr>
        <sz val="11"/>
        <color rgb="FF000000"/>
        <rFont val="Calibri"/>
        <family val="2"/>
      </rPr>
      <t>Sú zavedené funkcie a prevádzky národných kontaktných miest podľa IHR, ako je definované v IHR (2005).</t>
    </r>
  </si>
  <si>
    <r>
      <rPr>
        <sz val="11"/>
        <color rgb="FF000000"/>
        <rFont val="Calibri"/>
        <family val="2"/>
      </rPr>
      <t>Sú zavedené siete a protokoly na podávanie hlásení.</t>
    </r>
  </si>
  <si>
    <r>
      <rPr>
        <sz val="11"/>
        <color rgb="FF000000"/>
        <rFont val="Calibri"/>
        <family val="2"/>
      </rPr>
      <t>D.4.1 Sú dostupné ľudské zdroje na implementovanie požiadaviek na hlavné kapacity podľa IHR</t>
    </r>
  </si>
  <si>
    <r>
      <rPr>
        <sz val="11"/>
        <color rgb="FF000000"/>
        <rFont val="Calibri"/>
        <family val="2"/>
      </rPr>
      <t>Sú dostupné ľudské zdroje na implementovanie požiadaviek na hlavné kapacity podľa IHR.</t>
    </r>
  </si>
  <si>
    <r>
      <rPr>
        <sz val="11"/>
        <color theme="1" tint="0.49989318521683401"/>
        <rFont val="Calibri"/>
        <family val="2"/>
      </rPr>
      <t>D.4.2 Je zavedený aplikovaný program školenia v oblasti  epidemiológie, napríklad FETP</t>
    </r>
  </si>
  <si>
    <r>
      <rPr>
        <sz val="11"/>
        <color rgb="FF000000"/>
        <rFont val="Calibri"/>
        <family val="2"/>
      </rPr>
      <t>D.4.3 Stratégia pracovnej sily</t>
    </r>
  </si>
  <si>
    <r>
      <rPr>
        <sz val="11"/>
        <color rgb="FF000000"/>
        <rFont val="Calibri"/>
        <family val="2"/>
      </rPr>
      <t>Schopnosti a kompetencie personálu verejného zdravotníctva sú posilňované na udržiavanie dohľadu nad verejným zdravím a odpoveď na všetkých úrovniach zdravotníckeho systému.</t>
    </r>
  </si>
  <si>
    <r>
      <rPr>
        <b/>
        <sz val="16"/>
        <color rgb="FF000000"/>
        <rFont val="Calibri"/>
        <family val="2"/>
      </rPr>
      <t>Odpoveď</t>
    </r>
  </si>
  <si>
    <r>
      <rPr>
        <sz val="11"/>
        <color rgb="FF000000"/>
        <rFont val="Calibri"/>
        <family val="2"/>
      </rPr>
      <t>R.1.1 Je vyvinutý a implementovaný národný plán pripravenosti a odpovede na ohrozenie verejného zdravia pre viacero nebezpečenstiev.</t>
    </r>
  </si>
  <si>
    <r>
      <rPr>
        <sz val="11"/>
        <color rgb="FF000000"/>
        <rFont val="Calibri"/>
        <family val="2"/>
      </rPr>
      <t>Národný plán pripravenosti na ohrozenie verejného zdravia vyvíja, aktualizuje alebo schvaľuje napr. príslušný vnútroštátny orgán.</t>
    </r>
  </si>
  <si>
    <r>
      <rPr>
        <sz val="11"/>
        <color rgb="FF000000"/>
        <rFont val="Calibri"/>
        <family val="2"/>
      </rPr>
      <t>Je implementovaný národný plán pripravenosti na ohrozenie verejného zdravia.</t>
    </r>
  </si>
  <si>
    <r>
      <rPr>
        <sz val="11"/>
        <color rgb="FF000000"/>
        <rFont val="Calibri"/>
        <family val="2"/>
      </rPr>
      <t>R.1.2 Prioritné riziká pre verejné zdravie sa mapujú a zdroje sa využívajú.</t>
    </r>
  </si>
  <si>
    <r>
      <rPr>
        <sz val="11"/>
        <color rgb="FF000000"/>
        <rFont val="Calibri"/>
        <family val="2"/>
      </rPr>
      <t>Prioritné riziká pre verejné zdravie sa mapujú a zdroje sa využívajú.</t>
    </r>
  </si>
  <si>
    <r>
      <rPr>
        <sz val="11"/>
        <color rgb="FF000000"/>
        <rFont val="Calibri"/>
        <family val="2"/>
      </rPr>
      <t>R.2.1 Schopnosť aktivovať operácie v krízových situáciách</t>
    </r>
  </si>
  <si>
    <r>
      <rPr>
        <sz val="11"/>
        <color rgb="FF000000"/>
        <rFont val="Calibri"/>
        <family val="2"/>
      </rPr>
      <t>Je zavedený krízový operačný program zahŕňajúci Centrum krízových operácií, operačné postupy a plány a schopnosť aktivovať krízové operácie.</t>
    </r>
  </si>
  <si>
    <r>
      <rPr>
        <sz val="11"/>
        <color rgb="FF000000"/>
        <rFont val="Calibri"/>
        <family val="2"/>
      </rPr>
      <t>R.2.2 Centrum krízových operácií, Operačné postupy a plány</t>
    </r>
  </si>
  <si>
    <r>
      <rPr>
        <sz val="11"/>
        <color rgb="FF000000"/>
        <rFont val="Calibri"/>
        <family val="2"/>
      </rPr>
      <t>R.2.3 Program krízových operácií</t>
    </r>
  </si>
  <si>
    <r>
      <rPr>
        <sz val="11"/>
        <color rgb="FF000000"/>
        <rFont val="Calibri"/>
        <family val="2"/>
      </rPr>
      <t>R.2.4 Sú implementované postupy riadenia prípadov pre nebezpečenstvá týkajúce sa IHR.</t>
    </r>
  </si>
  <si>
    <r>
      <rPr>
        <sz val="11"/>
        <color rgb="FF000000"/>
        <rFont val="Calibri"/>
        <family val="2"/>
      </rPr>
      <t>Sú implementované postupy riadenia prípadov pre nebezpečenstvá týkajúce sa IHR.</t>
    </r>
  </si>
  <si>
    <r>
      <rPr>
        <sz val="11"/>
        <color rgb="FF000000"/>
        <rFont val="Calibri"/>
        <family val="2"/>
      </rPr>
      <t>R.3.1 Orgány verejného zdravotníctva a bezpečnosti (napr. presadzovanie práva, kontrola hraníc a colného priestoru) sú počas podozrenia na biologickú udalosť alebo počas potvrdenej biologickej udalosti prepojené</t>
    </r>
  </si>
  <si>
    <r>
      <rPr>
        <sz val="11"/>
        <color rgb="FF000000"/>
        <rFont val="Calibri"/>
        <family val="2"/>
      </rPr>
      <t>Plánovanie pripravenosti zabezpečuje spoluprácu medzi jednotlivými sektormi a jasne definované úlohy a zodpovednosti pre všetky zainteresované strany.</t>
    </r>
  </si>
  <si>
    <r>
      <rPr>
        <sz val="11"/>
        <color rgb="FF000000"/>
        <rFont val="Calibri"/>
        <family val="2"/>
      </rPr>
      <t>R.4.1 Je zavedený systém na zasielanie a prijímanie lekárskych protiopatrení počas ohrozenia verejného zdravia.</t>
    </r>
  </si>
  <si>
    <r>
      <rPr>
        <sz val="11"/>
        <color rgb="FF000000"/>
        <rFont val="Calibri"/>
        <family val="2"/>
      </rPr>
      <t>Sú zavedené postupy na zasielanie a prijímanie lekárskych protiopatrení počas ohrozenia verejného zdravia.</t>
    </r>
  </si>
  <si>
    <r>
      <rPr>
        <sz val="11"/>
        <color rgb="FF000000"/>
        <rFont val="Calibri"/>
        <family val="2"/>
      </rPr>
      <t>R.4.2 Je zavedený systém na vysielanie a prijímanie zdravotníckeho personálu počas ohrozenia verejného zdravia.</t>
    </r>
  </si>
  <si>
    <r>
      <rPr>
        <sz val="11"/>
        <color rgb="FF000000"/>
        <rFont val="Calibri"/>
        <family val="2"/>
      </rPr>
      <t>Pre respondentov, ktorí pomáhajú pri ohrození verejného zdravia v zahraničí, je zavedený protokol na evakuáciu zdravotníckych pracovníkov.</t>
    </r>
  </si>
  <si>
    <r>
      <rPr>
        <sz val="11"/>
        <color rgb="FF000000"/>
        <rFont val="Calibri"/>
        <family val="2"/>
      </rPr>
      <t>R.5.1 Systémy na komunikáciu rizík (plány, mechanizmy atď.)</t>
    </r>
  </si>
  <si>
    <r>
      <rPr>
        <sz val="11"/>
        <color rgb="FF000000"/>
        <rFont val="Calibri"/>
        <family val="2"/>
      </rPr>
      <t>Sú zavedené postupy komunikácie na vyvíjanie, koordinovanie a šírenie informácií týkajúcich sa udalosti, ktorá vyvoláva obavy verejného zdravotníctva.</t>
    </r>
  </si>
  <si>
    <r>
      <rPr>
        <sz val="11"/>
        <color rgb="FF000000"/>
        <rFont val="Calibri"/>
        <family val="2"/>
      </rPr>
      <t>R.5.2 Interná a partnerská komunikácia a koordinácia</t>
    </r>
  </si>
  <si>
    <r>
      <rPr>
        <sz val="11"/>
        <color rgb="FF000000"/>
        <rFont val="Calibri"/>
        <family val="2"/>
      </rPr>
      <t>Sú zavedené postupy komunikácie na vyvíjanie, koordinovanie a šírenie informácií týkajúcich sa udalosti, ktorá vyvoláva obavy verejného zdravotníctva.</t>
    </r>
  </si>
  <si>
    <r>
      <rPr>
        <sz val="11"/>
        <color rgb="FF000000"/>
        <rFont val="Calibri"/>
        <family val="2"/>
      </rPr>
      <t>Sú vytvorené postupy na koordinovanie všetkých príslušných partnerov zdravotníckeho systému, ako je napr. verejné zdravotníctvo, lekárske služby a zdravotnícke služby pre duševné zdravie/správanie.</t>
    </r>
  </si>
  <si>
    <r>
      <rPr>
        <sz val="11"/>
        <color rgb="FF000000"/>
        <rFont val="Calibri"/>
        <family val="2"/>
      </rPr>
      <t>Koordinácia zahŕňa aktiváciu podporných sietí, poradných skupín, partnerských sietí a komunikáciu.</t>
    </r>
  </si>
  <si>
    <r>
      <rPr>
        <sz val="11"/>
        <color rgb="FF000000"/>
        <rFont val="Calibri"/>
        <family val="2"/>
      </rPr>
      <t>R.5.3 Komunikácia s verejnosťou</t>
    </r>
  </si>
  <si>
    <r>
      <rPr>
        <sz val="11"/>
        <color rgb="FF000000"/>
        <rFont val="Calibri"/>
        <family val="2"/>
      </rPr>
      <t>Informácie týkajúce sa udalosti sa šíria verejnosti na vysvetlenie udalosti, vybudovanie dôvery a minimalizovanie rizika infekcie.</t>
    </r>
  </si>
  <si>
    <r>
      <rPr>
        <sz val="11"/>
        <color rgb="FF000000"/>
        <rFont val="Calibri"/>
        <family val="2"/>
      </rPr>
      <t>Sú vytvorené kľúčové správy na informovanie verejnosti.</t>
    </r>
  </si>
  <si>
    <r>
      <rPr>
        <sz val="11"/>
        <color theme="1" tint="0.49989318521683401"/>
        <rFont val="Calibri"/>
        <family val="2"/>
      </rPr>
      <t>R.5.4 Komunikácia s postihnutými komunitami</t>
    </r>
  </si>
  <si>
    <r>
      <rPr>
        <sz val="11"/>
        <color rgb="FF000000"/>
        <rFont val="Calibri"/>
        <family val="2"/>
      </rPr>
      <t>R.5.5 Dynamické riadenie správ a chýrov</t>
    </r>
  </si>
  <si>
    <r>
      <rPr>
        <sz val="11"/>
        <color rgb="FF000000"/>
        <rFont val="Calibri"/>
        <family val="2"/>
      </rPr>
      <t>Pri informovaní verejnosti sa zohľadňuje vnímanie rizika verejnosťou.</t>
    </r>
  </si>
  <si>
    <r>
      <rPr>
        <sz val="11"/>
        <color rgb="FF000000"/>
        <rFont val="Calibri"/>
        <family val="2"/>
      </rPr>
      <t>Pri procese rozhodovania sa berie do úvahy očakávaná reakcia správania (napr. úrovne obáv populácie).</t>
    </r>
  </si>
  <si>
    <r>
      <rPr>
        <b/>
        <sz val="16"/>
        <color rgb="FF000000"/>
        <rFont val="Calibri"/>
        <family val="2"/>
      </rPr>
      <t>Iné nebezpečenstvá týkajúce sa IHR a body vstupu (PoE)</t>
    </r>
  </si>
  <si>
    <r>
      <rPr>
        <sz val="11"/>
        <color rgb="FF000000"/>
        <rFont val="Calibri"/>
        <family val="2"/>
      </rPr>
      <t>PoE.1 Bežné kapacity sú stanovené v PoE.</t>
    </r>
  </si>
  <si>
    <r>
      <rPr>
        <sz val="11"/>
        <color rgb="FF000000"/>
        <rFont val="Calibri"/>
        <family val="2"/>
      </rPr>
      <t>Sú plnené povinnosti podľa IHR, pokiaľ ide o body vstupu.</t>
    </r>
  </si>
  <si>
    <r>
      <rPr>
        <sz val="11"/>
        <color rgb="FF000000"/>
        <rFont val="Calibri"/>
        <family val="2"/>
      </rPr>
      <t>PoE.2 Účinná odpoveď verejného zdravotníctva v bodoch vstupu</t>
    </r>
  </si>
  <si>
    <r>
      <rPr>
        <sz val="11"/>
        <color rgb="FF000000"/>
        <rFont val="Calibri"/>
        <family val="2"/>
      </rPr>
      <t>Je stanovená účinná odpoveď verejného zdravotníctva v bodoch vstupu podľa IHR.</t>
    </r>
  </si>
  <si>
    <r>
      <rPr>
        <sz val="11"/>
        <color rgb="FF000000"/>
        <rFont val="Calibri"/>
        <family val="2"/>
      </rPr>
      <t>CE.1 Sú zavedené funkčné mechanizmy na detekciu chemických udalostí alebo krízových situácií a reakcia na ne.</t>
    </r>
  </si>
  <si>
    <r>
      <rPr>
        <sz val="11"/>
        <color rgb="FF000000"/>
        <rFont val="Calibri"/>
        <family val="2"/>
      </rPr>
      <t>Sú zavedené plány pripravenosti na udalosti biologických nebezpečenstiev, ktoré vyvinul sektor verejného zdravotníctva spolu s inými sektormi, ako je civilná ochrana, kontrola hraníc a colného priestoru.</t>
    </r>
  </si>
  <si>
    <r>
      <rPr>
        <sz val="11"/>
        <color theme="1" tint="0.49989318521683401"/>
        <rFont val="Calibri"/>
        <family val="2"/>
      </rPr>
      <t>CE.2 Je zavedené prostredie umožňujúce riadenie
chemických udalostí</t>
    </r>
  </si>
  <si>
    <r>
      <rPr>
        <sz val="11"/>
        <color theme="1" tint="0.49989318521683401"/>
        <rFont val="Calibri"/>
        <family val="2"/>
      </rPr>
      <t>RE.1 Sú zavedené funkčné mechanizmy na detekciu rádiologických a jadrových krízových situácií a reakcia na ne.</t>
    </r>
  </si>
  <si>
    <r>
      <rPr>
        <sz val="11"/>
        <color theme="1" tint="0.49989318521683401"/>
        <rFont val="Calibri"/>
        <family val="2"/>
      </rPr>
      <t>RE.2 Je zavedené prostredie umožňujúce riadenie radiačných krízových situácií.</t>
    </r>
  </si>
  <si>
    <t>D1-36</t>
  </si>
  <si>
    <t>D1-31</t>
  </si>
  <si>
    <t>D5-28</t>
  </si>
  <si>
    <t>D5-27</t>
  </si>
  <si>
    <t>D1-26</t>
  </si>
  <si>
    <t>D1-38</t>
  </si>
  <si>
    <t>D3-12</t>
  </si>
  <si>
    <t>D3-14</t>
  </si>
  <si>
    <t>D3-16</t>
  </si>
  <si>
    <t>D3-29</t>
  </si>
  <si>
    <t>D3-30</t>
  </si>
  <si>
    <t>D3-26</t>
  </si>
  <si>
    <t>D3-25</t>
  </si>
  <si>
    <t>D3-31</t>
  </si>
  <si>
    <t>D3-14</t>
  </si>
  <si>
    <t>D5-40</t>
  </si>
  <si>
    <t>D3-30</t>
  </si>
  <si>
    <t>D1-63</t>
  </si>
  <si>
    <t>D2-12</t>
  </si>
  <si>
    <t>D1-14</t>
  </si>
  <si>
    <t>D1-15</t>
  </si>
  <si>
    <t>D1-30</t>
  </si>
  <si>
    <t>D5-14</t>
  </si>
  <si>
    <t>D5-50</t>
  </si>
  <si>
    <t>D1-25</t>
  </si>
  <si>
    <t>D5-26</t>
  </si>
  <si>
    <t>D5-31</t>
  </si>
  <si>
    <t>D1-43</t>
  </si>
  <si>
    <t>D1-43</t>
  </si>
  <si>
    <t>D5-19</t>
  </si>
  <si>
    <t>D5-21</t>
  </si>
  <si>
    <t>D1-54</t>
  </si>
  <si>
    <t>D1-56</t>
  </si>
  <si>
    <t>D1-59</t>
  </si>
  <si>
    <t>D5-23</t>
  </si>
  <si>
    <t>D1-64</t>
  </si>
  <si>
    <t>D5-49</t>
  </si>
  <si>
    <t>D1-34</t>
  </si>
  <si>
    <r>
      <rPr>
        <b/>
        <sz val="18"/>
        <color rgb="FFFFFFFF"/>
        <rFont val="Calibri"/>
        <family val="2"/>
      </rPr>
      <t>Prehľad BSI a CSI</t>
    </r>
  </si>
  <si>
    <r>
      <rPr>
        <b/>
        <sz val="11"/>
        <color rgb="FFFFFFFF"/>
        <rFont val="Calibri"/>
        <family val="2"/>
      </rPr>
      <t>D1: Prípravy a riadenie pred udalosťou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</si>
  <si>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</si>
  <si>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</si>
  <si>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Krízová pripravenosť je začlenená do vnútroštátnych zdravotníckych stratégií, financovania a plánov.</t>
    </r>
  </si>
  <si>
    <r>
      <rPr>
        <sz val="11"/>
        <color rgb="FF000000"/>
        <rFont val="Calibri"/>
        <family val="2"/>
      </rPr>
      <t>2 Viacodvetvové postupy a právne predpisy riadenia rizík v krízových situáciách zahŕňajú ohrozenia verejného zdravia.</t>
    </r>
  </si>
  <si>
    <r>
      <rPr>
        <sz val="11"/>
        <color rgb="FF000000"/>
        <rFont val="Calibri"/>
        <family val="2"/>
      </rPr>
      <t>3 Vnútroštátny plán pripravenosti na ohrozenie verejného zdravia vyvíja, priebežne aktualizuje alebo schvaľuje napr. príslušný vnútroštátny orgán.</t>
    </r>
  </si>
  <si>
    <r>
      <rPr>
        <sz val="11"/>
        <color rgb="FF000000"/>
        <rFont val="Calibri"/>
        <family val="2"/>
      </rPr>
      <t>3.1. Je implementovaný vnútroštátny plán pripravenosti na ohrozenie verejného zdravia.</t>
    </r>
  </si>
  <si>
    <r>
      <rPr>
        <sz val="11"/>
        <color rgb="FF000000"/>
        <rFont val="Calibri"/>
        <family val="2"/>
      </rPr>
      <t>3.2 Plány pripravenosti sú flexibilné a ľahko prispôsobiteľné.</t>
    </r>
  </si>
  <si>
    <r>
      <rPr>
        <sz val="11"/>
        <color rgb="FF000000"/>
        <rFont val="Calibri"/>
        <family val="2"/>
      </rPr>
      <t>3.3 Plánovanie pripravenosti zahŕňa pripravenosť komunity na ohrozenia verejného zdravia, na ich zvládnutie a následnú obnovu.</t>
    </r>
  </si>
  <si>
    <r>
      <rPr>
        <sz val="11"/>
        <color rgb="FF000000"/>
        <rFont val="Calibri"/>
        <family val="2"/>
      </rPr>
      <t>4 Plánovanie pripravenosti zahŕňa samohodnotenie vrátane identifikácie nedostatkov a možných riešení, kapacitu ľudských zdrojov a príslušné vnútroštátne zainteresované strany.</t>
    </r>
  </si>
  <si>
    <r>
      <rPr>
        <sz val="11"/>
        <color rgb="FF000000"/>
        <rFont val="Calibri"/>
        <family val="2"/>
      </rPr>
      <t xml:space="preserve">4.1 Samohodnotenie je začlenené do existujúceho strategického plánovania a finančného mechanizmu. </t>
    </r>
  </si>
  <si>
    <r>
      <rPr>
        <sz val="11"/>
        <color rgb="FF000000"/>
        <rFont val="Calibri"/>
        <family val="2"/>
      </rPr>
      <t>5 Plánovanie pripravenosti zahŕňa posúdenie a posilnenie existujúcich kapacít (štruktúry/služby, vybavenie personálu, písomné plány pre pripravenosť a štandardné operačné postupy).</t>
    </r>
  </si>
  <si>
    <r>
      <rPr>
        <sz val="11"/>
        <color rgb="FF000000"/>
        <rFont val="Calibri"/>
        <family val="2"/>
      </rPr>
      <t>5.1 Plány pripravenosti zahŕňajú stratégiu vytvárania kapacít.</t>
    </r>
  </si>
  <si>
    <r>
      <rPr>
        <sz val="11"/>
        <color rgb="FF000000"/>
        <rFont val="Calibri"/>
        <family val="2"/>
      </rPr>
      <t>5.2 Pripravenosť a systém odpovede na ohrozenia verejného zdravia (vrátane prenosných chorôb) zodpovedajú najlepším postupom EÚ.</t>
    </r>
  </si>
  <si>
    <r>
      <rPr>
        <sz val="11"/>
        <color rgb="FF000000"/>
        <rFont val="Calibri"/>
        <family val="2"/>
      </rPr>
      <t>5.3 Pandemické plány sú konzistentné s medzinárodným (napr. WHO a EÚ) dostupným usmernením.</t>
    </r>
  </si>
  <si>
    <r>
      <rPr>
        <sz val="11"/>
        <color rgb="FF000000"/>
        <rFont val="Calibri"/>
        <family val="2"/>
      </rPr>
      <t xml:space="preserve">6 Plánovanie pripravenosti zahŕňa </t>
    </r>
    <r>
      <rPr>
        <sz val="11"/>
        <color rgb="FF000000"/>
        <rFont val="Calibri"/>
        <family val="2"/>
      </rPr>
      <t xml:space="preserve">v </t>
    </r>
    <r>
      <rPr>
        <sz val="11"/>
        <color rgb="FF000000"/>
        <rFont val="Calibri"/>
        <family val="2"/>
      </rPr>
      <t>hodné lekárske protiopatrenia na ochranu zdravia populácie v členských štátoch.</t>
    </r>
  </si>
  <si>
    <r>
      <rPr>
        <sz val="11"/>
        <color rgb="FF000000"/>
        <rFont val="Calibri"/>
        <family val="2"/>
      </rPr>
      <t>6.1 Plánovanie pripravenosti zahŕňa identifikáciu dodávateľov lekárskych protiopatrení vrátane schopnosti a času dodania.</t>
    </r>
  </si>
  <si>
    <r>
      <rPr>
        <sz val="11"/>
        <color rgb="FF000000"/>
        <rFont val="Calibri"/>
        <family val="2"/>
      </rPr>
      <t>7 Plánovanie pripravenosti zabezpečuje spoluprácu medzi jednotlivými sektormi a jasne definované úlohy a zodpovednosti pre všetky zainteresované strany.</t>
    </r>
  </si>
  <si>
    <r>
      <rPr>
        <sz val="11"/>
        <color rgb="FF000000"/>
        <rFont val="Calibri"/>
        <family val="2"/>
      </rPr>
      <t>7.1 Je zavedený celovládny (t. j. formálne a neformálne siete) systém biologickej bezpečnosti pre humánne, živočíšne a poľnohospodárske zariadenia.</t>
    </r>
  </si>
  <si>
    <r>
      <rPr>
        <sz val="11"/>
        <color rgb="FF000000"/>
        <rFont val="Calibri"/>
        <family val="2"/>
      </rPr>
      <t>7.2 Koordinácia, ovládanie a riadenie viacerých odvetví a zainteresovaných strán sú založené na vytvorenej infraštruktúre.</t>
    </r>
  </si>
  <si>
    <r>
      <rPr>
        <sz val="11"/>
        <color rgb="FF000000"/>
        <rFont val="Calibri"/>
        <family val="2"/>
      </rPr>
      <t>7.3 Koordinácia, ovládanie a riadenie viacerých odvetví a zainteresovaných strán sú nepretržite posilňované počas procesu plánovania.</t>
    </r>
  </si>
  <si>
    <r>
      <rPr>
        <sz val="11"/>
        <color rgb="FF000000"/>
        <rFont val="Calibri"/>
        <family val="2"/>
      </rPr>
      <t>7.4 Plánovanie pripravenosti zahŕňa schopnosť podporovať činnosti na prechodnej úrovni a na úrovni komunity/primárnej odpovede počas ohrozenia verejného zdravia.</t>
    </r>
  </si>
  <si>
    <r>
      <rPr>
        <sz val="11"/>
        <color rgb="FF000000"/>
        <rFont val="Calibri"/>
        <family val="2"/>
      </rPr>
      <t>8 Mapujú sa prioritné riziká pre verejné zdravie a využívajú sa zdroje.</t>
    </r>
  </si>
  <si>
    <r>
      <rPr>
        <sz val="11"/>
        <color rgb="FF000000"/>
        <rFont val="Calibri"/>
        <family val="2"/>
      </rPr>
      <t>8.1 Je zavedené spravovanie antimikrobiálnych liekov (súbor koordinovaných stratégií na zlepšenie používania antimikrobiálnych liekov).</t>
    </r>
  </si>
  <si>
    <r>
      <rPr>
        <sz val="11"/>
        <color rgb="FF000000"/>
        <rFont val="Calibri"/>
        <family val="2"/>
      </rPr>
      <t xml:space="preserve">8.2 Pripravenosť zahŕňa: schopnosť zabrániť udalostiam počas veľkého náhleho prílevu migrantov, odhaliť a riadiť ich. </t>
    </r>
  </si>
  <si>
    <r>
      <rPr>
        <sz val="11"/>
        <color rgb="FF000000"/>
        <rFont val="Calibri"/>
        <family val="2"/>
      </rPr>
      <t>9 Vo všetkých sektoroch je zavedený konkrétny národný rámec pre prioritné hrozby (ako je napríklad pandemická chrípka).</t>
    </r>
  </si>
  <si>
    <r>
      <rPr>
        <sz val="11"/>
        <color rgb="FF000000"/>
        <rFont val="Calibri"/>
        <family val="2"/>
      </rPr>
      <t>9.1 Sú zavedené plány pripravenosti pre udalosti biologických nebezpečenstiev, ktoré spoločne vyvinul sektor verejného zdravotníctva a nezdravotnícke sektory, ako je civilná ochrana, kontrola hraníc a colného priestoru.</t>
    </r>
  </si>
  <si>
    <r>
      <rPr>
        <sz val="11"/>
        <color rgb="FF000000"/>
        <rFont val="Calibri"/>
        <family val="2"/>
      </rPr>
      <t>9.2 Pokiaľ ide o pripravenosť na pandémie, stále je veľmi dôležité dôsledné medzivládne plánovanie a koordinácia, ktoré riadi Ministerstvo zdravotníctva.</t>
    </r>
  </si>
  <si>
    <r>
      <rPr>
        <sz val="11"/>
        <color rgb="FF000000"/>
        <rFont val="Calibri"/>
        <family val="2"/>
      </rPr>
      <t>10 Je zavedená pripravenosť v národných a regionálnych sieťach.</t>
    </r>
  </si>
  <si>
    <r>
      <rPr>
        <sz val="11"/>
        <color rgb="FF000000"/>
        <rFont val="Calibri"/>
        <family val="2"/>
      </rPr>
      <t>11 Je zavedená spolupráca medzi krajinami na udržanie vysokej úrovne pripravenosti.</t>
    </r>
  </si>
  <si>
    <r>
      <rPr>
        <sz val="11"/>
        <color rgb="FF000000"/>
        <rFont val="Calibri"/>
        <family val="2"/>
      </rPr>
      <t>12 Sú zavedené funkcie a prevádzky národných kontaktných miest podľa IHR, ako je definované v IHR (2005).</t>
    </r>
  </si>
  <si>
    <r>
      <rPr>
        <sz val="11"/>
        <color rgb="FF000000"/>
        <rFont val="Calibri"/>
        <family val="2"/>
      </rPr>
      <t>13 Sú zavedené postupy komunikácie na vyvíjanie, koordinovanie a šírenie informácií týkajúcich sa udalosti, ktorá vyvoláva obavy verejného zdravotníctva.</t>
    </r>
  </si>
  <si>
    <r>
      <rPr>
        <sz val="11"/>
        <color rgb="FF000000"/>
        <rFont val="Calibri"/>
        <family val="2"/>
      </rPr>
      <t>13.1 Stratégia komunikácie zabezpečuje včasnú a účinnú komunikáciu pred udalosťou a počas nej.</t>
    </r>
  </si>
  <si>
    <r>
      <rPr>
        <sz val="11"/>
        <color rgb="FF000000"/>
        <rFont val="Calibri"/>
        <family val="2"/>
      </rPr>
      <t>13.2 Stratégia komunikácie zahŕňa približovací prístup.</t>
    </r>
  </si>
  <si>
    <r>
      <rPr>
        <sz val="11"/>
        <color rgb="FF000000"/>
        <rFont val="Calibri"/>
        <family val="2"/>
      </rPr>
      <t>13.3 Plány komunikácie v krízových situáciách sú stále flexibilné a podľa potreby sa aktualizujú.</t>
    </r>
  </si>
  <si>
    <r>
      <rPr>
        <sz val="11"/>
        <color rgb="FF000000"/>
        <rFont val="Calibri"/>
        <family val="2"/>
      </rPr>
      <t>13.4 Plány komunikácie v krízových situáciách sú pragmatické a jednoducho implementovateľné.</t>
    </r>
  </si>
  <si>
    <r>
      <rPr>
        <sz val="11"/>
        <color rgb="FF000000"/>
        <rFont val="Calibri"/>
        <family val="2"/>
      </rPr>
      <t>13.5 Plány komunikácie v krízových situáciách sú testované.</t>
    </r>
  </si>
  <si>
    <r>
      <rPr>
        <sz val="11"/>
        <color rgb="FF000000"/>
        <rFont val="Calibri"/>
        <family val="2"/>
      </rPr>
      <t>13.6 Plány komunikácie v krízových situáciách zahŕňajú možnosť, že určité udalosti pritiahnu zvýšenú pozornosť médií.</t>
    </r>
  </si>
  <si>
    <r>
      <rPr>
        <sz val="11"/>
        <color rgb="FF000000"/>
        <rFont val="Calibri"/>
        <family val="2"/>
      </rPr>
      <t>13.7 Plány komunikácie v krízových situáciách zahŕňajú možnosť, že určité udalosti povedú k vyššej požiadavke verejnosti na informácie.</t>
    </r>
  </si>
  <si>
    <r>
      <rPr>
        <sz val="11"/>
        <color rgb="FF000000"/>
        <rFont val="Calibri"/>
        <family val="2"/>
      </rPr>
      <t>13.8 Je vytvorených viacero kanálov na oznamovanie rizík (napr. webová stránka, e-mail, telefónne linky špecifické pre subjekt).</t>
    </r>
  </si>
  <si>
    <r>
      <rPr>
        <sz val="11"/>
        <color rgb="FF000000"/>
        <rFont val="Calibri"/>
        <family val="2"/>
      </rPr>
      <t>13.9 Včasné informácie a usmernenie v súvislosti s udalosťou sú poskytnuté zdravotníckym a iným pracovníkom, aby mohli vhodne odpovedať verejnosti.</t>
    </r>
  </si>
  <si>
    <r>
      <rPr>
        <b/>
        <sz val="11"/>
        <color rgb="FFFFFFFF"/>
        <rFont val="Calibri"/>
        <family val="2"/>
      </rPr>
      <t>D2: Zdroje: vyškolená pracovná sila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</si>
  <si>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</si>
  <si>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</si>
  <si>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Schopnosti a kompetencie personálu verejného zdravotníctva sú dostatočné na udržiavanie dohľadu nad verejným zdravím a odpoveď na všetkých úrovniach zdravotníckeho systému.</t>
    </r>
  </si>
  <si>
    <r>
      <rPr>
        <sz val="11"/>
        <color rgb="FF000000"/>
        <rFont val="Calibri"/>
        <family val="2"/>
      </rPr>
      <t>2 Sú dostupné ľudské zdroje na implementovanie požiadaviek na hlavné kapacity podľa IHR.</t>
    </r>
  </si>
  <si>
    <r>
      <rPr>
        <sz val="11"/>
        <color rgb="FF000000"/>
        <rFont val="Calibri"/>
        <family val="2"/>
      </rPr>
      <t>3 Je zabezpečená dostupnosť kompetentnej pracovnej sily v oblasti verejného zdravia na kontinuum zdravotníckych služieb.</t>
    </r>
  </si>
  <si>
    <r>
      <rPr>
        <sz val="11"/>
        <color rgb="FF000000"/>
        <rFont val="Calibri"/>
        <family val="2"/>
      </rPr>
      <t>4 Vzdelávanie, školenie a cvičenia sú podporované na strategickej a operačnej úrovni organizácie.</t>
    </r>
  </si>
  <si>
    <r>
      <rPr>
        <sz val="11"/>
        <color rgb="FF000000"/>
        <rFont val="Calibri"/>
        <family val="2"/>
      </rPr>
      <t>4.1 Vzdelávanie, školenie a cvičenia sú súčasťou činností plánovania pripravenosti organizácie.</t>
    </r>
  </si>
  <si>
    <r>
      <rPr>
        <sz val="11"/>
        <color rgb="FF000000"/>
        <rFont val="Calibri"/>
        <family val="2"/>
      </rPr>
      <t>5 Úroveň pripravenosti sa posudzuje prostredníctvom simulačných cvičení.</t>
    </r>
  </si>
  <si>
    <r>
      <rPr>
        <sz val="11"/>
        <color rgb="FF000000"/>
        <rFont val="Calibri"/>
        <family val="2"/>
      </rPr>
      <t>5.1 Do cvičení sú zapojené príslušné partnerské organizácie na zlepšenie vzájomného pochopenia plánov odpovede.</t>
    </r>
  </si>
  <si>
    <r>
      <rPr>
        <sz val="11"/>
        <color rgb="FF000000"/>
        <rFont val="Calibri"/>
        <family val="2"/>
      </rPr>
      <t>6 Školenie, cvičenia a preskúmanie príhod sa použijú na pochopenie a zlepšenie postupov riadenia rizík a na posilnenie kapacít.</t>
    </r>
  </si>
  <si>
    <r>
      <rPr>
        <sz val="11"/>
        <color rgb="FF000000"/>
        <rFont val="Calibri"/>
        <family val="2"/>
      </rPr>
      <t>6.1 Cvičenia sú založené na scenári a prispôsobené podmienkach (napr. lokálnym, regionálnym, národným a medzinárodným).</t>
    </r>
  </si>
  <si>
    <r>
      <rPr>
        <sz val="11"/>
        <color rgb="FF000000"/>
        <rFont val="Calibri"/>
        <family val="2"/>
      </rPr>
      <t>6.2 Na vykonanie úspešného simulačného cvičenia dostane plánovacia skupina jasné poverenie a oprávnenie naplánovať, viesť a vyhodnotiť cvičenie.</t>
    </r>
  </si>
  <si>
    <r>
      <rPr>
        <sz val="11"/>
        <color rgb="FF000000"/>
        <rFont val="Calibri"/>
        <family val="2"/>
      </rPr>
      <t>6.3 Cieľom simulačného cvičenia je identifikovať oblasti na zlepšenie.</t>
    </r>
  </si>
  <si>
    <r>
      <rPr>
        <sz val="11"/>
        <color rgb="FF000000"/>
        <rFont val="Calibri"/>
        <family val="2"/>
      </rPr>
      <t>7 Cvičenia sa vykonávajú na otestovanie aktuálnej funkčnosti hlavných kapacít podľa IHR.</t>
    </r>
  </si>
  <si>
    <r>
      <rPr>
        <sz val="11"/>
        <color rgb="FF000000"/>
        <rFont val="Calibri"/>
        <family val="2"/>
      </rPr>
      <t>8 Pôvodné zámery a ciele vzdelávania, školenia a simulačných cvičení sa vyhodnotia a získané poučenie je dokumentované v správe.</t>
    </r>
  </si>
  <si>
    <r>
      <rPr>
        <b/>
        <sz val="11"/>
        <color rgb="FFFFFFFF"/>
        <rFont val="Calibri"/>
        <family val="2"/>
      </rPr>
      <t>D3: Podporná kapacita: dohľad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</si>
  <si>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</si>
  <si>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</si>
  <si>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Je zavedený systém dohľadu na základe ukazovateľov.</t>
    </r>
  </si>
  <si>
    <r>
      <rPr>
        <sz val="11"/>
        <color rgb="FF000000"/>
        <rFont val="Calibri"/>
        <family val="2"/>
      </rPr>
      <t>1.1 Tieto ukazovatele sú definované v protokoloch na umožnenie včasného sledovania.</t>
    </r>
  </si>
  <si>
    <r>
      <rPr>
        <sz val="11"/>
        <color rgb="FF000000"/>
        <rFont val="Calibri"/>
        <family val="2"/>
      </rPr>
      <t xml:space="preserve">2 Je zavedený systém na </t>
    </r>
    <r>
      <rPr>
        <sz val="11"/>
        <color rgb="FF000000"/>
        <rFont val="Calibri"/>
        <family val="2"/>
      </rPr>
      <t>informovanie o epidémii.</t>
    </r>
  </si>
  <si>
    <r>
      <rPr>
        <sz val="11"/>
        <color rgb="FF000000"/>
        <rFont val="Calibri"/>
        <family val="2"/>
      </rPr>
      <t>2.1 Udalosti vyvolávajúce obavy verejného zdravotníctva sú definované v protokoloch na umožnenie včasného sledovania.</t>
    </r>
  </si>
  <si>
    <r>
      <rPr>
        <sz val="11"/>
        <color rgb="FF000000"/>
        <rFont val="Calibri"/>
        <family val="2"/>
      </rPr>
      <t>2.2 Systém dohľadu zabezpečuje podávanie hlásení o údajoch dohľadu v reálnom čase.</t>
    </r>
  </si>
  <si>
    <r>
      <rPr>
        <sz val="11"/>
        <color rgb="FF000000"/>
        <rFont val="Calibri"/>
        <family val="2"/>
      </rPr>
      <t>2.3 Systém dohľadu je citlivý a flexibilný na detekciu prvých prípadov alebo udalostí.</t>
    </r>
  </si>
  <si>
    <r>
      <rPr>
        <sz val="11"/>
        <color rgb="FF000000"/>
        <rFont val="Calibri"/>
        <family val="2"/>
      </rPr>
      <t xml:space="preserve">2.4 Systém dohľadu získava informácie z rôznych početných a spoľahlivých zdrojov. </t>
    </r>
  </si>
  <si>
    <r>
      <rPr>
        <sz val="11"/>
        <color rgb="FF000000"/>
        <rFont val="Calibri"/>
        <family val="2"/>
      </rPr>
      <t>2.5 Sieť dohľadu zahŕňa informácie zo systémov veterinárneho dohľadu.</t>
    </r>
  </si>
  <si>
    <r>
      <rPr>
        <sz val="11"/>
        <color rgb="FF000000"/>
        <rFont val="Calibri"/>
        <family val="2"/>
      </rPr>
      <t>2.6 Sieť dohľadu zahŕňa informácie zo systémov entomologického dohľadu.</t>
    </r>
  </si>
  <si>
    <r>
      <rPr>
        <sz val="11"/>
        <color rgb="FF000000"/>
        <rFont val="Calibri"/>
        <family val="2"/>
      </rPr>
      <t>2.7 Sieť dohľadu zahŕňa informácie zo systémov dohľadu nad životným prostredím.</t>
    </r>
  </si>
  <si>
    <r>
      <rPr>
        <sz val="11"/>
        <color rgb="FF000000"/>
        <rFont val="Calibri"/>
        <family val="2"/>
      </rPr>
      <t>2.8 Sieť dohľadu zahŕňa informácie zo systémov meteorologického dohľadu.</t>
    </r>
  </si>
  <si>
    <r>
      <rPr>
        <sz val="11"/>
        <color rgb="FF000000"/>
        <rFont val="Calibri"/>
        <family val="2"/>
      </rPr>
      <t>2.9 Sieť dohľadu zahŕňa informácie zo systémov mikrobiologického dohľadu.</t>
    </r>
  </si>
  <si>
    <r>
      <rPr>
        <sz val="11"/>
        <color rgb="FF000000"/>
        <rFont val="Calibri"/>
        <family val="2"/>
      </rPr>
      <t>3 Systém dohľadu generuje včasný výstražný signál možnej udalosti vyvolávajúcej obavy verejného zdravotníctva.</t>
    </r>
  </si>
  <si>
    <r>
      <rPr>
        <sz val="11"/>
        <color rgb="FF000000"/>
        <rFont val="Calibri"/>
        <family val="2"/>
      </rPr>
      <t xml:space="preserve">4 Je stanovená účasť v sieťach dohľadu EÚ. </t>
    </r>
  </si>
  <si>
    <r>
      <rPr>
        <sz val="11"/>
        <color rgb="FF000000"/>
        <rFont val="Calibri"/>
        <family val="2"/>
      </rPr>
      <t>5 Systém dohľadu spĺňa normy EÚ a WHO, pokiaľ ide o epidemiologické údaje o všetkých ochoreniach pod dohľadom EÚ, definície prípadov a protokoly hlásenia.</t>
    </r>
  </si>
  <si>
    <r>
      <rPr>
        <sz val="11"/>
        <color rgb="FF000000"/>
        <rFont val="Calibri"/>
        <family val="2"/>
      </rPr>
      <t>6 Údaje dohľadu sú systematicky a pravidelne hlásené príslušným sektorom a zainteresovaným stranám.</t>
    </r>
  </si>
  <si>
    <r>
      <rPr>
        <sz val="11"/>
        <color rgb="FF000000"/>
        <rFont val="Calibri"/>
        <family val="2"/>
      </rPr>
      <t>6.1 Všetky príslušné systémy dohľadu sú začlenené do siete, ktorá konzistentne mení informácie.</t>
    </r>
  </si>
  <si>
    <r>
      <rPr>
        <sz val="11"/>
        <color rgb="FF000000"/>
        <rFont val="Calibri"/>
        <family val="2"/>
      </rPr>
      <t>6.2 Sú zavedené siete a protokoly na podávanie hlásení.</t>
    </r>
  </si>
  <si>
    <r>
      <rPr>
        <sz val="11"/>
        <color rgb="FF000000"/>
        <rFont val="Calibri"/>
        <family val="2"/>
      </rPr>
      <t>6.3 Systém dohľadu je schopný poskytovať informácie potrebné na informovanie a odporúčanie odpovede.</t>
    </r>
  </si>
  <si>
    <r>
      <rPr>
        <b/>
        <sz val="11"/>
        <color rgb="FFFFFFFF"/>
        <rFont val="Calibri"/>
        <family val="2"/>
      </rPr>
      <t>D4: Podporná kapacita: posúdenie rizík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</si>
  <si>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</si>
  <si>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</si>
  <si>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Upozornenia a včasné výstrahy sú posudzované na základe spoločnej analýzy dohľadu a iných dostupných údajov.</t>
    </r>
  </si>
  <si>
    <r>
      <rPr>
        <sz val="11"/>
        <color rgb="FF000000"/>
        <rFont val="Calibri"/>
        <family val="2"/>
      </rPr>
      <t>2 Je vytvorený tím na posudzovanie rizík na posúdenie rizík (možnej) udalosti  vyvolávajúcej obavy verejného zdravotníctva.</t>
    </r>
  </si>
  <si>
    <r>
      <rPr>
        <sz val="11"/>
        <color rgb="FF000000"/>
        <rFont val="Calibri"/>
        <family val="2"/>
      </rPr>
      <t>2.1 Tím na posudzovanie rizík zahŕňa ďalšie odborné poznatky (napr. o toxikológii, zdraví zvierat, bezpečnosti potravín atď.).</t>
    </r>
  </si>
  <si>
    <r>
      <rPr>
        <sz val="11"/>
        <color rgb="FF000000"/>
        <rFont val="Calibri"/>
        <family val="2"/>
      </rPr>
      <t>2.2 Na základe charakteristík ochorenia tím na posudzovanie rizík rozhodne, ako často sa má posúdenie rizík aktualizovať.</t>
    </r>
  </si>
  <si>
    <r>
      <rPr>
        <sz val="11"/>
        <color rgb="FF000000"/>
        <rFont val="Calibri"/>
        <family val="2"/>
      </rPr>
      <t>2.3 Úroveň rizika priradená udalosti je založená na podozrení na nebezpečenstvo (alebo na známom nebezpečenstve).</t>
    </r>
  </si>
  <si>
    <r>
      <rPr>
        <sz val="11"/>
        <color rgb="FF000000"/>
        <rFont val="Calibri"/>
        <family val="2"/>
      </rPr>
      <t>2.4 Úroveň rizika priradená udalosti je založená na možnom vystavení nebezpečenstvu.</t>
    </r>
  </si>
  <si>
    <r>
      <rPr>
        <sz val="11"/>
        <color rgb="FF000000"/>
        <rFont val="Calibri"/>
        <family val="2"/>
      </rPr>
      <t>2.5 Úroveň rizika priradená udalosti je založená na kontexte, v ktorom sa udalosť vyskytuje.</t>
    </r>
  </si>
  <si>
    <r>
      <rPr>
        <sz val="11"/>
        <color rgb="FF000000"/>
        <rFont val="Calibri"/>
        <family val="2"/>
      </rPr>
      <t>2.6 Priradená úroveň rizika je založená na charakteristikách ochorenia (ako je počet prípadov/úmrtí, podiel závažného ochorenia v populácii, najviac postihnuté klinické skupiny atď.).</t>
    </r>
  </si>
  <si>
    <r>
      <rPr>
        <sz val="11"/>
        <color rgb="FF000000"/>
        <rFont val="Calibri"/>
        <family val="2"/>
      </rPr>
      <t>2.7 Priradená úroveň rizika je založená na kapacite služieb (napr. počet pacientov ošetrených službami primárnej starostlivosti/prijatých do nemocnice a liečených v špecializovanej intenzívnej starostlivosti).</t>
    </r>
  </si>
  <si>
    <r>
      <rPr>
        <sz val="11"/>
        <color rgb="FF000000"/>
        <rFont val="Calibri"/>
        <family val="2"/>
      </rPr>
      <t>3 Posúdenie rizík sa použije na pomoc pri plánovaní pripravenosti a činností týkajúcich sa odpovede.</t>
    </r>
  </si>
  <si>
    <r>
      <rPr>
        <sz val="11"/>
        <color rgb="FF000000"/>
        <rFont val="Calibri"/>
        <family val="2"/>
      </rPr>
      <t>3.1 Jasne definované otázky sa použijú ako súčasť posúdenia rizík na pomoc pri identifikovaní prioritných činností.</t>
    </r>
  </si>
  <si>
    <r>
      <rPr>
        <sz val="11"/>
        <color rgb="FF000000"/>
        <rFont val="Calibri"/>
        <family val="2"/>
      </rPr>
      <t>3.2 Posúdenia rizík sa použijú na identifikovanie rizikových oblastí.</t>
    </r>
  </si>
  <si>
    <r>
      <rPr>
        <sz val="11"/>
        <color rgb="FF000000"/>
        <rFont val="Calibri"/>
        <family val="2"/>
      </rPr>
      <t>3.3 Posúdenia rizík sa použijú na identifikovanie rizikových populácií.</t>
    </r>
  </si>
  <si>
    <r>
      <rPr>
        <sz val="11"/>
        <color rgb="FF000000"/>
        <rFont val="Calibri"/>
        <family val="2"/>
      </rPr>
      <t>3.4 Posúdenia rizík sa použijú na identifikovanie a zapojenie akcieschopných partnerov.</t>
    </r>
  </si>
  <si>
    <r>
      <rPr>
        <sz val="11"/>
        <color rgb="FF000000"/>
        <rFont val="Calibri"/>
        <family val="2"/>
      </rPr>
      <t>3.5 Posúdenia rizík sa použijú na identifikovanie a zapojenie kľúčových partnerov v oblasti politiky.</t>
    </r>
  </si>
  <si>
    <r>
      <rPr>
        <sz val="11"/>
        <color rgb="FF000000"/>
        <rFont val="Calibri"/>
        <family val="2"/>
      </rPr>
      <t>3.6 Charakterizácia rizík zahŕňa informácie z kvantitatívnych modelov, ak sú dostupné.</t>
    </r>
  </si>
  <si>
    <r>
      <rPr>
        <sz val="11"/>
        <color rgb="FF000000"/>
        <rFont val="Calibri"/>
        <family val="2"/>
      </rPr>
      <t>3.7 Charakterizácia rizík zahŕňa názory odborníkov.</t>
    </r>
  </si>
  <si>
    <r>
      <rPr>
        <b/>
        <sz val="11"/>
        <color rgb="FFFFFFFF"/>
        <rFont val="Calibri"/>
        <family val="2"/>
      </rPr>
      <t>D5: Riadenie odpovede na udalosť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</si>
  <si>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</si>
  <si>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</si>
  <si>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Sú zavedené konkrétne postupy na aktiváciu a deaktiváciu (tzv. stand-down) odpovede na ohrozenie zdravia.</t>
    </r>
  </si>
  <si>
    <r>
      <rPr>
        <sz val="11"/>
        <color rgb="FF000000"/>
        <rFont val="Calibri"/>
        <family val="2"/>
      </rPr>
      <t>1.1 Pri rozhodnutiach týkajúcich sa odpovede sa berú do úvahy tieto zásady: predbežné opatrenia, úmernosť a flexibilita.</t>
    </r>
  </si>
  <si>
    <r>
      <rPr>
        <sz val="11"/>
        <color rgb="FF000000"/>
        <rFont val="Calibri"/>
        <family val="2"/>
      </rPr>
      <t>2 Sú stanovené normy pre prevenciu a kontrolu infekcií a fungovanie na národnej úrovni a na úrovni nemocníc.</t>
    </r>
  </si>
  <si>
    <r>
      <rPr>
        <sz val="11"/>
        <color rgb="FF000000"/>
        <rFont val="Calibri"/>
        <family val="2"/>
      </rPr>
      <t>2.1 Sú zavedené bezpečnostné opatrenia na zaobchádzanie s patogénnymi látkami a sú známe zdravotníckym pracovníkom.</t>
    </r>
  </si>
  <si>
    <r>
      <rPr>
        <sz val="11"/>
        <color rgb="FF000000"/>
        <rFont val="Calibri"/>
        <family val="2"/>
      </rPr>
      <t>3 Sú dostupné laboratórne služby na testovanie prioritných zdravotných hrozieb.</t>
    </r>
  </si>
  <si>
    <r>
      <rPr>
        <sz val="11"/>
        <color rgb="FF000000"/>
        <rFont val="Calibri"/>
        <family val="2"/>
      </rPr>
      <t>3.1 Sú zavedené a implementované laboratórne postupy na zaistenie biologickej bezpečnosti (riadenie biologických rizík).</t>
    </r>
  </si>
  <si>
    <r>
      <rPr>
        <sz val="11"/>
        <color rgb="FF000000"/>
        <rFont val="Calibri"/>
        <family val="2"/>
      </rPr>
      <t>4 Je zavedený krízový operačný program zahŕňajúci Centrum krízových operácií, operačné postupy a plány a schopnosť aktivovať krízové operácie.</t>
    </r>
  </si>
  <si>
    <r>
      <rPr>
        <sz val="11"/>
        <color rgb="FF000000"/>
        <rFont val="Calibri"/>
        <family val="2"/>
      </rPr>
      <t>5 Je zavedená testovaná štruktúra ovládania a riadenia s jasnými úlohami a zodpovednosťami.</t>
    </r>
  </si>
  <si>
    <r>
      <rPr>
        <sz val="11"/>
        <color rgb="FF000000"/>
        <rFont val="Calibri"/>
        <family val="2"/>
      </rPr>
      <t>5.1 Koordinácia, ovládanie a riadenie sú založené na vytvorenej infraštruktúre.</t>
    </r>
  </si>
  <si>
    <r>
      <rPr>
        <sz val="11"/>
        <color rgb="FF000000"/>
        <rFont val="Calibri"/>
        <family val="2"/>
      </rPr>
      <t>5.2 Koordinácia, ovládanie a riadenie sú nepretržite posilňované.</t>
    </r>
  </si>
  <si>
    <r>
      <rPr>
        <sz val="11"/>
        <color rgb="FF000000"/>
        <rFont val="Calibri"/>
        <family val="2"/>
      </rPr>
      <t>5.3 Sú zavedené postupy na koordinovanie všetkých príslušných partnerov zdravotníckeho systému, ako sú napr. služby verejného zdravia, lekárske služby a zdravotné služby pre duševné zdravie/správanie.</t>
    </r>
  </si>
  <si>
    <r>
      <rPr>
        <sz val="11"/>
        <color rgb="FF000000"/>
        <rFont val="Calibri"/>
        <family val="2"/>
      </rPr>
      <t>5.4 Koordinácia zahŕňa starostlivosť založenú na populácii a mobilizáciu zdrojov.</t>
    </r>
  </si>
  <si>
    <r>
      <rPr>
        <sz val="11"/>
        <color rgb="FF000000"/>
        <rFont val="Calibri"/>
        <family val="2"/>
      </rPr>
      <t>5.5 Koordinácia zahŕňa aktiváciu podporných sietí, poradných skupín, partnerských sietí a komunikácie.</t>
    </r>
  </si>
  <si>
    <r>
      <rPr>
        <sz val="11"/>
        <color rgb="FF000000"/>
        <rFont val="Calibri"/>
        <family val="2"/>
      </rPr>
      <t>5.6 Systém verejného zdravotníctva je podporovaný tímami krízového manažmentu na všetkých úrovniach.</t>
    </r>
  </si>
  <si>
    <r>
      <rPr>
        <sz val="11"/>
        <color rgb="FF000000"/>
        <rFont val="Calibri"/>
        <family val="2"/>
      </rPr>
      <t>5.7 Pri procese rozhodovania sa berie do úvahy očakávaná reakcia správania (napr. úrovne obáv populácie).</t>
    </r>
  </si>
  <si>
    <r>
      <rPr>
        <sz val="11"/>
        <color rgb="FF000000"/>
        <rFont val="Calibri"/>
        <family val="2"/>
      </rPr>
      <t>6 Sú zavedené postupy na koordináciu viacodvetvových činností medzi ministerstvami a sektormi.</t>
    </r>
  </si>
  <si>
    <r>
      <rPr>
        <sz val="11"/>
        <color rgb="FF000000"/>
        <rFont val="Calibri"/>
        <family val="2"/>
      </rPr>
      <t xml:space="preserve">7 Je stanovená multidisciplinárna a viacodvetvová </t>
    </r>
    <r>
      <rPr>
        <sz val="11"/>
        <color rgb="FF000000"/>
        <rFont val="Calibri"/>
        <family val="2"/>
      </rPr>
      <t>rýchla odpoveď, ktorá je dostupná 24 hodín denne, 7 dní v týždni. </t>
    </r>
  </si>
  <si>
    <r>
      <rPr>
        <sz val="11"/>
        <color rgb="FF000000"/>
        <rFont val="Calibri"/>
        <family val="2"/>
      </rPr>
      <t>7.1 Sú zavedené postupy na lekárske protiopatrenia vrátane implementácie a výdaja.</t>
    </r>
  </si>
  <si>
    <r>
      <rPr>
        <sz val="11"/>
        <color rgb="FF000000"/>
        <rFont val="Calibri"/>
        <family val="2"/>
      </rPr>
      <t>7.2 Sú zavedené postupy na zasielanie a prijímanie lekárskych protiopatrení počas ohrozenia verejného zdravia.</t>
    </r>
  </si>
  <si>
    <r>
      <rPr>
        <sz val="11"/>
        <color rgb="FF000000"/>
        <rFont val="Calibri"/>
        <family val="2"/>
      </rPr>
      <t>7.3 Sú zavedené funkčné postupy reakcie na chorobu prenášanú potravinami a kontamináciu potravín.</t>
    </r>
  </si>
  <si>
    <r>
      <rPr>
        <sz val="11"/>
        <color rgb="FF000000"/>
        <rFont val="Calibri"/>
        <family val="2"/>
      </rPr>
      <t>7.4 Sú zavedené funkčné postupy reakcie na zoonózu a potenciálnu zoonózu.</t>
    </r>
  </si>
  <si>
    <r>
      <rPr>
        <sz val="11"/>
        <color rgb="FF000000"/>
        <rFont val="Calibri"/>
        <family val="2"/>
      </rPr>
      <t>7.5 V oblastiach citlivých na prenos arbovírusov sa vyvíjajú štandardné operačné postupy pre terénne výskumy a opatrenia rýchlej kontroly vektorov.</t>
    </r>
  </si>
  <si>
    <r>
      <rPr>
        <sz val="11"/>
        <color rgb="FF000000"/>
        <rFont val="Calibri"/>
        <family val="2"/>
      </rPr>
      <t>7.6 Je zavedený systém verejného zdravotníctva, lekárske systémy a zdravotnícke systémy pre duševné zdravie/správanie, ktoré podporujú obnovu.</t>
    </r>
  </si>
  <si>
    <r>
      <rPr>
        <sz val="11"/>
        <color rgb="FF000000"/>
        <rFont val="Calibri"/>
        <family val="2"/>
      </rPr>
      <t>7.7 Pre respondentov, ktorí pomáhajú pri ohrození verejného zdravia v zahraničí, je zavedený protokol na evakuáciu zdravotníckeho personálu.</t>
    </r>
  </si>
  <si>
    <r>
      <rPr>
        <sz val="11"/>
        <color rgb="FF000000"/>
        <rFont val="Calibri"/>
        <family val="2"/>
      </rPr>
      <t>8 Na základe zhromaždených údajov o monitorovaní sa často hodnotí účinnosť činností súvisiacich s odpoveďou.</t>
    </r>
  </si>
  <si>
    <r>
      <rPr>
        <sz val="11"/>
        <color rgb="FF000000"/>
        <rFont val="Calibri"/>
        <family val="2"/>
      </rPr>
      <t>8.1 Činnosti súvisiace s odpoveďou sa neustále prispôsobujú novej situácii.</t>
    </r>
  </si>
  <si>
    <r>
      <rPr>
        <sz val="11"/>
        <color rgb="FF000000"/>
        <rFont val="Calibri"/>
        <family val="2"/>
      </rPr>
      <t xml:space="preserve">8.2 Systémy na monitorovanie zdravia sú počas udalosti posilnené. </t>
    </r>
  </si>
  <si>
    <r>
      <rPr>
        <sz val="11"/>
        <color rgb="FF000000"/>
        <rFont val="Calibri"/>
        <family val="2"/>
      </rPr>
      <t>8.3 Počas udalosti sa často hodnotia údaje o monitorovaní zdravia súvisiace s udalosťou.</t>
    </r>
  </si>
  <si>
    <r>
      <rPr>
        <sz val="11"/>
        <color rgb="FF000000"/>
        <rFont val="Calibri"/>
        <family val="2"/>
      </rPr>
      <t>8.4 Systémy na monitorovanie zdravia monitorujú vývoj udalosti (napr. geografické a/alebo časové šírenie).</t>
    </r>
  </si>
  <si>
    <r>
      <rPr>
        <sz val="11"/>
        <color rgb="FF000000"/>
        <rFont val="Calibri"/>
        <family val="2"/>
      </rPr>
      <t>8.5 Systémy na monitorovanie zdravia monitorujú fungovanie základných služieb.</t>
    </r>
  </si>
  <si>
    <r>
      <rPr>
        <sz val="11"/>
        <color rgb="FF000000"/>
        <rFont val="Calibri"/>
        <family val="2"/>
      </rPr>
      <t>8.6 Systémy na monitorovanie zdravia sú prepojené s laboratóriami a zdravotníckymi zariadeniami.</t>
    </r>
  </si>
  <si>
    <r>
      <rPr>
        <sz val="11"/>
        <color rgb="FF000000"/>
        <rFont val="Calibri"/>
        <family val="2"/>
      </rPr>
      <t>9 Vyvíja sa komplexná komunikačná stratégia s cieľom zapojiť všetky príslušné zainteresované strany, ako sú odborníci v oblasti verejného zdravia, médiá a verejnosť, nezdravotnícke sektory atď.</t>
    </r>
  </si>
  <si>
    <r>
      <rPr>
        <sz val="11"/>
        <color rgb="FF000000"/>
        <rFont val="Calibri"/>
        <family val="2"/>
      </rPr>
      <t>9.1 Sú jasne identifikované reťazce zodpovednosti na zabezpečenie účinnej komunikácie na národnej a medzinárodnej úrovni.</t>
    </r>
  </si>
  <si>
    <r>
      <rPr>
        <sz val="11"/>
        <color rgb="FF000000"/>
        <rFont val="Calibri"/>
        <family val="2"/>
      </rPr>
      <t>9.2 Sú zapojené všetky príslušné zainteresované strany a sú dobre informované počas udalosti aj po nej.</t>
    </r>
  </si>
  <si>
    <r>
      <rPr>
        <sz val="11"/>
        <color rgb="FF000000"/>
        <rFont val="Calibri"/>
        <family val="2"/>
      </rPr>
      <t>9.3 Počas udalosti sú koordinované a štandardizované hlavné správy poskytované rôznymi orgánmi.</t>
    </r>
  </si>
  <si>
    <r>
      <rPr>
        <sz val="11"/>
        <color rgb="FF000000"/>
        <rFont val="Calibri"/>
        <family val="2"/>
      </rPr>
      <t>9.4 Informácie o vývoji udalosti sa oznamujú príslušným zainteresovaným stranám a verejnosti.</t>
    </r>
  </si>
  <si>
    <r>
      <rPr>
        <sz val="11"/>
        <color rgb="FF000000"/>
        <rFont val="Calibri"/>
        <family val="2"/>
      </rPr>
      <t>9.5 Sú identifikované, mapované a monitorované rozhodujúce komunikačné siete.</t>
    </r>
  </si>
  <si>
    <r>
      <rPr>
        <sz val="11"/>
        <color rgb="FF000000"/>
        <rFont val="Calibri"/>
        <family val="2"/>
      </rPr>
      <t>9.6 Je pripravený ad hoc informačný materiál pre rôzne zainteresované strany (napr. zjednodušené definície prípadov na použitie v komunite).</t>
    </r>
  </si>
  <si>
    <r>
      <rPr>
        <sz val="11"/>
        <color rgb="FF000000"/>
        <rFont val="Calibri"/>
        <family val="2"/>
      </rPr>
      <t>10 Dôveryhodný orgán šíri počas udalosti konzistentné správy.</t>
    </r>
  </si>
  <si>
    <r>
      <rPr>
        <sz val="11"/>
        <color rgb="FF000000"/>
        <rFont val="Calibri"/>
        <family val="2"/>
      </rPr>
      <t>10.1 Informácie týkajúce sa udalosti sú šírené medzi všetkými zainteresovanými stranami v zdravotníckom sektore.</t>
    </r>
  </si>
  <si>
    <r>
      <rPr>
        <sz val="11"/>
        <color rgb="FF000000"/>
        <rFont val="Calibri"/>
        <family val="2"/>
      </rPr>
      <t>10.2 Informácie týkajúce sa udalosti sú šírené medzi všetkými zainteresovanými stranami v nezdravotníckych sektoroch.</t>
    </r>
  </si>
  <si>
    <r>
      <rPr>
        <sz val="11"/>
        <color rgb="FF000000"/>
        <rFont val="Calibri"/>
        <family val="2"/>
      </rPr>
      <t>11 Je stanovená účinná odpoveď verejného zdravotníctva v bodoch vstupu podľa IHR.</t>
    </r>
  </si>
  <si>
    <r>
      <rPr>
        <sz val="11"/>
        <color rgb="FF000000"/>
        <rFont val="Calibri"/>
        <family val="2"/>
      </rPr>
      <t>11.1 Sú implementované postupy riadenia prípadov pre nebezpečenstvá týkajúce sa IHR.</t>
    </r>
  </si>
  <si>
    <r>
      <rPr>
        <sz val="11"/>
        <color rgb="FF000000"/>
        <rFont val="Calibri"/>
        <family val="2"/>
      </rPr>
      <t>11.2 Sú plnené povinnosti podľa IHR, pokiaľ ide o body vstupu.</t>
    </r>
  </si>
  <si>
    <r>
      <rPr>
        <sz val="11"/>
        <color rgb="FF000000"/>
        <rFont val="Calibri"/>
        <family val="2"/>
      </rPr>
      <t>12 Informácie týkajúce sa udalosti sa šíria verejnosti na vysvetlenie udalosti, vybudovanie dôvery a minimalizovanie rizika infekcie.</t>
    </r>
  </si>
  <si>
    <r>
      <rPr>
        <sz val="11"/>
        <color rgb="FF000000"/>
        <rFont val="Calibri"/>
        <family val="2"/>
      </rPr>
      <t>12.1 Komunikácia s verejnosťou je harmonizovaná s ďalšími národnými a medzinárodnými organizáciami.</t>
    </r>
  </si>
  <si>
    <r>
      <rPr>
        <sz val="11"/>
        <color rgb="FF000000"/>
        <rFont val="Calibri"/>
        <family val="2"/>
      </rPr>
      <t>12.2 Sú vytvorené kľúčové správy na informovanie verejnosti.</t>
    </r>
  </si>
  <si>
    <r>
      <rPr>
        <sz val="11"/>
        <color rgb="FF000000"/>
        <rFont val="Calibri"/>
        <family val="2"/>
      </rPr>
      <t>12.3 Informácie pre verejnosť sú zmysluplné, relevantné a včasné.</t>
    </r>
  </si>
  <si>
    <r>
      <rPr>
        <sz val="11"/>
        <color rgb="FF000000"/>
        <rFont val="Calibri"/>
        <family val="2"/>
      </rPr>
      <t xml:space="preserve">12.4 Informácie pre verejnosť sú otvorené a transparentné. </t>
    </r>
  </si>
  <si>
    <r>
      <rPr>
        <sz val="11"/>
        <color rgb="FF000000"/>
        <rFont val="Calibri"/>
        <family val="2"/>
      </rPr>
      <t>12.5 Informácie pre verejnosť zohľadňujú vnímanie rizika verejnosťou.</t>
    </r>
  </si>
  <si>
    <r>
      <rPr>
        <sz val="11"/>
        <color rgb="FF000000"/>
        <rFont val="Calibri"/>
        <family val="2"/>
      </rPr>
      <t>12.6 Pri komunikácii s verejnosťou sa zohľadňujú charakteristiky populácie, ako je jazyk, spoločenské, náboženské, kultúrne, politické a/alebo ekonomické aspekty.</t>
    </r>
  </si>
  <si>
    <r>
      <rPr>
        <b/>
        <sz val="11"/>
        <color rgb="FFFFFFFF"/>
        <rFont val="Calibri"/>
        <family val="2"/>
      </rPr>
      <t>D6: Prieskum po udalosti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</si>
  <si>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</si>
  <si>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</si>
  <si>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Úroveň pripravenosti sa posudzuje hodnotením udalostí, ktoré vyvolávajú obavy verejného zdravotníctva.</t>
    </r>
  </si>
  <si>
    <r>
      <rPr>
        <sz val="11"/>
        <color rgb="FF000000"/>
        <rFont val="Calibri"/>
        <family val="2"/>
      </rPr>
      <t>1.1 Pripravenosť je hodnotená nezávisle.</t>
    </r>
  </si>
  <si>
    <r>
      <rPr>
        <sz val="11"/>
        <color rgb="FF000000"/>
        <rFont val="Calibri"/>
        <family val="2"/>
      </rPr>
      <t>2 Prieskumy po udalosti sú súčasťou činností plánovania pripravenosti organizácie.</t>
    </r>
  </si>
  <si>
    <r>
      <rPr>
        <sz val="11"/>
        <color rgb="FF000000"/>
        <rFont val="Calibri"/>
        <family val="2"/>
      </rPr>
      <t>2.1 Prieskumy po udalosti sa vykonávajú čo najskôr po udalosti.</t>
    </r>
  </si>
  <si>
    <r>
      <rPr>
        <sz val="11"/>
        <color rgb="FF000000"/>
        <rFont val="Calibri"/>
        <family val="2"/>
      </rPr>
      <t>2.2 Prieskumy vykonávané po udalosti majú kvalitatívnu povahu.</t>
    </r>
  </si>
  <si>
    <r>
      <rPr>
        <sz val="11"/>
        <color rgb="FF000000"/>
        <rFont val="Calibri"/>
        <family val="2"/>
      </rPr>
      <t>2.3 Prieskumy po udalosti sa skladajú z interného auditu zahŕňajúceho všetky vnútroštátne zainteresované strany zodpovedné za dôležité funkcie verejného zdravia.</t>
    </r>
  </si>
  <si>
    <r>
      <rPr>
        <sz val="11"/>
        <color rgb="FF000000"/>
        <rFont val="Calibri"/>
        <family val="2"/>
      </rPr>
      <t>2.4 Prieskumy po udalosti zahŕňajú skúmanie externými odborníkmi, pričom k účasti je pozvaná ďalšia štátna strana podľa IHR, sekretariát WHO a príslušné agentúry EÚ.</t>
    </r>
  </si>
  <si>
    <r>
      <rPr>
        <sz val="11"/>
        <color rgb="FF000000"/>
        <rFont val="Calibri"/>
        <family val="2"/>
      </rPr>
      <t>3 Poučenie získané zo všetkých príslušných sektorov je systematicky zaznamenávané v správach po udalosti.</t>
    </r>
  </si>
  <si>
    <r>
      <rPr>
        <b/>
        <sz val="11"/>
        <color rgb="FFFFFFFF"/>
        <rFont val="Calibri"/>
        <family val="2"/>
      </rPr>
      <t>D7: Aplikácia získaných poznatkov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</si>
  <si>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</si>
  <si>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</si>
  <si>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Skúsenosti a poučenie získané z prieskumov alebo cvičení po udalosti sa použijú na zlepšenie pripravenosti a činností súvisiacich s odpoveďou.</t>
    </r>
  </si>
  <si>
    <r>
      <rPr>
        <sz val="11"/>
        <color rgb="FF000000"/>
        <rFont val="Calibri"/>
        <family val="2"/>
      </rPr>
      <t>2 Skúsenosti a poučenie získané z prieskumov alebo cvičení po udalosti sa použijú vo všetkých príslušných sektoroch.</t>
    </r>
  </si>
  <si>
    <r>
      <rPr>
        <sz val="11"/>
        <color rgb="FF000000"/>
        <rFont val="Calibri"/>
        <family val="2"/>
      </rPr>
      <t>3 Skúsenosti a poučenie získané z prieskumov alebo cvičení po udalosti sa použijú na zlepšenie postupov a praxe.</t>
    </r>
  </si>
  <si>
    <r>
      <rPr>
        <sz val="11"/>
        <color rgb="FF000000"/>
        <rFont val="Calibri"/>
        <family val="2"/>
      </rPr>
      <t>3.1 Skúsenosti a poučenie získané z prieskumov alebo cvičení po udalosti sa zdieľajú s medzinárodnou komunitou.</t>
    </r>
  </si>
  <si>
    <r>
      <rPr>
        <sz val="11"/>
        <color rgb="FF000000"/>
        <rFont val="Calibri"/>
        <family val="2"/>
      </rPr>
      <t>3.2 Pracovníci sú povzbudzovaní, aby zapísali súhrn hodnotiacej správy v angličtine, čo umožní ďalšie šírenie do medzinárodnej komunity.</t>
    </r>
  </si>
  <si>
    <r>
      <rPr>
        <b/>
        <sz val="14"/>
        <color rgb="FFFFFFFF"/>
        <rFont val="Calibri"/>
        <family val="2"/>
      </rPr>
      <t>HEPSA                   krížový odkaz</t>
    </r>
  </si>
  <si>
    <r>
      <rPr>
        <b/>
        <sz val="14"/>
        <color rgb="FFFFFFFF"/>
        <rFont val="Calibri"/>
        <family val="2"/>
      </rPr>
      <t xml:space="preserve">WHO: Strategický rámec krízovej pripravenosti </t>
    </r>
  </si>
  <si>
    <r>
      <rPr>
        <b/>
        <sz val="14"/>
        <color rgb="FFFFFFFF"/>
        <rFont val="Calibri"/>
        <family val="2"/>
      </rPr>
      <t>Prvky pripravenosti na všetkých úrovniach</t>
    </r>
  </si>
  <si>
    <r>
      <rPr>
        <b/>
        <sz val="11"/>
        <color rgb="FFFFFFFF"/>
        <rFont val="Calibri"/>
        <family val="2"/>
      </rPr>
      <t>Kód odkazu</t>
    </r>
  </si>
  <si>
    <r>
      <rPr>
        <b/>
        <sz val="11"/>
        <color rgb="FFFFFFFF"/>
        <rFont val="Calibri"/>
        <family val="2"/>
      </rPr>
      <t>HLAVNÉ PRVKY</t>
    </r>
  </si>
  <si>
    <r>
      <rPr>
        <b/>
        <sz val="11"/>
        <color rgb="FFFFFFFF"/>
        <rFont val="Calibri"/>
        <family val="2"/>
      </rPr>
      <t>KOMUNITA</t>
    </r>
  </si>
  <si>
    <r>
      <rPr>
        <b/>
        <sz val="11"/>
        <color rgb="FFFFFFFF"/>
        <rFont val="Calibri"/>
        <family val="2"/>
      </rPr>
      <t>NÁRODNÁ/SUBŠTÁTNA/MIESTNA</t>
    </r>
  </si>
  <si>
    <r>
      <rPr>
        <b/>
        <sz val="11"/>
        <color rgb="FFFFFFFF"/>
        <rFont val="Calibri"/>
        <family val="2"/>
      </rPr>
      <t>GLOBÁLNA/REGIONÁLNA</t>
    </r>
  </si>
  <si>
    <r>
      <rPr>
        <i/>
        <sz val="11"/>
        <rFont val="Calibri"/>
        <family val="2"/>
      </rPr>
      <t>Riadenie</t>
    </r>
  </si>
  <si>
    <r>
      <rPr>
        <sz val="11"/>
        <color rgb="FF000000"/>
        <rFont val="Calibri"/>
        <family val="2"/>
      </rPr>
      <t>G.1</t>
    </r>
  </si>
  <si>
    <r>
      <rPr>
        <sz val="11"/>
        <color rgb="FF000000"/>
        <rFont val="Calibri"/>
        <family val="2"/>
      </rPr>
      <t>Postupy a právne predpisy, ktoré zahŕňajú krízovú pripravenosť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</si>
  <si>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Krízová pripravenosť komunity uznávaná v postupoch a právnych predpisoch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</si>
  <si>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Začlenenie krízovej pripravenosti do vnútroštátnych zdravotníckych stratégií a plánov a financovania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</si>
  <si>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Vývoj a monitorovanie súladu s medzinárodnými právnymi rámcami (napr. IHR (2005); IATA/ICAO)</t>
    </r>
  </si>
  <si>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</si>
  <si>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Viacodvetvové postupy a právne predpisy riadenia rizík v krízových situáciách zahŕňajú zdravie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</si>
  <si>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Technická pomoc pre implementáciu prvkov krízovej pripravenosti v globálnych a regionálnych medzivládnych rámcoch (napr. rámec Sendai, IHR, SDG, Parížska dohoda o zmene klímy)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</si>
  <si>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Právne predpisy riadenia krízových situácií (krízové sily)</t>
    </r>
  </si>
  <si>
    <r>
      <rPr>
        <sz val="11"/>
        <color rgb="FF000000"/>
        <rFont val="Calibri"/>
        <family val="2"/>
      </rPr>
      <t>G.2</t>
    </r>
  </si>
  <si>
    <r>
      <rPr>
        <sz val="11"/>
        <color rgb="FF000000"/>
        <rFont val="Calibri"/>
        <family val="2"/>
      </rPr>
      <t>Plány krízovej pripravenosti, odpovede a obnovy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</si>
  <si>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Výcvik a cvičenia na úrovni komunity na testovanie plánovania krízovej pripravenosti, odpovede a obnovy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</si>
  <si>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Medzisektorové plány krízovej pripravenosti, odpovede a obnovy zahŕňajú zdravie (napr. vnútroštátne organizácie riadenia prírodných katastrof, Jedno zdravie)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</si>
  <si>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Regionálne a globálne zdravotnícke koordinačné mechanizmy a plány pre medzinárodnú krízovú pripravenosť, odpoveď a obnovu — vrátane pandémií, konfliktov a rozsiahlych prírodných katastrof (napr. krízové zdravotnícke tímy, Globálny zdravotnícky klaster, GOARN)</t>
    </r>
  </si>
  <si>
    <r>
      <rPr>
        <sz val="11"/>
        <color rgb="FF000000"/>
        <rFont val="Calibri"/>
        <family val="2"/>
      </rPr>
      <t>• Vnútroštátne zdravotnícke krízové plány pripravenosti, odpovede a obnovy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</si>
  <si>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Technická pomoc a usmernenie pre plánovanie pripravenosti, odpovede a obnovy</t>
    </r>
  </si>
  <si>
    <r>
      <rPr>
        <sz val="11"/>
        <color rgb="FF000000"/>
        <rFont val="Calibri"/>
        <family val="2"/>
      </rPr>
      <t>• Viacodvetvové programy riadenia cvičení pre viaceré nebezpečenstvá</t>
    </r>
  </si>
  <si>
    <r>
      <rPr>
        <sz val="11"/>
        <color rgb="FF000000"/>
        <rFont val="Calibri"/>
        <family val="2"/>
      </rPr>
      <t>• Globálne a regionálne cvičenia</t>
    </r>
  </si>
  <si>
    <r>
      <rPr>
        <sz val="11"/>
        <color rgb="FF000000"/>
        <rFont val="Calibri"/>
        <family val="2"/>
      </rPr>
      <t>G.3</t>
    </r>
  </si>
  <si>
    <r>
      <rPr>
        <sz val="11"/>
        <color rgb="FF000000"/>
        <rFont val="Calibri"/>
        <family val="2"/>
      </rPr>
      <t>Koordinačné mechanizmy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</si>
  <si>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Na miestnych, subštátnych a vnútroštátnych viacodvetvových a zdravotníckych koordinačných mechanizmoch sa podieľajú vedúce osobnosti, členovia a iné zainteresované strany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</si>
  <si>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Zdravotnícke koordinačné mechanizmy a plány zahŕňajú príslušné sektory, verejné, súkromné a občianske organizácie a ďalšie zainteresované strany na všetkých úrovniach a medzi nimi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</si>
  <si>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Zdravotnícka koordinácia s viacodvetvovými regionálnymi a globálnymi koordinačnými mechanizmami (napr. Stály medzirezortný výbor) a tímami krajín ONS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</si>
  <si>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Krízová pripravenosť verejných, súkromných a občianskych spoločenských organizácií v oblasti verejného zdravia, zdravia zvierat, životného prostredia, turizmu, dopravy, vodných zdrojov, pohotovostných služieb, migrácie a ďalších sektorov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</si>
  <si>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Sú vytvorené operačné centrá pre ohrozenie verejného zdravia (PHEOC) a systémy riadenia udalosti a sú integrované s viacodvetvovými krízovými operačnými centrami (EOC) a koordinačnými mechanizmami na všetkých úrovniach</t>
    </r>
  </si>
  <si>
    <r>
      <rPr>
        <i/>
        <sz val="11"/>
        <rFont val="Calibri"/>
        <family val="2"/>
      </rPr>
      <t>Kapacity</t>
    </r>
  </si>
  <si>
    <r>
      <rPr>
        <sz val="11"/>
        <color rgb="FF000000"/>
        <rFont val="Calibri"/>
        <family val="2"/>
      </rPr>
      <t>C.1</t>
    </r>
  </si>
  <si>
    <r>
      <rPr>
        <sz val="11"/>
        <color rgb="FF000000"/>
        <rFont val="Calibri"/>
        <family val="2"/>
      </rPr>
      <t>Posúdenia rizík a kapacít na určenie priorít krízovej pripravenosti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</si>
  <si>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Posúdenia rizík na úrovni komunity, posúdenia kapacít a určenie poradia dôležitosti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</si>
  <si>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Viacodvetvové posúdenia rizík pre viacero nebezpečenstiev a posúdenia kapacít zahŕňajú zdravie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</si>
  <si>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Technická pomoc a usmernenie pre posúdenia rizík v krajine, posúdenia kapacít a určenie poradia dôležitosti</t>
    </r>
  </si>
  <si>
    <r>
      <rPr>
        <sz val="11"/>
        <color rgb="FF000000"/>
        <rFont val="Calibri"/>
        <family val="2"/>
      </rPr>
      <t>• Účasť komunity na posudzovaní rizík na miestnej, subštátnej a vnútroštátnej úrovni, posúdenia kapacít a určenie poradia dôležitosti</t>
    </r>
  </si>
  <si>
    <r>
      <rPr>
        <sz val="11"/>
        <color rgb="FF000000"/>
        <rFont val="Calibri"/>
        <family val="2"/>
      </rPr>
      <t>• Strategické posúdenia rizík pri ohrození zdravia, posúdenia kapacít a určenie poradia dôležitosti zahŕňajú zainteresované strany zo všetkých sektorov a úrovní</t>
    </r>
  </si>
  <si>
    <r>
      <rPr>
        <sz val="11"/>
        <color rgb="FF000000"/>
        <rFont val="Calibri"/>
        <family val="2"/>
      </rPr>
      <t>• Posúdenia rizík udalosti, predpoveď a modelovanie</t>
    </r>
  </si>
  <si>
    <r>
      <rPr>
        <sz val="11"/>
        <color rgb="FF000000"/>
        <rFont val="Calibri"/>
        <family val="2"/>
      </rPr>
      <t>• Koordinácia regionálneho a globálneho rizika a posúdenia kapacít s vnútroštátnymi a medzinárodnými partnermi</t>
    </r>
  </si>
  <si>
    <r>
      <rPr>
        <sz val="11"/>
        <color rgb="FF000000"/>
        <rFont val="Calibri"/>
        <family val="2"/>
      </rPr>
      <t>C.2</t>
    </r>
  </si>
  <si>
    <r>
      <rPr>
        <sz val="11"/>
        <color rgb="FF000000"/>
        <rFont val="Calibri"/>
        <family val="2"/>
      </rPr>
      <t>Systémy dohľadu, včasného varovania a riadenia informácií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</si>
  <si>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Dohľad komunity na základe udalosti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</si>
  <si>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Systém dohľadu nad zdravím verejnosti a systém dohľadu nad zdravím zvierat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</si>
  <si>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Globálne a regionálne koordinačné mechanizmy na zdieľanie údajov pre krízové situácie vrátane regionálnych centier na kontrolu chorôb (CDC) pre informovanie o epidemiologickej situácii, zdieľanie údajov, dohľad, včasné varovanie, pripravenosť a odpoveď</t>
    </r>
  </si>
  <si>
    <r>
      <rPr>
        <sz val="11"/>
        <color rgb="FF000000"/>
        <rFont val="Calibri"/>
        <family val="2"/>
      </rPr>
      <t>• Systémy včasného varovania pre viacero nebezpečenstiev dosahujú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</si>
  <si>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Dostupnosť, kvalita a používanie zdravotníckych databáz sú posilňované pre krízovú pripravenosť, monitorovanie, podávanie hlásení a databázy prírodných katastrof pre viacero nebezpečenstiev</t>
    </r>
  </si>
  <si>
    <r>
      <rPr>
        <sz val="11"/>
        <color rgb="FF000000"/>
        <rFont val="Calibri"/>
        <family val="2"/>
      </rPr>
      <t>• Systémy včasného varovania pre viacero nebezpečenstiev zahŕňajú ochorenia ľudí a zvierat a obsahujú zdravotné výstrahy</t>
    </r>
  </si>
  <si>
    <r>
      <rPr>
        <sz val="11"/>
        <color rgb="FF000000"/>
        <rFont val="Calibri"/>
        <family val="2"/>
      </rPr>
      <t>• V komunite sú identifikované krízové evakuačné centrá s rýchlym prístupom k službám a zásobám</t>
    </r>
  </si>
  <si>
    <r>
      <rPr>
        <sz val="11"/>
        <color rgb="FF000000"/>
        <rFont val="Calibri"/>
        <family val="2"/>
      </rPr>
      <t>• Technická pomoc a usmernenie pre dohľad, včasné varovanie, zdravotnícke údaje a databázy prírodných katastrof</t>
    </r>
  </si>
  <si>
    <r>
      <rPr>
        <sz val="11"/>
        <color rgb="FF000000"/>
        <rFont val="Calibri"/>
        <family val="2"/>
      </rPr>
      <t>C.3</t>
    </r>
  </si>
  <si>
    <r>
      <rPr>
        <sz val="11"/>
        <color rgb="FF000000"/>
        <rFont val="Calibri"/>
        <family val="2"/>
      </rPr>
      <t>Prístup k diagnostickým službám pre krízové situácie</t>
    </r>
  </si>
  <si>
    <r>
      <rPr>
        <sz val="11"/>
        <color rgb="FF000000"/>
        <rFont val="Calibri"/>
        <family val="2"/>
      </rPr>
      <t>• Prístup k rýchlym diagnostickým službám pre krízové situácie na úrovni komunity</t>
    </r>
  </si>
  <si>
    <r>
      <rPr>
        <sz val="11"/>
        <color rgb="FF000000"/>
        <rFont val="Calibri"/>
        <family val="2"/>
      </rPr>
      <t>• Laboratórne kapacity pre diagnostické služby v krízových situáciách</t>
    </r>
  </si>
  <si>
    <r>
      <rPr>
        <sz val="11"/>
        <color rgb="FF000000"/>
        <rFont val="Calibri"/>
        <family val="2"/>
      </rPr>
      <t>• Technická pomoc a usmernenie pre vývoj diagnostických a laboratórnych služieb v sektore verejného zdravotníctva a v sektore zdravia zvierat pre krízové situácie</t>
    </r>
  </si>
  <si>
    <r>
      <rPr>
        <sz val="11"/>
        <color rgb="FF000000"/>
        <rFont val="Calibri"/>
        <family val="2"/>
      </rPr>
      <t>• Mobilné kapacity na použitie služieb v krízových situáciách v teréne (napr. laboratóriá verejného zdravotníctva a zdravia zvierat, zariadenia na monitorovanie životného prostredia, vybavenie na dekontamináciu)</t>
    </r>
  </si>
  <si>
    <r>
      <rPr>
        <sz val="11"/>
        <color rgb="FF000000"/>
        <rFont val="Calibri"/>
        <family val="2"/>
      </rPr>
      <t>• Dohody a mechanizmy na zdieľanie a testovanie vzoriek</t>
    </r>
  </si>
  <si>
    <r>
      <rPr>
        <sz val="11"/>
        <color rgb="FF000000"/>
        <rFont val="Calibri"/>
        <family val="2"/>
      </rPr>
      <t>• Kapacita regionálneho referenčného laboratória pre krízové situácie</t>
    </r>
  </si>
  <si>
    <r>
      <rPr>
        <sz val="11"/>
        <color rgb="FF000000"/>
        <rFont val="Calibri"/>
        <family val="2"/>
      </rPr>
      <t>C.4</t>
    </r>
  </si>
  <si>
    <r>
      <rPr>
        <sz val="11"/>
        <color rgb="FF000000"/>
        <rFont val="Calibri"/>
        <family val="2"/>
      </rPr>
      <t>Krízová pripravenosť a kontinuita základných služieb, pohotovostných služieb a zdravotníckych zariadení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</si>
  <si>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Dostupnosť špecializovaných pohotovostných služieb, ktoré riešia fyzické, finančné a kultúrne bariéry, a prístup k nim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</si>
  <si>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Krízové zdravotnícke systémy a špecializované služby (napr. riadenie pri hromadných nehodách) v zdravotníckom sektore, vo veterinárnom sektore a v iných sektoroch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</si>
  <si>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Technická pomoc a usmernenie pre klinické riadenie a zdravotnícke služby priameho významu pre krízovú pripravenosť a plánovanie kontinuity</t>
    </r>
  </si>
  <si>
    <r>
      <rPr>
        <sz val="11"/>
        <color rgb="FF000000"/>
        <rFont val="Calibri"/>
        <family val="2"/>
      </rPr>
      <t>• Plány kontinuity pre prístup k zdravotníckym a základným službám komunity v iných sektoroch pri krízových situáciách</t>
    </r>
  </si>
  <si>
    <r>
      <rPr>
        <sz val="11"/>
        <color rgb="FF000000"/>
        <rFont val="Calibri"/>
        <family val="2"/>
      </rPr>
      <t>• Plány kontinuity pre zdravotnícke a základné služby v iných sektoroch pri krízových situáciách</t>
    </r>
  </si>
  <si>
    <r>
      <rPr>
        <sz val="11"/>
        <color rgb="FF000000"/>
        <rFont val="Calibri"/>
        <family val="2"/>
      </rPr>
      <t>• Iniciatíva Bezpečné nemocnice</t>
    </r>
  </si>
  <si>
    <r>
      <rPr>
        <sz val="11"/>
        <color rgb="FF000000"/>
        <rFont val="Calibri"/>
        <family val="2"/>
      </rPr>
      <t>• Krízová pripravenosť zdravotníckych zariadení</t>
    </r>
  </si>
  <si>
    <r>
      <rPr>
        <sz val="11"/>
        <color rgb="FF000000"/>
        <rFont val="Calibri"/>
        <family val="2"/>
      </rPr>
      <t>• Krízová pripravenosť nemocníc a infraštruktúry v programoch bezpečných nemocníc</t>
    </r>
  </si>
  <si>
    <r>
      <rPr>
        <sz val="11"/>
        <color rgb="FF000000"/>
        <rFont val="Calibri"/>
        <family val="2"/>
      </rPr>
      <t>• Klinické usmernenie a protokoly</t>
    </r>
  </si>
  <si>
    <r>
      <rPr>
        <sz val="11"/>
        <color rgb="FF000000"/>
        <rFont val="Calibri"/>
        <family val="2"/>
      </rPr>
      <t>C.5</t>
    </r>
  </si>
  <si>
    <r>
      <rPr>
        <sz val="11"/>
        <color rgb="FF000000"/>
        <rFont val="Calibri"/>
        <family val="2"/>
      </rPr>
      <t>Komunikácia rizík so všetkými zainteresovanými stranami pre krízovú pripravenosť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</si>
  <si>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Komunikácia rizík v pre krízovú pripravenosť na úrovni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</si>
  <si>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Koordinované mechanizmy a stratégie v rôznych sektoroch na komunikáciu rizík a mobilizáciu spoločnosti pri krízových situáciách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</si>
  <si>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Koordinované stratégie medzirezortnej komunikácie a mechanizmy komunikácie s verejnosťou a úradníkmi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</si>
  <si>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Informovanosť komunity o zdravotníckych ochranných postupoch pri krízových situáciách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</si>
  <si>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Kroky na podporu krízovej pripravenosti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</si>
  <si>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Technická pomoc a usmernenie pre komunikáciu rizík, mobilizáciu spoločnosti a rozvoj kapacít na úrovni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</si>
  <si>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Stratégie mobilizácie spoločnosti pre krízovú pripravenosť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</si>
  <si>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</si>
  <si>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Výskum, vývoj a hodnotenie s cieľom informovať a urýchliť krízovú pripravenosť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</si>
  <si>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Operačný výskum sa zameriava na krízovú pripravenosť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</si>
  <si>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Koordinácia s národnými a medzinárodnými účastníkmi pri vývoji vakcín, diagnostiky, liečby a iných opatrení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</si>
  <si>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Globálna koordinácia rýchleho rozvoja vakcín, diagnostiky, liečby a iných opatrení (napr. R&amp;D Blueprint, WHO)</t>
    </r>
  </si>
  <si>
    <r>
      <rPr>
        <sz val="11"/>
        <color rgb="FF000000"/>
        <rFont val="Calibri"/>
        <family val="2"/>
      </rPr>
      <t>• Hodnotenie krízovej pripravenosti na úrovni komunity</t>
    </r>
  </si>
  <si>
    <r>
      <rPr>
        <sz val="11"/>
        <color rgb="FF000000"/>
        <rFont val="Calibri"/>
        <family val="2"/>
      </rPr>
      <t>• Dôkazy o vývoji technického usmernenia pre krízovú pripravenosť a vznikajúce choroby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</si>
  <si>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Dôkazy o vývoji technického usmernenia pre krízovú pripravenosť a vznikajúce zdravotnícke otázky</t>
    </r>
  </si>
  <si>
    <r>
      <rPr>
        <sz val="11"/>
        <color rgb="FF000000"/>
        <rFont val="Calibri"/>
        <family val="2"/>
      </rPr>
      <t>• Hodnotenie krízovej pripravenosti na úrovni krajiny</t>
    </r>
  </si>
  <si>
    <r>
      <rPr>
        <sz val="11"/>
        <color rgb="FF000000"/>
        <rFont val="Calibri"/>
        <family val="2"/>
      </rPr>
      <t>• Globálny a regionálny výskum, štúdie pomeru nákladov a prínosov a hodnotenie krízovej pripravenosti</t>
    </r>
  </si>
  <si>
    <r>
      <rPr>
        <i/>
        <sz val="11"/>
        <rFont val="Calibri"/>
        <family val="2"/>
      </rPr>
      <t>Zdroje – ľudské, finančné, logistika a zásoby</t>
    </r>
  </si>
  <si>
    <r>
      <rPr>
        <sz val="11"/>
        <color rgb="FF000000"/>
        <rFont val="Calibri"/>
        <family val="2"/>
      </rPr>
      <t>R.1</t>
    </r>
  </si>
  <si>
    <r>
      <rPr>
        <sz val="11"/>
        <color rgb="FF000000"/>
        <rFont val="Calibri"/>
        <family val="2"/>
      </rPr>
      <t>Finančné zdroje pre krízovú pripravenosť a krízové financovanie pre odpoveď na krízové situácie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</si>
  <si>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Dostupnosť a prístup k rozpočtom a iným zdrojom pre krízovú pripravenosť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</si>
  <si>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Domáce financovanie pre priority krízovej pripravenosti z vnútroštátneho zdravotníckeho financovania, pravidelných zdravotníckych rozpočtov a krízových rozpočtov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</si>
  <si>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Medzinárodné financovanie priamo zosúladené s plánmi a prioritami krajiny pre pripravenosť</t>
    </r>
  </si>
  <si>
    <r>
      <rPr>
        <sz val="11"/>
        <color rgb="FF000000"/>
        <rFont val="Calibri"/>
        <family val="2"/>
      </rPr>
      <t>• Dostupnosť krízových fondov a prístup k nim</t>
    </r>
  </si>
  <si>
    <r>
      <rPr>
        <sz val="11"/>
        <color rgb="FF000000"/>
        <rFont val="Calibri"/>
        <family val="2"/>
      </rPr>
      <t>• Vytvorenie a zabezpečovanie mechanizmov pohotovostného financovania odpovede na krízové situácie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</si>
  <si>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Viacodvetvové a organizačné pohotovostné financovanie pri krízových situáciách</t>
    </r>
  </si>
  <si>
    <r>
      <rPr>
        <sz val="11"/>
        <color rgb="FF000000"/>
        <rFont val="Calibri"/>
        <family val="2"/>
      </rPr>
      <t>R.2</t>
    </r>
  </si>
  <si>
    <r>
      <rPr>
        <sz val="11"/>
        <color rgb="FF000000"/>
        <rFont val="Calibri"/>
        <family val="2"/>
      </rPr>
      <t>Určené vyškolené a vybavené ľudské zdroje pre krízové situácie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</si>
  <si>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Školenie zdravotníckych pracovníkov v krízovej pripravenosti v prípade rôznych nebezpečenstiev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</si>
  <si>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Viacodvetvové  školiace kurzy pre rôzne nebezpečenstvá zahŕňajú zdravie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</si>
  <si>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Technické usmernenie a pomoc pre pripravenosť regionálnej a globálnej krízovej zdravotníckej pracovnej sily (vrátane tímov a skupín odborníkov)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</si>
  <si>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Školenie viacerých zainteresovaných strán z radov dobrovoľníkov komunity v zdravotníckych aspektoch kríz pre krízové situácie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</si>
  <si>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Vytvorenie a udržiavanie špecializovaných tímov (napr. krízových zdravotníckych tímov, tímov rýchlej odpovede) a skupín odborníkov</t>
    </r>
  </si>
  <si>
    <r>
      <rPr>
        <sz val="11"/>
        <color rgb="FF000000"/>
        <rFont val="Calibri"/>
        <family val="2"/>
      </rPr>
      <t>• Školenie pred nasadením</t>
    </r>
  </si>
  <si>
    <r>
      <rPr>
        <sz val="11"/>
        <color rgb="FF000000"/>
        <rFont val="Calibri"/>
        <family val="2"/>
      </rPr>
      <t>• Plány rozvoja zdravotníckej pracovnej sily zahŕňajú funkcie týkajúce sa krízy, riešia nedostatok zručností a zahŕňajú verejný, súkromný a občiansky sektor</t>
    </r>
  </si>
  <si>
    <r>
      <rPr>
        <sz val="11"/>
        <color rgb="FF000000"/>
        <rFont val="Calibri"/>
        <family val="2"/>
      </rPr>
      <t>• Dohody medzi krajinami týkajúce sa kapacity pre krízové situácie</t>
    </r>
  </si>
  <si>
    <r>
      <rPr>
        <sz val="11"/>
        <color rgb="FF000000"/>
        <rFont val="Calibri"/>
        <family val="2"/>
      </rPr>
      <t>R.3</t>
    </r>
  </si>
  <si>
    <r>
      <rPr>
        <sz val="11"/>
        <color rgb="FF000000"/>
        <rFont val="Calibri"/>
        <family val="2"/>
      </rPr>
      <t>Logistické mechanizmy a dôležité dodávky pre zdravie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</si>
  <si>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Dostupnosť krízových zásob a vybavenia a prístup k nim na úrovni komunity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</si>
  <si>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Systémy a dohody týkajúce sa vytvárania zásob a udržiavania vakcín (vrátane chladiaceho reťazca), antidotov, odberu vzoriek, diagnostických liekov, PPE a iných dôležitých zásob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</si>
  <si>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Dohody týkajúce sa globálneho určovania dôležitosti a distribúcie kľúčových zásob v krízových situáciách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</si>
  <si>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Krízová pripravenosť logistických systémov na podporu zdravia v krízových situáciách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</si>
  <si>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Globálne a regionálne vytváranie zásob, predpoklady a pripravenosť logistických systémov na distribúciu dôležitých zásob pre krízové situácie</t>
    </r>
  </si>
  <si>
    <t>Objectives</t>
  </si>
  <si>
    <t>Key performance indicators</t>
  </si>
  <si>
    <t>Performace measures</t>
  </si>
  <si>
    <t>N</t>
  </si>
  <si>
    <t>EA</t>
  </si>
  <si>
    <t>Emergency management legal framework is updated and follows international agreements</t>
  </si>
  <si>
    <t>EA-1</t>
  </si>
  <si>
    <t>Legal framework for multisectoral emergency management is updated and follows international agreements</t>
  </si>
  <si>
    <t>EA1.1</t>
  </si>
  <si>
    <t>Legal framework follows an all-hazards approach (i.e. biological, chemical and environmental)</t>
  </si>
  <si>
    <t>EA1.2</t>
  </si>
  <si>
    <t>It considers all phases of preparedness: risk reduction/prevention, response, recovery and evaluation</t>
  </si>
  <si>
    <t>EA1.3</t>
  </si>
  <si>
    <t>It defines procedures for declaring and terminating a state of emergency at both national and subnational levels</t>
  </si>
  <si>
    <t>EA1.4</t>
  </si>
  <si>
    <t>It is consistent with legally binding international agreements and conventions (e.g. International Health Regulations and Hyogo Framework for Action)</t>
  </si>
  <si>
    <t>EB</t>
  </si>
  <si>
    <t>Emergency management organizational structures are established and their operational links are functioning</t>
  </si>
  <si>
    <t>EB-1</t>
  </si>
  <si>
    <t>National multisectoral committee (or equivalent) for emergency management coordination includes the health-sector</t>
  </si>
  <si>
    <t>EB1.1</t>
  </si>
  <si>
    <t>National multisectoral committee for emergency management coordination is or can be established in case of an emergency</t>
  </si>
  <si>
    <t>EB1.2</t>
  </si>
  <si>
    <t>It includes high-level representatives of the health-sector</t>
  </si>
  <si>
    <t>EB1.3</t>
  </si>
  <si>
    <t>Roles, responsibilities and authority of the members of the committee and its secretariat are defined</t>
  </si>
  <si>
    <t>EB1.4</t>
  </si>
  <si>
    <t>It monitors and reviews performance of the national emergency management strategy</t>
  </si>
  <si>
    <t>EB-2</t>
  </si>
  <si>
    <t>National inter-sectoral collaboration mechanisms are functioning</t>
  </si>
  <si>
    <t>EB2.1</t>
  </si>
  <si>
    <t>National inter-sectoral collaboration mechanisms include signed agreements and SOPs (or equivalent)</t>
  </si>
  <si>
    <t>EB2.2</t>
  </si>
  <si>
    <t>Coordination mechanisms promote the documentation and follow-up of decisions made at the planning meetings</t>
  </si>
  <si>
    <t>EC</t>
  </si>
  <si>
    <t>Emergency management plan is updated and health-sector programmes are implemented</t>
  </si>
  <si>
    <t>EC-1</t>
  </si>
  <si>
    <t>National multisectoral emergency preparedness plan is updated</t>
  </si>
  <si>
    <t>EC1.1</t>
  </si>
  <si>
    <t>National multisectoral emergency preparedness plan is updated according to legal requirements</t>
  </si>
  <si>
    <t>EC1.2</t>
  </si>
  <si>
    <t>It specifies location of Command and Control Structure from which emergency will be managed</t>
  </si>
  <si>
    <t>EC1.3</t>
  </si>
  <si>
    <t>It defines activation, coordination and deactivation/stand-down procedures, including debriefing and the process of recovery and returning to normal</t>
  </si>
  <si>
    <t>EC1.4</t>
  </si>
  <si>
    <t>It is published after each revision</t>
  </si>
  <si>
    <t>EC-2</t>
  </si>
  <si>
    <t>National emergency preparedness health-sector programmes are implemented</t>
  </si>
  <si>
    <t>EC2.1</t>
  </si>
  <si>
    <t>Health-sector emergency management programmes include the development and dissemination of guidelines</t>
  </si>
  <si>
    <t>EC2.2</t>
  </si>
  <si>
    <t>They include the development, organization and delivery of training programmes</t>
  </si>
  <si>
    <t>EC2.3</t>
  </si>
  <si>
    <t>They foresee the development and evaluation of exercises and drills</t>
  </si>
  <si>
    <t>EC2.4</t>
  </si>
  <si>
    <t>They provide for the coordination and monitoring of, and the regular reporting on, programme implementation</t>
  </si>
  <si>
    <t>ED</t>
  </si>
  <si>
    <t>Emergency management organizations and agencies have adequate funding</t>
  </si>
  <si>
    <t>ED-1</t>
  </si>
  <si>
    <t>Multisectoral mechanisms for financing national emergency management activities are functioning</t>
  </si>
  <si>
    <t>ED1.1</t>
  </si>
  <si>
    <t>Funds are available for the multisectoral preparedness for, and management of, emergencies at the national level</t>
  </si>
  <si>
    <t>ED1.2</t>
  </si>
  <si>
    <t>Funds are designated for a health-sector emergency preparedness programme</t>
  </si>
  <si>
    <t>ED1.3</t>
  </si>
  <si>
    <t>There are mechanisms for accessing contingency funds for health-sector emergency response and recovery operations</t>
  </si>
  <si>
    <t>ED1.4</t>
  </si>
  <si>
    <t>Health-sector financing mechanisms include how regular or surge workforce will be paid for the increased working (overtime) that will take place during emergencies</t>
  </si>
  <si>
    <t>EE</t>
  </si>
  <si>
    <t>Health-sector business continuity management plan is updated and programmes are implemented</t>
  </si>
  <si>
    <t>EE-1</t>
  </si>
  <si>
    <t>Health-sector business continuity management plan is updated and programmes are implemented</t>
  </si>
  <si>
    <t>EE1.1</t>
  </si>
  <si>
    <t>Health-sector business impact analysis, that includes identification of critical business functions/processes/services and resources, has been conducted</t>
  </si>
  <si>
    <t>EE1.2</t>
  </si>
  <si>
    <t>Staff vital to maintain critical functions are identified</t>
  </si>
  <si>
    <t>EE1.3</t>
  </si>
  <si>
    <t>The need to stockpile strategic reserves of supplies, material and equipment has been addressed</t>
  </si>
  <si>
    <t>EE1.4</t>
  </si>
  <si>
    <t>Operational critical resources of health-care facilities (e.g. safe food, water, electricity, heating, etc.) have been identified</t>
  </si>
  <si>
    <t>EE1.5</t>
  </si>
  <si>
    <t>Health-sector crisis management plan, that provides clear command structures, delegations of authority/orders of succession and escalation criteria, is developed</t>
  </si>
  <si>
    <t>EE1.6</t>
  </si>
  <si>
    <t>Business continuity programmes include assigning and training alternative staff for critical posts</t>
  </si>
  <si>
    <t>EE1.7</t>
  </si>
  <si>
    <t xml:space="preserve">They include considering and testing ways of reducing societal disruption (e.g. telecommuting, working from home, reducing the number of physical meetings and travel) </t>
  </si>
  <si>
    <t>EE1.8</t>
  </si>
  <si>
    <t>They address the need for social services support for essential workers</t>
  </si>
  <si>
    <t>EE1.9</t>
  </si>
  <si>
    <t>They address the need for psychosocial support services to help workers remain effective</t>
  </si>
  <si>
    <t>EE1.10</t>
  </si>
  <si>
    <t>They include training, exercising, evaluating, updating and validating business continuity plan</t>
  </si>
  <si>
    <t>Objectives</t>
  </si>
  <si>
    <t>Key performance indicators</t>
  </si>
  <si>
    <t>Performace measures</t>
  </si>
  <si>
    <t>N</t>
  </si>
  <si>
    <t>G1A</t>
  </si>
  <si>
    <t>Develop a comprehensive national public health-risk assessment</t>
  </si>
  <si>
    <t>G1A-1</t>
  </si>
  <si>
    <t>National public health-information system for risk and resources assessments is operative</t>
  </si>
  <si>
    <t>G1A1.1</t>
  </si>
  <si>
    <t>National public health-information system provides data of relevant hazards of all origins (i.e. biological, chemical and environmental)</t>
  </si>
  <si>
    <t>G1A1.2</t>
  </si>
  <si>
    <t>Responsibilities and authority related to the system have been defined</t>
  </si>
  <si>
    <t>G1A1.3</t>
  </si>
  <si>
    <t>Protocols and procedures for the collection, analysis and dissemination of data for conducting risk and resources assessment are developed</t>
  </si>
  <si>
    <t>G1A1.4</t>
  </si>
  <si>
    <t>Evaluations and improvements of the system are performed regularly</t>
  </si>
  <si>
    <t>G1A1.5</t>
  </si>
  <si>
    <t>National public health-risk assessment  is updated regularly</t>
  </si>
  <si>
    <t>G1A1.6</t>
  </si>
  <si>
    <t>It includes vulnerability assessment (of communities, infrastructure and services)</t>
  </si>
  <si>
    <t>G1A-2</t>
  </si>
  <si>
    <t>National surveillance and epidemic-intelligence system is operative</t>
  </si>
  <si>
    <t>G1A2.1</t>
  </si>
  <si>
    <t>There is a list of priority diseases, conditions and case definitions for surveillance</t>
  </si>
  <si>
    <t>G1A2.2</t>
  </si>
  <si>
    <t>There is a specific unit(s) designated for surveillance of public health risks</t>
  </si>
  <si>
    <t>G1A2.3</t>
  </si>
  <si>
    <t>SOPs defining roles, responsibilities and procedures related to the collection, analysis and dissemination of surveillance data are developed</t>
  </si>
  <si>
    <t>G1A2.4</t>
  </si>
  <si>
    <t>Surveillance system provides for data-sharing in other-than-human areas: agricultural, veterinary, environmental, etc.</t>
  </si>
  <si>
    <t>G1A2.5</t>
  </si>
  <si>
    <t>Information sources include screening of media and other alternative sources, and ‘rumour checking’ to assess or verify emergencies</t>
  </si>
  <si>
    <t>G1A2.6</t>
  </si>
  <si>
    <t>Baseline estimates, trends and thresholds for alert and action are defined for the community/primary response level for priority diseases/events</t>
  </si>
  <si>
    <t>G1A2.7</t>
  </si>
  <si>
    <t>There is timely reporting from reporting units</t>
  </si>
  <si>
    <t>G1A2.8</t>
  </si>
  <si>
    <t>Deviations or values exceeding thresholds are detected and used for action at the community/primary public health response level</t>
  </si>
  <si>
    <t>G1A2.9</t>
  </si>
  <si>
    <t>Regular feedback of surveillance results are disseminated to all levels and other relevant stakeholders (e.g. Epi bulletins, surveillance reports, etc.)</t>
  </si>
  <si>
    <t>G1A2.10</t>
  </si>
  <si>
    <t>Evaluations of the early warning function of the surveillance and epidemic-intelligence system have been carried out</t>
  </si>
  <si>
    <t>G1A-3</t>
  </si>
  <si>
    <t>National and international information-sharing mechanisms are functioning</t>
  </si>
  <si>
    <t>G1A3.1</t>
  </si>
  <si>
    <t>National information-sharing mechanisms with other relevant sectors and all level health-sector organizations are functioning</t>
  </si>
  <si>
    <t>G1A3.2</t>
  </si>
  <si>
    <t>International information-sharing system for reporting according to IHR and European mandatory requirements are operative</t>
  </si>
  <si>
    <t>G1A3.3</t>
  </si>
  <si>
    <t>All of events that meet the criteria for IHR notification have been notified by the NFP to WHO within 24 hours of conducting risk assessments over the last 12 months</t>
  </si>
  <si>
    <t>G1A3.4</t>
  </si>
  <si>
    <t>All of events that meet the criteria for notification under Decision No 1082/2013/EU have been notified by the NFP to HSC and ECDC, EFSA or corresponding EU agency within 24 hours of conducting risk assessments over the last 12 months</t>
  </si>
  <si>
    <t>G1A3.5</t>
  </si>
  <si>
    <t>NFP has responded to all verification requests from WHO within 24 hours in the last 12 months</t>
  </si>
  <si>
    <t>G1A3.6</t>
  </si>
  <si>
    <t>NFP has responded to all verification requests from HSC, ECDC, EFSA or other EU agency within 24 hours in the past 12 months</t>
  </si>
  <si>
    <t>G1B</t>
  </si>
  <si>
    <t>Improve communication of health-risk information</t>
  </si>
  <si>
    <t>G1B-1</t>
  </si>
  <si>
    <t>Strategies for risk communication with the public and the media are developed</t>
  </si>
  <si>
    <t>G1B1.1</t>
  </si>
  <si>
    <t>National emergency preparedness plan includes a public information management strategy</t>
  </si>
  <si>
    <t>G1B1.2</t>
  </si>
  <si>
    <t>Risk communication partners and stakeholders are identified (e.g. science organizations, community leaders, NGOs, etc.)</t>
  </si>
  <si>
    <t>G1B1.3</t>
  </si>
  <si>
    <t>Risk communication plan is developed (includes inventory of communication partners, focal points, stakeholders and their capacities)</t>
  </si>
  <si>
    <t>G1B1.4</t>
  </si>
  <si>
    <t>Policies, SOPs or guidelines are developed to support the risk communication plan</t>
  </si>
  <si>
    <t>G1B1.5</t>
  </si>
  <si>
    <t>Relationships with the media are established before the emergency (contacts with key media staff are regular)</t>
  </si>
  <si>
    <t>G1B1.6</t>
  </si>
  <si>
    <t>Generic pre-prepared media statements templates, frequently asked questions and answers (related to key messages) and advertising material are available</t>
  </si>
  <si>
    <t>G1B1.7</t>
  </si>
  <si>
    <t>Risk communication plan has been implemented or tested through actual emergency or simulation exercise and updated</t>
  </si>
  <si>
    <t>G1B1.8</t>
  </si>
  <si>
    <t>Evaluation of the risk communication has been conducted after emergencies and exercises, for timeliness, transparency and appropriateness of communications</t>
  </si>
  <si>
    <t>G1B-2</t>
  </si>
  <si>
    <t>Strategies for risk communication with staff involved in risk management are developed</t>
  </si>
  <si>
    <t>G1B2.1</t>
  </si>
  <si>
    <t xml:space="preserve">National emergency preparedness plan includes a strategy for communication with staff involved in risk management </t>
  </si>
  <si>
    <t>G1B2.2</t>
  </si>
  <si>
    <t>Risk communication partners and stakeholders are identified (e.g. professional associations, labor unions, etc.)</t>
  </si>
  <si>
    <t>G1B2.3</t>
  </si>
  <si>
    <t>Information on specific risks and personal protective measures for staff involved in risk reduction/prevention is regularly updated and disseminated</t>
  </si>
  <si>
    <t>G1B2.4</t>
  </si>
  <si>
    <t>A plan for reviewing, revising and monitoring impact of risk communication strategy with staff is developed</t>
  </si>
  <si>
    <t>G1C</t>
  </si>
  <si>
    <t>Reduce and prevent the health risks from all-hazards</t>
  </si>
  <si>
    <t>G1C-1</t>
  </si>
  <si>
    <t>Implementation of risk reduction and prevention programmes is inclusive and coordinated</t>
  </si>
  <si>
    <t>G1C1.1</t>
  </si>
  <si>
    <t>Risk reduction and preventive activities are joined up across all relevant emergency management organizations and agencies (i.e. public health services, civil protection services, law enforcement services, etc.)</t>
  </si>
  <si>
    <t>G1C1.2</t>
  </si>
  <si>
    <t>Inter-agency mechanisms are maintained to update other countries and international organizations and agencies on progress, resolve issues and address collective needs</t>
  </si>
  <si>
    <t>G1C-2</t>
  </si>
  <si>
    <t>National and subnational health-sector programmes on risk reduction and prevention are implemented</t>
  </si>
  <si>
    <t>G1C2.1</t>
  </si>
  <si>
    <t xml:space="preserve">National and subnational health-sector risk reduction and prevention programmes are implemented for the most relevant hazards detected </t>
  </si>
  <si>
    <t>G1C2.2</t>
  </si>
  <si>
    <t>The impact and effectiveness of these programmes (e.g. vaccination), including adverse effects, is assessed regularly</t>
  </si>
  <si>
    <t>G1C-3</t>
  </si>
  <si>
    <t>Infection Prevention and Control programme is operative at national and hospital levels</t>
  </si>
  <si>
    <t>G1C3.1</t>
  </si>
  <si>
    <t>Responsibility has been assigned for surveillance of health-care-associated infections within the country</t>
  </si>
  <si>
    <t>G1C3.2</t>
  </si>
  <si>
    <t>Responsibility has been assigned for surveillance of anti-microbial resistance within the country</t>
  </si>
  <si>
    <t>G1C3.3</t>
  </si>
  <si>
    <t>National Infection Prevention and Control policy or operational plan is available and implemented</t>
  </si>
  <si>
    <t>G1C3.4</t>
  </si>
  <si>
    <t>SOPs, guidelines and protocols for IPC are available to hospitals</t>
  </si>
  <si>
    <t>G1C3.5</t>
  </si>
  <si>
    <t>All tertiary hospitals have designated area(s) and defined procedures for the care of patients requiring specific isolation precautions according to guidelines</t>
  </si>
  <si>
    <t>G1C3.6</t>
  </si>
  <si>
    <t>There are qualified IPC professionals in place in all tertiary hospitals</t>
  </si>
  <si>
    <t>G1C3.7</t>
  </si>
  <si>
    <t xml:space="preserve">Defined norms or guidelines for protecting health-care workers from health-care associated infections are developed and implemented </t>
  </si>
  <si>
    <t>G1C3.8</t>
  </si>
  <si>
    <t xml:space="preserve">There is surveillance within high risk groups to promptly detect and investigate clusters of infectious disease patients, as well as unexplained illnesses in health workers </t>
  </si>
  <si>
    <t>G1C3.9</t>
  </si>
  <si>
    <t>A monitoring system for antimicrobial resistance is functioning</t>
  </si>
  <si>
    <t>G1C3.10</t>
  </si>
  <si>
    <t xml:space="preserve">Data on the magnitude and trends of antimicrobial resistance is available </t>
  </si>
  <si>
    <t>Objectives</t>
  </si>
  <si>
    <t>Key performance indicators</t>
  </si>
  <si>
    <t>Performace measures</t>
  </si>
  <si>
    <t>N</t>
  </si>
  <si>
    <t>G2A</t>
  </si>
  <si>
    <t>Promote capability development in emergency management</t>
  </si>
  <si>
    <t>G2A-1</t>
  </si>
  <si>
    <t>Emergency management human resource and capability development strategy is developed</t>
  </si>
  <si>
    <t>G2A1.1</t>
  </si>
  <si>
    <t>National emergency preparedness plan includes a human resource and capability development strategy based on defined competencies</t>
  </si>
  <si>
    <t>G2A1.2</t>
  </si>
  <si>
    <t>Specific budget is allocated</t>
  </si>
  <si>
    <t>G2A1.3</t>
  </si>
  <si>
    <t>A needs assessment has been conducted to identify gaps in human resources and training</t>
  </si>
  <si>
    <t>G2A1.4</t>
  </si>
  <si>
    <t>A plan or strategy is developed to access field epidemiology training in-country, regionally or internationally</t>
  </si>
  <si>
    <t>G2A-2</t>
  </si>
  <si>
    <t>Exercising is effective in improving emergency management capability</t>
  </si>
  <si>
    <t>G2A2.1</t>
  </si>
  <si>
    <t>The country has conducted a national emergency preparedness exercise/drill in the last year</t>
  </si>
  <si>
    <t>G2A2.2</t>
  </si>
  <si>
    <t>Critical SOPs are tested during exercising</t>
  </si>
  <si>
    <t>G2A2.3</t>
  </si>
  <si>
    <t>A formal process for identifying opportunities for improvement arising from exercises/drills/events is developed</t>
  </si>
  <si>
    <t>G2A2.4</t>
  </si>
  <si>
    <t>There are formal reports to internal and external stakeholders on the implementation of corrective actions</t>
  </si>
  <si>
    <t>G2B</t>
  </si>
  <si>
    <t>Enhance ability to coordinate and manage emergencies</t>
  </si>
  <si>
    <t>G2B-1</t>
  </si>
  <si>
    <t>National emergency management command and control structure (or equivalent) operates effectively</t>
  </si>
  <si>
    <t>G2B1.1</t>
  </si>
  <si>
    <t>CCS function leads (Event, Operations, Financial, Logistics, Public Information Managers, etc.) and staff are identified</t>
  </si>
  <si>
    <t>G2B1.2</t>
  </si>
  <si>
    <t>CCS has a functional, effective 24/7/365 duty team that is tested regularly</t>
  </si>
  <si>
    <t>G2B1.3</t>
  </si>
  <si>
    <t>CCS has an agreed protocol for activation/deactivation time</t>
  </si>
  <si>
    <t>G2B1.4</t>
  </si>
  <si>
    <t>A link/contact structure exist to support CCS regarding national management of emergencies at other levels and sectors (e.g. Police, Transport, Travel, Education, Food Supply) by dealing with triage operations, event and/or outbreak investigations, trade bans, travel advisories and movement restrictions</t>
  </si>
  <si>
    <t>G2B1.5</t>
  </si>
  <si>
    <t>Coordination between CCS and international organizations and agencies is assured: emergency manager and IHR, HSC and ECDC NFPs are identified</t>
  </si>
  <si>
    <t>G2B1.6</t>
  </si>
  <si>
    <t>Effective communication systems and processes exist between CCS, EU Agencies-Emergency Operation Centres and EC-Health Emergency Operation Facility</t>
  </si>
  <si>
    <t>G2B1.7</t>
  </si>
  <si>
    <t>Emergency response management procedures (including mechanism to activate response plan) have been implemented for a real or simulated PHE response in the year</t>
  </si>
  <si>
    <t>G2B1.8</t>
  </si>
  <si>
    <t>They have been evaluated and updated after a real or simulated emergency response</t>
  </si>
  <si>
    <t>G2C</t>
  </si>
  <si>
    <t>Improve information management during emergencies</t>
  </si>
  <si>
    <t>G2C-1</t>
  </si>
  <si>
    <t>Rapid health-needs assessment could be developed during emergencies</t>
  </si>
  <si>
    <t>G2C1.1</t>
  </si>
  <si>
    <t>Formal mechanisms are established for carrying out rapid health-needs assessments through investigation and rapid response teams</t>
  </si>
  <si>
    <t>G2C1.2</t>
  </si>
  <si>
    <t>A national directory or list of experts in health and other sectors to support a response to emergencies is updated</t>
  </si>
  <si>
    <t>G2C1.3</t>
  </si>
  <si>
    <t>There are operational links with WHO, HSC, ECDC and the Scientific Committees in the fields of consumer safety, public health and the environment</t>
  </si>
  <si>
    <t>G2D</t>
  </si>
  <si>
    <t>Improve communication during emergencies</t>
  </si>
  <si>
    <t>G2D-1</t>
  </si>
  <si>
    <t>Strategies for crisis communication with the public and the media are developed</t>
  </si>
  <si>
    <t>G2D1.1</t>
  </si>
  <si>
    <t>Coordination mechanisms are established for involving relevant stakeholders in the formulation of crisis information for the public and the media to ensure consistency</t>
  </si>
  <si>
    <t>G2D1.2</t>
  </si>
  <si>
    <t>Procedures to respond to potential media requests during an emergency are developed (e.g. daily press conferences, website updates)</t>
  </si>
  <si>
    <t>G2D1.3</t>
  </si>
  <si>
    <t>A 24/7 hotline with trained staff could be established in case of an emergency</t>
  </si>
  <si>
    <t>G2D1.4</t>
  </si>
  <si>
    <t>Media and public communication team could be able to maintain 24-hour operation (2–3 work shifts per day) for at least several days</t>
  </si>
  <si>
    <t>G2D-2</t>
  </si>
  <si>
    <t>Strategies for crisis communication with staff involved in emergency operations are developed</t>
  </si>
  <si>
    <t>G2D2.1</t>
  </si>
  <si>
    <t>Coordination mechanisms are established to ensure consistency of the information supplied by relevant stakeholders to responders</t>
  </si>
  <si>
    <t>G2D2.2</t>
  </si>
  <si>
    <t>Procedures for the communication to responders of crisis information are established</t>
  </si>
  <si>
    <t>G2D2.3</t>
  </si>
  <si>
    <t>Information on generic risks and personal protective equipment for responders involved in emergency operations has been prepared and is regularly updated and disseminated</t>
  </si>
  <si>
    <t>G2E</t>
  </si>
  <si>
    <t>Ensure rapid response and delivery of services during emergencies</t>
  </si>
  <si>
    <t>G2E-1</t>
  </si>
  <si>
    <t>Rapid Response Teams are available</t>
  </si>
  <si>
    <t>G2E1.1</t>
  </si>
  <si>
    <t>SOPs and/or guidelines are available for the deployment of RRT members</t>
  </si>
  <si>
    <t>G2E1.2</t>
  </si>
  <si>
    <t>Multidisciplinary RRT can be deployed within 48 hrs from the first report of an urgent event (response to some hazards may require a more timely response)</t>
  </si>
  <si>
    <t>G2E1.3</t>
  </si>
  <si>
    <t>Surge staff, to maintain response 24 hours a day/7 days a week, can be assured during emergencies</t>
  </si>
  <si>
    <t>G2E1.4</t>
  </si>
  <si>
    <t>Evaluations of response, including timeliness and quality of response, are systematically carried out</t>
  </si>
  <si>
    <t>G2E-2</t>
  </si>
  <si>
    <t>Planning includes prehospital medical operations response</t>
  </si>
  <si>
    <t>G2E2.1</t>
  </si>
  <si>
    <t>Roles of Emergency Medical Services and primary healthcare staff during emergencies are defined</t>
  </si>
  <si>
    <t>G2E2.2</t>
  </si>
  <si>
    <t>A standardized triage system and patient safety measures (e.g. matching the patient with wrist bands, triage cards, etc.) are established</t>
  </si>
  <si>
    <t>G2E2.3</t>
  </si>
  <si>
    <t>Procedures and guidelines for prehospital handling of patients with diseases with epidemic potential and victims of CBRN incidents are developed</t>
  </si>
  <si>
    <t>G2E2.4</t>
  </si>
  <si>
    <t>Prehospital medical operations staff are trained in emergency management and use of personal protective measures</t>
  </si>
  <si>
    <t>G2E-3</t>
  </si>
  <si>
    <t>Planning includes hospital response and recovery</t>
  </si>
  <si>
    <t>G2E3.1</t>
  </si>
  <si>
    <t>Plan for emergency response and recovery is a requirement for hospital accreditation</t>
  </si>
  <si>
    <t>G2E3.2</t>
  </si>
  <si>
    <t>Plans are in accordance with national policy and have been reviewed, exercised, revised and updated in the last year</t>
  </si>
  <si>
    <t>G2E3.3</t>
  </si>
  <si>
    <t>Procedures and guidelines for hospital handling of patients with diseases with epidemic potential and victims of CBRN incidents are developed</t>
  </si>
  <si>
    <t>G2E3.4</t>
  </si>
  <si>
    <t>Hospital staff are trained in emergency management and use of personal protective equipment</t>
  </si>
  <si>
    <t>G2E-4</t>
  </si>
  <si>
    <t>Continuous delivery of essential health and hospital services is ensured during emergencies</t>
  </si>
  <si>
    <t>G2E4.1</t>
  </si>
  <si>
    <t>Healthcare facilities have developed SOPs for ensuring the continuous delivery of essential services (e.g. maternity and newborn care, trauma wards, patients in dialysis, etc.) in a timely and 24 hour manner, including over a prolonged period</t>
  </si>
  <si>
    <t>G2E4.2</t>
  </si>
  <si>
    <t>Capacity for setting up special immunization or other preventive programme to meet specific needs is available</t>
  </si>
  <si>
    <t>G2E4.3</t>
  </si>
  <si>
    <t>Mobile teams that operate outside the existing health facilities could be deployed in case of an emergency</t>
  </si>
  <si>
    <t>G2E-5</t>
  </si>
  <si>
    <t>Planning includes a surge capacity programme</t>
  </si>
  <si>
    <t>G2E5.1</t>
  </si>
  <si>
    <t>Mechanisms for the rapid mobilization of additional resources (staff, equipment and materials) are established</t>
  </si>
  <si>
    <t>G2E5.2</t>
  </si>
  <si>
    <t>Emergency psychosocial support teams are constituted and are operational at a national, regional and/or local level</t>
  </si>
  <si>
    <t>G2E5.3</t>
  </si>
  <si>
    <t>Adequacy of surge capacity to respond to emergencies has been tested through an exercise or actual event</t>
  </si>
  <si>
    <t>G2E-6</t>
  </si>
  <si>
    <t>Planning includes capacity for mass-casualty, mass-fatality and missing persons management</t>
  </si>
  <si>
    <t>G2E6.1</t>
  </si>
  <si>
    <t>Prehospital emergency-response capacity for dispatch, on-site management, transportation and evacuation are adaptable to mass-casualty incidents and other similar crises</t>
  </si>
  <si>
    <t>G2E6.2</t>
  </si>
  <si>
    <t>Hospital emergency-preparedness programme for mass-casualty management is implemented, and resources and staff are available</t>
  </si>
  <si>
    <t>G2E6.3</t>
  </si>
  <si>
    <t>Guidelines for management on large numbers of fatalities are developed and take account of religious and other cultural funeral practices</t>
  </si>
  <si>
    <t>G2E6.4</t>
  </si>
  <si>
    <t>Guidelines includes post-mortem care and informing pathology departments and clinical laboratories on submitting specimens in case of deaths caused by epidemic potential diseases</t>
  </si>
  <si>
    <t>G2F</t>
  </si>
  <si>
    <t>Ensure the availability of resources and technical supporting services during emergencies</t>
  </si>
  <si>
    <t>G2F-1</t>
  </si>
  <si>
    <t>Planning includes management of stockpiles</t>
  </si>
  <si>
    <t>G2F1.1</t>
  </si>
  <si>
    <t>Stockpiles (critical stock levels) are accessible for responding to priority biological, chemical, radiological events and other emergencies</t>
  </si>
  <si>
    <t>G2F1.2</t>
  </si>
  <si>
    <t>The country participates in EU common procedures for the joint procurement of medical and pharmaceutical equipment, products and supplies (particularly pandemic vaccines)</t>
  </si>
  <si>
    <t>G2F-2</t>
  </si>
  <si>
    <t>Medical equipment and pharmaceutical and laboratory services and supplies are available</t>
  </si>
  <si>
    <t>G2F2.1</t>
  </si>
  <si>
    <t>Essential medical equipment and pharmaceutical and laboratory supplies for emergency operations, determined on the basis of risk assessments, are available in sufficient quantities</t>
  </si>
  <si>
    <t>G2F2.2</t>
  </si>
  <si>
    <t xml:space="preserve">Mechanisms for the continuity of pharmaceutical and laboratory services during an emergency are developed </t>
  </si>
  <si>
    <t>G2F2.3</t>
  </si>
  <si>
    <t>A system is in place, including cold chain, for the distribution of medical equipment and pharmaceutical and laboratory supplies in the event of an emergency</t>
  </si>
  <si>
    <t>G2F2.4</t>
  </si>
  <si>
    <t>Procedures for the exceptional procurement of medical equipment and and pharmaceutical and laboratory supplies that are not on the list of basic ones are developed</t>
  </si>
  <si>
    <t>G2F-3</t>
  </si>
  <si>
    <t>Laboratory services to test for priority health risks are operative</t>
  </si>
  <si>
    <t>G2F3.1</t>
  </si>
  <si>
    <t>National laboratory quality standards/guidelines are available</t>
  </si>
  <si>
    <t>G2F3.2</t>
  </si>
  <si>
    <t>The country has access to international networks to meet diagnostic and confirmatory laboratory requirements, and support outbreak investigations, for emergencies</t>
  </si>
  <si>
    <t>G2F3.3</t>
  </si>
  <si>
    <t>An up to date inventory of public and private laboratories with relevant diagnostic capacity is available</t>
  </si>
  <si>
    <t>G2F3.4</t>
  </si>
  <si>
    <t>National reference laboratories are accredited to international (ISO 9001, ISO 17025, ISO 15189, WHO polio, measles, etc.) or to national standards adapted from international standards</t>
  </si>
  <si>
    <t>G2F3.5</t>
  </si>
  <si>
    <t>Regulations, policies or strategies for laboratory biosafety are in place (including protection of workers and management of hazardous substances)</t>
  </si>
  <si>
    <t>G2F3.6</t>
  </si>
  <si>
    <t>A process is in place to guide and update biosafety regulations, procedures and practice, including for decontamination and management of infectious waste</t>
  </si>
  <si>
    <t>G2F-4</t>
  </si>
  <si>
    <t>Temporary health facilities and home-care services are available</t>
  </si>
  <si>
    <t>G2F4.1</t>
  </si>
  <si>
    <t>Guidelines and procedures for the establishment of temporary health facilities and for home-care services are developed</t>
  </si>
  <si>
    <t>G2F4.2</t>
  </si>
  <si>
    <t xml:space="preserve">Adequate resources for establishing temporary basic health facilities and home-care services are available </t>
  </si>
  <si>
    <t>Objectives</t>
  </si>
  <si>
    <t>Key performance indicators</t>
  </si>
  <si>
    <t>Performace measures</t>
  </si>
  <si>
    <t>N</t>
  </si>
  <si>
    <t>G3A</t>
  </si>
  <si>
    <t>Enhance the ability to manage recovery and to evaluate response</t>
  </si>
  <si>
    <t>G3A-1</t>
  </si>
  <si>
    <t>Procedures for the transition from response to normal functioning and to recovery activities are pre-defined</t>
  </si>
  <si>
    <t>A1.1</t>
  </si>
  <si>
    <t>SOPs for deactivation, demobilization and return to normal activities and to transfer coordination and accountability for recovery-related activities are developed</t>
  </si>
  <si>
    <t>A1.2</t>
  </si>
  <si>
    <t>There are documented arrangements for communicating the transition from response to normal functioning and to recovery to staff, relevant stakeholders and the public, including pre-formed key messages</t>
  </si>
  <si>
    <t>A1.3</t>
  </si>
  <si>
    <t>Processes and procedures for establishing a multisectoral Recovery Task Force (or equivalent) are developed</t>
  </si>
  <si>
    <t>G3A-2</t>
  </si>
  <si>
    <t>Impact assessments are conducted after emergencies</t>
  </si>
  <si>
    <t>A2.1</t>
  </si>
  <si>
    <t>There is a process for conducting post-event impact assessments (defining individual and community losses and needs, support and resource requirements, etc.)</t>
  </si>
  <si>
    <t>A2.2</t>
  </si>
  <si>
    <t>Effective post-event surveillance, including monitoring of adverse events of countermeasures applied, is planned in order to prevent damages to health from secondary causes</t>
  </si>
  <si>
    <t>A2.3</t>
  </si>
  <si>
    <t>There is a process for assessing and coordinating post-event status of essential health and hospital services and utilities</t>
  </si>
  <si>
    <t>A2.4</t>
  </si>
  <si>
    <t>There is a process for estimating emergency economic impact (losses)</t>
  </si>
  <si>
    <t>G3A-3</t>
  </si>
  <si>
    <t>Processes for learning from emergencies are implemented</t>
  </si>
  <si>
    <t>A3.1</t>
  </si>
  <si>
    <t>After action reports and evaluations are conducted following emergencies (of the response to and recovery from the event, and of the effectiveness of the plans)</t>
  </si>
  <si>
    <t>A3.2</t>
  </si>
  <si>
    <t>Corrective actions, including professional development needs, are identified and implemented following emergencies</t>
  </si>
  <si>
    <t>G3B</t>
  </si>
  <si>
    <t>Improve development and implementation of emergency-management research</t>
  </si>
  <si>
    <t>G3B-1</t>
  </si>
  <si>
    <t>Emergency-management research is funded and applied</t>
  </si>
  <si>
    <t>B1.1</t>
  </si>
  <si>
    <t>Specific budget is allocated for emergency management research</t>
  </si>
  <si>
    <t>B1.2</t>
  </si>
  <si>
    <t>Emergency management research is undertaken where gaps in knowledge exist</t>
  </si>
  <si>
    <t>B1.3</t>
  </si>
  <si>
    <t>The country actively distributes new emergency management knowledge to relevant stakeholders</t>
  </si>
  <si>
    <t>B1.4</t>
  </si>
  <si>
    <t>The country has an 'evidence-based' approach to emergency management (i.e. update preparedness plans and programmes according to new national or international evidence)</t>
  </si>
  <si>
    <t>*Answers</t>
  </si>
  <si>
    <t>Score</t>
  </si>
  <si>
    <t>Scale</t>
  </si>
  <si>
    <t>Achievement scale</t>
  </si>
  <si>
    <t>Arrangements scale</t>
  </si>
  <si>
    <t>Enablers &amp;</t>
  </si>
  <si>
    <t>Objectives</t>
  </si>
  <si>
    <t>Indicators</t>
  </si>
  <si>
    <t>Measures</t>
  </si>
  <si>
    <t>NO (0%)</t>
  </si>
  <si>
    <t>Never</t>
  </si>
  <si>
    <t>Not achieved, no progress, no sign of forward action</t>
  </si>
  <si>
    <t>No arrangements in place</t>
  </si>
  <si>
    <t>Goals</t>
  </si>
  <si>
    <t>Sometimes</t>
  </si>
  <si>
    <t>Some progress, but without systematic policy and/or organizational commitment</t>
  </si>
  <si>
    <t>Some work completed but requires further work to develop, test, verify and/or embed in the organization</t>
  </si>
  <si>
    <t>Often</t>
  </si>
  <si>
    <t>Organizational commitment attained or considerable progress made, but achievements are not yet comprehensive of needs or requirements</t>
  </si>
  <si>
    <t>Informal and/or untested arrangements in place, but with a high degree of confidence they will be effective, OR, formal and/or tested arrangements but with further work identified as needed</t>
  </si>
  <si>
    <t>YES (100%)</t>
  </si>
  <si>
    <t>Always</t>
  </si>
  <si>
    <t>Comprehensive achievement with sustained commitment and capacities at all levels</t>
  </si>
  <si>
    <t>Formalized arrangements, tested, effective, reliable, and embedded within the organization</t>
  </si>
  <si>
    <t>Pre-event: RISK MANAGEMENT (GOAL 1)</t>
  </si>
  <si>
    <t>Event: EMERGENCY MANAGEMENT (GOAL 2)</t>
  </si>
  <si>
    <r>
      <t>Post-event</t>
    </r>
    <r>
      <rPr>
        <i/>
        <sz val="11"/>
        <color rgb="FF000000"/>
        <rFont val="Calibri"/>
        <family val="2"/>
      </rPr>
      <t>:</t>
    </r>
    <r>
      <rPr>
        <sz val="11"/>
        <color rgb="FF000000"/>
        <rFont val="Calibri"/>
        <family val="2"/>
      </rPr>
      <t xml:space="preserve"> RECOVERY MANAGEMENT (GOAL 3)</t>
    </r>
  </si>
  <si>
    <t>**Scoring</t>
  </si>
  <si>
    <t>SCORE</t>
  </si>
  <si>
    <t>The 'raw' score, in percentage, for this objective/goal, considering NA/NK</t>
  </si>
  <si>
    <t>Weight Ratio</t>
  </si>
  <si>
    <t>The weighting given to this objective/goal - before scoring has taken place</t>
  </si>
  <si>
    <t>Weight</t>
  </si>
  <si>
    <t>The weighting given to this objective/goal - after scoring, and taking any N/A answers/sections into account</t>
  </si>
  <si>
    <t>Weight Score</t>
  </si>
  <si>
    <t>The weighted score (that will contribute to any higher level scoring) - score x weight</t>
  </si>
  <si>
    <t>Key</t>
  </si>
  <si>
    <t>90-100%</t>
  </si>
  <si>
    <t>Mature</t>
  </si>
  <si>
    <t>80-100%</t>
  </si>
  <si>
    <t>60-80%</t>
  </si>
  <si>
    <t>Advancing</t>
  </si>
  <si>
    <t>40-60%</t>
  </si>
  <si>
    <t>Developing</t>
  </si>
  <si>
    <t>20-40%</t>
  </si>
  <si>
    <t>0-20%</t>
  </si>
  <si>
    <t>Unsatisfactory</t>
  </si>
  <si>
    <t>Responsible authority/ies:</t>
  </si>
  <si>
    <t>Respondent/s:</t>
  </si>
  <si>
    <t>WHO (2016). Joint External Evaluation Tool: International Health Regulations (2005). Geneva: World Health Organization.</t>
  </si>
  <si>
    <t>WHO (2012). Key changes to pandemic plans by Member States of the WHO European Region based on lessons learnt from the 2009 pandemic. Copenhagen: World Health Organization.</t>
  </si>
  <si>
    <t>CDC. (2011). Public health preparedness capabilities: National standards for state and local planning. Atlanta, GA: Centers for Disease Control and Prevention.</t>
  </si>
  <si>
    <t>ECDC (2016). Zika virus disease epidemic: Preparedness planning guide for diseases transmitted by Aedes aegypti and Aedes albopictus. Stockholm: European Centre for Disease Prevention and Control.</t>
  </si>
  <si>
    <t>ECDC (2016). Handbook on using the ECDC preparedness checklist tool to strengthen preparedness against communicable disease outbreaks at migrant reception/detention centres. Stockholm: European Centre for Disease Prevention and Control.</t>
  </si>
  <si>
    <t>ECDC (2016). Assessing communicable disease control and prevention in EU enlargement countries. Stockholm: European Centre for Disease Prevention and Control.</t>
  </si>
  <si>
    <t>WHO (2010). Joint European Pandemic Preparedness Self-Assessment Indicators. Copenhagen: World Health Organization Regional Office for Europe.</t>
  </si>
  <si>
    <t>WHO (2015). Ebola virus disease: consolidated preparedness checklist. Geneva: World Health Organization.</t>
  </si>
  <si>
    <t>WHO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</si>
  <si>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</si>
  <si>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WHO (2010). Recommendations for Good Practice in Pandemic Preparedness - identified through evaluation of the response to pandemic (H1N1) 2009. Copenhagen: World Health Organization.</t>
  </si>
  <si>
    <t>WHO (2010). Recommendations for Good Practice in Pandemic Preparedness - identified through evaluation of the response to pandemic (H1N1) 2009. Copenhagen: World Health Organization.</t>
  </si>
  <si>
    <t>CDC. (2011). Public health preparedness capabilities: National standards for state and local planning. Atlanta, GA: Centers for Disease Control and Prevention.</t>
  </si>
  <si>
    <t>WHO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</si>
  <si>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</si>
  <si>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ECDC (2016). Handbook on using the ECDC preparedness checklist tool to strengthen preparedness against communicable disease outbreaks at migrant reception/detention centres. Stockholm: European Centre for Disease Prevention and Control.</t>
  </si>
  <si>
    <t>ECDC (2015). Ebola emergency preparedness in EU Member States. Conclusions from peer-review visits to Belgium, Portugal and Romania. Stockholm: European Centre for Disease Prevention and Control.</t>
  </si>
  <si>
    <t>Department of Health (2011). UK Influenza Pandemic Preparedness Strategy 2011. London: Department of Health, Social Services and Public Safety.</t>
  </si>
  <si>
    <t>WHO (2015). Development, monitoring and evaluation of functional core capacity for implementing the International Health Regulations (2005): Concept note. World Health Organization.</t>
  </si>
  <si>
    <t>ECDC (2015). Ebola emergency preparedness in EU Member States. Conclusions from peer-review visits to Belgium, Portugal and Romania. Stockholm: European Centre for Disease Prevention and Control.</t>
  </si>
  <si>
    <t>WHO (2016). Joint External Evaluation Tool: International Health Regulations (2005). Geneva: World Health Organization.</t>
  </si>
  <si>
    <t>CDC. (2011). Public health preparedness capabilities: National standards for state and local planning. Atlanta, GA: Centers for Disease Control and Prevention.</t>
  </si>
  <si>
    <t>WHO (2010). Joint European Pandemic Preparedness Self-Assessment Indicators. Copenhagen: World Health Organization Regional Office for Europe.</t>
  </si>
  <si>
    <t>WHO (2015). Ebola virus disease: consolidated preparedness checklist. Geneva: World Health Organization.</t>
  </si>
  <si>
    <t>Department of Health (2011). UK Influenza Pandemic Preparedness Strategy 2011. London: Department of Health, Social Services and Public Safety.</t>
  </si>
  <si>
    <t>Department of Health (2011). UK Influenza Pandemic Preparedness Strategy 2011. London: Department of Health, Social Services and Public Safety.</t>
  </si>
  <si>
    <t>WHO (2013). IHR Core Capacity Monitoring Framework: Checklist and Indicators for Monitoring Progress in the Development of IHR Core Capacities in States Parties. World Health Orgainzation.</t>
  </si>
  <si>
    <t>ECDC (2016). Zika virus disease epidemic: Preparedness planning guide for diseases transmitted by Aedes aegypti and Aedes albopictus. Stockholm: European Centre for Disease Prevention and Control.</t>
  </si>
  <si>
    <t>ECDC (2016). Zika virus disease epidemic: Preparedness planning guide for diseases transmitted by Aedes aegypti and Aedes albopictus. Stockholm: European Centre for Disease Prevention and Control.</t>
  </si>
  <si>
    <t>Ministero della Salute (2006). National Plan for preparedness and response to an influenza pandemic. Italy: Ministero della Salute.</t>
  </si>
  <si>
    <t>Department of Health (2011). UK Influenza Pandemic Preparedness Strategy 2011. London: Department of Health, Social Services and Public Safety.</t>
  </si>
  <si>
    <t>Responsible authority/ies:</t>
  </si>
  <si>
    <t>Respondent/s:</t>
  </si>
  <si>
    <t>WHO. (2013). IHR core capacity monitoring framework: Checklist and indicators for monitoring progress in the development of IHR core capacities in states parties. Geneva: World Health Organization.</t>
  </si>
  <si>
    <t>WHO (2016). Joint External Evaluation Tool: International Health Regulations (2005). Geneva: World Health Organization.</t>
  </si>
  <si>
    <t>WHO (2015). Development, monitoring and evaluation of functional core capacity for implementing the International Health Regulations (2005): Concept note.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</si>
  <si>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</si>
  <si>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</si>
  <si>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Department of Health. (2011). UK Influenza Pandemic Preparedness Strategy 2011. London: Department of Health, Social Services and Public Safety.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</si>
  <si>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</si>
  <si>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</si>
  <si>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</si>
  <si>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</si>
  <si>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WHO. (2015). Concept note: Development, monitoring and evaluation of functional core capacity for implementing the International Health Regulations (2005). Geneva: World Health Organization.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</si>
  <si>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</si>
  <si>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Responsible authority/ies:</t>
  </si>
  <si>
    <t>Respondent/s:</t>
  </si>
  <si>
    <t xml:space="preserve">WHO. (2013). IHR core capacity monitoring framework: Checklist and indicators for monitoring progress in the development of IHR core capacities in states parties. Geneva: World Health Organization.
WHO. (2016). IHR core capacity monitoring framework: questionnaire for monitoring progress in the implementation of IHR core capacities in states parties. Geneva: World Health Organization.
</t>
  </si>
  <si>
    <t xml:space="preserve">WHO. (2013). IHR core capacity monitoring framework: Checklist and indicators for monitoring progress in the development of IHR core capacities in states parties. Geneva: World Health Organization.                            WHO. (2015). Ebola virus disease: consolidated preparedness checklist. Geneva: World Health Organization.
</t>
  </si>
  <si>
    <t>ECDC. (2016). Technical document: Zika virus disease: Preparedness planning guide for diseases transmitted by Ae. aegypti and Ae. albopictus. Stockholm: European Centre for Disease Prevention and Control.          WHO. (2015). Ebola virus disease: consolidated preparedness checklist. Geneva: World Health Organization.</t>
  </si>
  <si>
    <t>WHO. (2016). Joint External Evaluation Tool: International Health Regulations (2005). Geneva: World Health Organization.</t>
  </si>
  <si>
    <t>WHO. (2013). IHR core capacity monitoring framework: Checklist and indicators for monitoring progress in the development of IHR core capacities in states parties. Geneva: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</si>
  <si>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</si>
  <si>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Ministero della Salute. (2006). National Plan for preparedness and response to an influenza pandemic. Italy: Ministero della Salute.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</si>
  <si>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</si>
  <si>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</si>
  <si>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</si>
  <si>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</si>
  <si>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(2015). Technical report: Preparedness planning for respiratory viruses in EU Member States. Three case studies on MERS preparedness in the EU. Stockholm: European Centre for Disease Prevention and Control.</t>
  </si>
  <si>
    <t>ECDC. (2016). Technical report: Assessing communicable disease control and prevention in EU enlargement countries - Disease surveillance, preparedness and response, health governance and public health capacity development.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</si>
  <si>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</si>
  <si>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</si>
  <si>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WHO. (2016). Joint External Evaluation Tool: International Health Regulations (2005). Geneva: World Health Organization.</t>
  </si>
  <si>
    <t>WHO. (2010). Joint European Pandemic Preparedness Self-Assessment Indicators. Stockholm: World Health Organization.</t>
  </si>
  <si>
    <t>Responsible authority/ies:</t>
  </si>
  <si>
    <t>Respondent/s:</t>
  </si>
  <si>
    <t>ECDC. (2016). Technical document: Zika virus disease: Preparedness planning guide for diseases transmitted by Ae. aegypti and Ae. albopictus. Stockholm: European Centre for Disease Prevention and Control.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</si>
  <si>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</si>
  <si>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</si>
  <si>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</si>
  <si>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</si>
  <si>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</si>
  <si>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</si>
  <si>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Department of Health. (2011). UK Influenza Pandemic Preparedness Strategy 2011. London: Department of Health, Social Services and Public Safety.</t>
  </si>
  <si>
    <t>Department of Health. (2011). UK Influenza Pandemic Preparedness Strategy 2011. London: Department of Health, Social Services and Public Safety.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</si>
  <si>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</si>
  <si>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</si>
  <si>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</si>
  <si>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</si>
  <si>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</si>
  <si>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</si>
  <si>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</si>
  <si>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Responsible authority/ies:</t>
  </si>
  <si>
    <t>Respondent/s:</t>
  </si>
  <si>
    <t>Department of Health. (2011). UK Influenza Pandemic Preparedness Strategy 2011. London: Department of Health, Social Services and Public Safety.</t>
  </si>
  <si>
    <t>WHO (2013). IHR Core Capacity Monitoring Framework: Checklist and Indicators for Monitoring Progress in the Development of IHR Core Capacities in States Parties. World Health Orgainzation.</t>
  </si>
  <si>
    <t>ECDC (2016). Zika virus disease epidemic: Preparedness planning guide for diseases transmitted by Aedes aegypti and Aedes albopictus. Stockholm: European Centre for Disease Prevention and Control.</t>
  </si>
  <si>
    <t>WHO (2016). Joint External Evaluation Tool: International Health Regulations (2005). Geneva: World Health Organization.</t>
  </si>
  <si>
    <t>WHO (2013). IHR Core Capacity Monitoring Framework: Checklist and Indicators for Monitoring Progress in the Development of IHR Core Capacities in States Parties. World Health Orgainzation.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</si>
  <si>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</si>
  <si>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                                                           Department of Health. (2011). UK Influenza Pandemic Preparedness Strategy 2011. London: Department of Health, Social Services and Public Safety.</t>
  </si>
  <si>
    <t>WHO. (2010). Recommendations for Good Practice in Pandemic Preparedness - identified through evaluation of the response to pandemic (H1N1) 2009. Copenhagen: World Health Organization.</t>
  </si>
  <si>
    <t>WHO. (2010). Recommendations for Good Practice in Pandemic Preparedness - identified through evaluation of the response to pandemic (H1N1) 2009. Copenhagen: World Health Organization.</t>
  </si>
  <si>
    <t>CDC. (2011). Centers for Disease Control and Prevention, &amp;Public health preparedness capabilities: National standards for state and local planning. Atlanta, GA: Centers for Disease Control and Prevention.</t>
  </si>
  <si>
    <t>WHO. (2014). Ebola strategy: Ebola and Marburg virus disease epidemics: preparedness, alert, control, and evaluation. Geneva: World Health Organization.                                                                                                                                                WHO. (2015). Concept note: Development, monitoring and evaluation of functional core capacity for implementing the International Health Regulations (2005). Geneva: World Health Organization.                                                                                     WHO. (2013). Pandemic influenza risk management WHO interim guidance. Geneva: World Health Organization.</t>
  </si>
  <si>
    <t>ECDC. (2015). Technical report: Ebola emergency preparedness in EU Member States – Conclusions from peer-review visits to Belgium, Portugal and Romania. Stockholm: European Centre for Disease Prevention and Control.</t>
  </si>
  <si>
    <t>Department of Health. (2011). UK Influenza Pandemic Preparedness Strategy 2011. London: Department of Health, Social Services and Public Safety.</t>
  </si>
  <si>
    <t>WHO. (2010). Recommendations for Good Practice in Pandemic Preparedness - identified through evaluation of the response to pandemic (H1N1) 2009. Copenhagen: World Health Organization.</t>
  </si>
  <si>
    <t>WHO. (2016). IHR core capacity monitoring framework: questionnaire for monitoring progress in the implementation of IHR core capacities in states parties. Geneva: World Health Organization.</t>
  </si>
  <si>
    <t>CDC. (2011). Centers for Disease Control and Prevention, &amp;Public health preparedness capabilities: National standards for state and local planning. Atlanta, GA: Centers for Disease Control and Prevention.                                                     SGDSN. (2011). National influenza pandemic prevention and response plan. Paris: Secrétariat Général de la Défence et de la Sécurité Nationale.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</si>
  <si>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</si>
  <si>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</si>
  <si>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</si>
  <si>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</si>
  <si>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WHO. (2012). Rapid risk assessment of acute public health events. Geneva: WHO.</t>
  </si>
  <si>
    <t>SGDSN. (2011). National influenza pandemic prevention and response plan. Paris: Secrétariat Général de la Défence et de la Sécurité Nationale.</t>
  </si>
  <si>
    <t>SGDSN. (2011). National influenza pandemic prevention and response plan. Paris: Secrétariat Général de la Défence et de la Sécurité Nationale.</t>
  </si>
  <si>
    <t>Department of Health. (2011). UK Influenza Pandemic Preparedness Strategy 2011. London: Department of Health, Social Services and Public Safety.</t>
  </si>
  <si>
    <t>WHO. (2010). Joint European Pandemic Preparedness Self-Assessment Indicators. Stockholm: World Health Organization.</t>
  </si>
  <si>
    <t>ECDC. (2015). Technical report: Preparedness planning for respiratory viruses in EU Member States. Three case studies on MERS preparedness in the EU. Stockholm: European Centre for Disease Prevention and Control.</t>
  </si>
  <si>
    <t>WHO. (2015). Ebola virus disease: consolidated preparedness checklist. Geneva: World Health Organization.</t>
  </si>
  <si>
    <t>WHO. (2012). International Health Regulations coordination department activity report 2011. World Health Organization.</t>
  </si>
  <si>
    <t>Department of Health. (2011). UK Influenza Pandemic Preparedness Strategy 2011. London: Department of Health, Social Services and Public Safety.</t>
  </si>
  <si>
    <t>ECDC. (2015). Technical report: Preparedness planning for respiratory viruses in EU Member States. Three case studies on MERS preparedness in the EU. Stockholm: European Centre for Disease Prevention and Control.</t>
  </si>
  <si>
    <t>WHO. (2013). Pandemic influenza risk management WHO interim guidance. Geneva: World Health Organization.</t>
  </si>
  <si>
    <t>WHO. (2015). Ebola virus disease: consolidated preparedness checklist. Geneva: World Health Organization.</t>
  </si>
  <si>
    <t>Ministero della Salute (2006). National Plan for preparedness and response to an influenza pandemic. Italy: Ministero della Salute.</t>
  </si>
  <si>
    <t>ECDC. (2015). Technical report: Preparedness planning for respiratory viruses in EU Member States. Three case studies on MERS preparedness in the EU.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</si>
  <si>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</si>
  <si>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WHO. (2013). Pandemic influenza risk management WHO interim guidance. Geneva: World Health Organization.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</si>
  <si>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</si>
  <si>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</si>
  <si>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</si>
  <si>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Department of Health (2011). UK Influenza Pandemic Preparedness Strategy 2011. London: Department of Health, Social Services and Public Safety.</t>
  </si>
  <si>
    <t>ECDC (2016). Zika virus disease epidemic: Preparedness planning guide for diseases transmitted by Aedes aegypti and Aedes albopictus. Stockholm: European Centre for Disease Prevention and Control.</t>
  </si>
  <si>
    <t>Department of Health (2011). UK Influenza Pandemic Preparedness Strategy 2011. London: Department of Health, Social Services and Public Safety.</t>
  </si>
  <si>
    <t>ECDC (2016). Zika virus disease epidemic: Preparedness planning guide for diseases transmitted by Aedes aegypti and Aedes albopictus. Stockholm: European Centre for Disease Prevention and Control.</t>
  </si>
  <si>
    <t>Department of Health (2011). UK Influenza Pandemic Preparedness Strategy 2011. London: Department of Health, Social Services and Public Safety.</t>
  </si>
  <si>
    <t>Ministero della Salute (2006). National Plan for preparedness and response to an influenza pandemic. Italy: Ministero della Salute.</t>
  </si>
  <si>
    <t>WHO (2013). IHR Core Capacity Monitoring Framework: Checklist and Indicators for Monitoring Progress in the Development of IHR Core Capacities in States Parties. World Health Orgainzation.</t>
  </si>
  <si>
    <t>Responsible authority/ies:</t>
  </si>
  <si>
    <t>Respondent/s:</t>
  </si>
  <si>
    <t>ECDC. (2016). Technical document: Zika virus disease: Preparedness planning guide for diseases transmitted by Ae. aegypti and Ae. albopictus. Stockholm: European Centre for Disease Prevention and Control.</t>
  </si>
  <si>
    <t>WHO (2015). Development, monitoring and evaluation of functional core capacity for implementing the International Health Regulations (2005): Concept note.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</si>
  <si>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</si>
  <si>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WHO. (2015). Concept note: Development, monitoring and evaluation of functional core capacity for implementing the International Health Regulations (2005). Geneva: World Health Organization.</t>
  </si>
  <si>
    <t>WHO. (2015). Concept note: Development, monitoring and evaluation of functional core capacity for implementing the International Health Regulations (2005). Geneva: World Health Organization.</t>
  </si>
  <si>
    <t>WHO. (2015). Concept note: Development, monitoring and evaluation of functional core capacity for implementing the International Health Regulations (2005). Geneva: World Health Organization.</t>
  </si>
  <si>
    <t>ECDC. (2015). Technical report: Preparedness planning for respiratory viruses in EU Member States. Three case studies on MERS preparedness in the EU. Stockholm: European Centre for Disease Prevention and Control.</t>
  </si>
  <si>
    <t>Responsible authority/ies:</t>
  </si>
  <si>
    <t>Respondent/s:</t>
  </si>
  <si>
    <t>ECDC. (2015). Technical report: Preparedness planning for respiratory viruses in EU Member States. Three case studies on MERS preparedness in the EU. Stockholm: European Centre for Disease Prevention and Control.         European Commission. (2011). Strategy for Generic Preparedness Planning. Technical guidance on generic preparedness planning for public health emergencies. Brussels: European Commission Health and Consumers Directorate-General.</t>
  </si>
  <si>
    <t>ECDC. (2015). Technical report: Preparedness planning for respiratory viruses in EU Member States. Three case studies on MERS preparedness in the EU. Stockholm: European Centre for Disease Prevention and Control.</t>
  </si>
  <si>
    <t>ECDC. (2015). Technical report: Preparedness planning for respiratory viruses in EU Member States. Three case studies on MERS preparedness in the EU. Stockholm: European Centre for Disease Prevention and Control.</t>
  </si>
  <si>
    <t>WHO. (2013). Pandemic influenza risk management WHO interim guidance. Geneva: World Health Organization.                                                                                         WHO. (2016). Joint External Evaluation Tool: International Health Regulations (2005). Geneva: World Health Organization.</t>
  </si>
  <si>
    <t>Zvoľte želané percento tak, že uvediete číslo 1 do zodpovedajúceho stĺpca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</si>
</sst>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i/>
      <sz val="10"/>
      <name val="Arial"/>
      <family val="2"/>
    </font>
    <font>
      <sz val="14"/>
      <color indexed="9"/>
      <name val="Calibri"/>
      <family val="2"/>
    </font>
    <font>
      <sz val="10"/>
      <name val="Arial Narrow"/>
      <family val="2"/>
    </font>
    <font>
      <b/>
      <sz val="24"/>
      <color indexed="9"/>
      <name val="Tahoma"/>
      <family val="2"/>
    </font>
    <font>
      <b/>
      <sz val="20"/>
      <color indexed="9"/>
      <name val="Tahoma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sz val="10"/>
      <color indexed="8"/>
      <name val="Verdana"/>
      <family val="2"/>
    </font>
    <font>
      <sz val="10"/>
      <color indexed="9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i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23"/>
      <name val="Calibri"/>
      <family val="2"/>
      <scheme val="minor"/>
    </font>
    <font>
      <sz val="10"/>
      <color theme="0" tint="-0.24988555558946501"/>
      <name val="Calibri"/>
      <family val="2"/>
    </font>
    <font>
      <sz val="10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6" tint="-0.49989318521683401"/>
      <name val="Calibri"/>
      <family val="2"/>
      <scheme val="minor"/>
    </font>
    <font>
      <b/>
      <sz val="22"/>
      <color theme="6" tint="-0.49989318521683401"/>
      <name val="Calibri"/>
      <family val="2"/>
    </font>
    <font>
      <b/>
      <sz val="22"/>
      <color theme="6" tint="-0.49989318521683401"/>
      <name val="Verdana"/>
      <family val="2"/>
    </font>
    <font>
      <b/>
      <sz val="16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color theme="1" tint="0.49989318521683401"/>
      <name val="Calibri"/>
      <family val="2"/>
      <scheme val="minor"/>
    </font>
    <font>
      <sz val="11"/>
      <color indexed="23"/>
      <name val="Calibri"/>
      <family val="2"/>
      <scheme val="minor"/>
    </font>
    <font>
      <sz val="10"/>
      <color indexed="23"/>
      <name val="Calibri"/>
      <family val="2"/>
      <scheme val="minor"/>
    </font>
    <font>
      <sz val="11"/>
      <color theme="6" tint="-0.49989318521683401"/>
      <name val="Calibri"/>
      <family val="2"/>
    </font>
    <font>
      <i/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sz val="11"/>
      <color theme="6" tint="-0.4998931852168340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Verdana"/>
      <family val="2"/>
    </font>
    <font>
      <b/>
      <sz val="14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4"/>
      <color rgb="FF65B32E"/>
      <name val="Tahoma"/>
      <family val="2"/>
    </font>
    <font>
      <b/>
      <sz val="18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FFFFFF"/>
      <name val="Tahoma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9"/>
      <color rgb="FFFFFFFF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8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1"/>
      <color rgb="FF9BBB59" tint="-0.49989318521683401"/>
      <name val="Calibri"/>
      <family val="2"/>
    </font>
    <font>
      <b/>
      <sz val="18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 tint="0.49989318521683401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sz val="10"/>
      <color theme="1"/>
      <name val="Arial Narrow"/>
      <family val="2"/>
    </font>
    <font>
      <sz val="10"/>
      <color indexed="10"/>
      <name val="Arial Narrow"/>
      <family val="2"/>
    </font>
    <font>
      <sz val="11"/>
      <color indexed="8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-0.249885555589465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5B32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8855555894650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885555589465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023407696768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89318521683401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medium">
        <color theme="0" tint="-0.24988555558946501"/>
      </left>
      <right style="medium">
        <color theme="0" tint="-0.24988555558946501"/>
      </right>
      <top style="medium">
        <color theme="0" tint="-0.24988555558946501"/>
      </top>
      <bottom/>
      <diagonal/>
    </border>
    <border>
      <left style="medium">
        <color theme="0" tint="-0.24988555558946501"/>
      </left>
      <right style="medium">
        <color theme="0" tint="-0.24988555558946501"/>
      </right>
      <top style="medium">
        <color theme="0" tint="-0.24988555558946501"/>
      </top>
      <bottom style="medium">
        <color theme="0" tint="-0.24988555558946501"/>
      </bottom>
      <diagonal/>
    </border>
    <border>
      <left style="medium">
        <color theme="0" tint="-0.24988555558946501"/>
      </left>
      <right style="medium">
        <color theme="0" tint="-0.24988555558946501"/>
      </right>
      <top/>
      <bottom/>
      <diagonal/>
    </border>
    <border>
      <left/>
      <right style="medium">
        <color theme="0" tint="-0.3498947111423078"/>
      </right>
      <top/>
      <bottom/>
      <diagonal/>
    </border>
    <border>
      <left/>
      <right style="medium">
        <color theme="0" tint="-0.3498947111423078"/>
      </right>
      <top/>
      <bottom style="medium">
        <color theme="0" tint="-0.3498947111423078"/>
      </bottom>
      <diagonal/>
    </border>
    <border>
      <left/>
      <right style="medium">
        <color theme="0" tint="-0.3498947111423078"/>
      </right>
      <top style="medium">
        <color theme="0" tint="-0.3498947111423078"/>
      </top>
      <bottom style="medium">
        <color theme="0" tint="-0.3498947111423078"/>
      </bottom>
      <diagonal/>
    </border>
    <border>
      <left/>
      <right style="medium">
        <color theme="0" tint="-0.24988555558946501"/>
      </right>
      <top style="medium">
        <color theme="0" tint="-0.24988555558946501"/>
      </top>
      <bottom style="medium">
        <color theme="0" tint="-0.3498947111423078"/>
      </bottom>
      <diagonal/>
    </border>
    <border>
      <left style="medium">
        <color theme="0" tint="-0.24988555558946501"/>
      </left>
      <right/>
      <top style="medium">
        <color theme="0" tint="-0.3498947111423078"/>
      </top>
      <bottom/>
      <diagonal/>
    </border>
    <border>
      <left/>
      <right style="medium">
        <color theme="0" tint="-0.24988555558946501"/>
      </right>
      <top style="medium">
        <color theme="0" tint="-0.3498947111423078"/>
      </top>
      <bottom/>
      <diagonal/>
    </border>
    <border>
      <left style="medium">
        <color theme="0" tint="-0.24988555558946501"/>
      </left>
      <right/>
      <top/>
      <bottom style="medium">
        <color theme="0" tint="-0.24988555558946501"/>
      </bottom>
      <diagonal/>
    </border>
    <border>
      <left/>
      <right style="medium">
        <color theme="0" tint="-0.24988555558946501"/>
      </right>
      <top/>
      <bottom style="medium">
        <color theme="0" tint="-0.24988555558946501"/>
      </bottom>
      <diagonal/>
    </border>
    <border>
      <left/>
      <right/>
      <top/>
      <bottom style="medium">
        <color theme="0" tint="-0.3498947111423078"/>
      </bottom>
      <diagonal/>
    </border>
    <border>
      <left/>
      <right/>
      <top style="medium">
        <color theme="0" tint="-0.3498947111423078"/>
      </top>
      <bottom/>
      <diagonal/>
    </border>
    <border>
      <left/>
      <right/>
      <top/>
      <bottom style="medium">
        <color theme="0" tint="-0.24988555558946501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14990691854609822"/>
      </top>
      <bottom style="thin">
        <color auto="1"/>
      </bottom>
      <diagonal/>
    </border>
    <border>
      <left/>
      <right/>
      <top style="medium">
        <color rgb="FF006699"/>
      </top>
      <bottom/>
      <diagonal/>
    </border>
    <border>
      <left/>
      <right/>
      <top/>
      <bottom style="medium">
        <color rgb="FF006699"/>
      </bottom>
      <diagonal/>
    </border>
    <border>
      <left/>
      <right/>
      <top style="medium">
        <color theme="0" tint="-0.3498947111423078"/>
      </top>
      <bottom style="medium">
        <color theme="0" tint="-0.349894711142307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0" tint="-0.3498947111423078"/>
      </left>
      <right/>
      <top style="medium">
        <color theme="0" tint="-0.3498947111423078"/>
      </top>
      <bottom style="medium">
        <color theme="0" tint="-0.3498947111423078"/>
      </bottom>
      <diagonal/>
    </border>
    <border>
      <left style="medium">
        <color theme="0" tint="-0.24988555558946501"/>
      </left>
      <right/>
      <top style="medium">
        <color theme="0" tint="-0.24988555558946501"/>
      </top>
      <bottom style="medium">
        <color theme="0" tint="-0.3498947111423078"/>
      </bottom>
      <diagonal/>
    </border>
    <border>
      <left/>
      <right/>
      <top style="medium">
        <color theme="0" tint="-0.24988555558946501"/>
      </top>
      <bottom style="medium">
        <color theme="0" tint="-0.349894711142307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medium">
        <color auto="1"/>
      </bottom>
      <diagonal/>
    </border>
    <border>
      <left/>
      <right/>
      <top style="medium">
        <color rgb="FF006699"/>
      </top>
      <bottom style="medium">
        <color rgb="FF006699"/>
      </bottom>
      <diagonal/>
    </border>
  </borders>
  <cellStyleXfs count="3">
    <xf numFmtId="0" fontId="0" fillId="0" borderId="0"/>
    <xf numFmtId="9" fontId="75" fillId="0" borderId="0" applyFill="0" applyBorder="0" applyAlignment="0" applyProtection="0"/>
    <xf numFmtId="0" fontId="14" fillId="2" borderId="0" applyNumberFormat="0" applyBorder="0" applyAlignment="0" applyProtection="0"/>
  </cellStyleXfs>
  <cellXfs count="458">
    <xf numFmtId="0" fontId="0" fillId="0" borderId="0" xfId="0" applyFont="1" applyAlignment="1"/>
    <xf numFmtId="0" fontId="63" fillId="3" borderId="1" xfId="0" applyFont="1" applyFill="1" applyBorder="1" applyAlignment="1">
      <alignment horizontal="center" vertical="center" textRotation="90" wrapText="1"/>
    </xf>
    <xf numFmtId="0" fontId="39" fillId="4" borderId="2" xfId="0" applyFont="1" applyFill="1" applyBorder="1" applyAlignment="1">
      <alignment horizontal="center" vertical="center" textRotation="90" wrapText="1"/>
    </xf>
    <xf numFmtId="0" fontId="39" fillId="4" borderId="1" xfId="0" applyFont="1" applyFill="1" applyBorder="1" applyAlignment="1">
      <alignment horizontal="center" vertical="center" textRotation="90" wrapText="1"/>
    </xf>
    <xf numFmtId="0" fontId="39" fillId="5" borderId="2" xfId="0" applyFont="1" applyFill="1" applyBorder="1" applyAlignment="1">
      <alignment horizontal="center" vertical="center" textRotation="90" wrapText="1"/>
    </xf>
    <xf numFmtId="0" fontId="22" fillId="6" borderId="0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66" fillId="6" borderId="0" xfId="0" applyFont="1" applyFill="1" applyBorder="1" applyAlignment="1">
      <alignment horizontal="left" vertical="center"/>
    </xf>
    <xf numFmtId="0" fontId="67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justify" vertical="center" wrapText="1"/>
    </xf>
    <xf numFmtId="0" fontId="1" fillId="6" borderId="0" xfId="0" applyFont="1" applyFill="1" applyBorder="1" applyAlignment="1">
      <alignment horizontal="justify" vertical="center" wrapText="1"/>
    </xf>
    <xf numFmtId="0" fontId="40" fillId="6" borderId="0" xfId="0" applyFont="1" applyFill="1" applyBorder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9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1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21" fillId="6" borderId="0" xfId="0" applyFont="1" applyFill="1" applyBorder="1" applyAlignment="1">
      <alignment vertical="center"/>
    </xf>
    <xf numFmtId="0" fontId="17" fillId="10" borderId="0" xfId="0" applyFont="1" applyFill="1" applyAlignment="1">
      <alignment horizontal="left" vertical="center"/>
    </xf>
    <xf numFmtId="0" fontId="21" fillId="6" borderId="0" xfId="0" applyFont="1" applyFill="1" applyBorder="1" applyAlignment="1"/>
    <xf numFmtId="0" fontId="0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8" borderId="0" xfId="0" applyFont="1" applyFill="1" applyBorder="1" applyAlignment="1" applyProtection="1">
      <alignment vertical="center"/>
    </xf>
    <xf numFmtId="9" fontId="18" fillId="6" borderId="0" xfId="2" applyNumberFormat="1" applyFont="1" applyFill="1" applyBorder="1" applyAlignment="1" applyProtection="1">
      <alignment horizontal="center" vertical="center" textRotation="90" wrapText="1"/>
    </xf>
    <xf numFmtId="0" fontId="18" fillId="6" borderId="0" xfId="2" applyFont="1" applyFill="1" applyBorder="1" applyAlignment="1" applyProtection="1">
      <alignment horizontal="center" vertical="center" textRotation="90" wrapText="1"/>
    </xf>
    <xf numFmtId="164" fontId="18" fillId="6" borderId="0" xfId="2" applyNumberFormat="1" applyFont="1" applyFill="1" applyBorder="1" applyAlignment="1" applyProtection="1">
      <alignment horizontal="center" vertical="center" textRotation="90" wrapText="1"/>
    </xf>
    <xf numFmtId="2" fontId="2" fillId="6" borderId="0" xfId="0" applyNumberFormat="1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left" vertical="center"/>
    </xf>
    <xf numFmtId="1" fontId="25" fillId="11" borderId="0" xfId="0" applyNumberFormat="1" applyFont="1" applyFill="1" applyBorder="1" applyAlignment="1" applyProtection="1">
      <alignment horizontal="center" vertical="center" wrapText="1"/>
    </xf>
    <xf numFmtId="0" fontId="26" fillId="6" borderId="0" xfId="0" applyFont="1" applyFill="1" applyBorder="1" applyAlignment="1" applyProtection="1">
      <alignment vertical="center"/>
    </xf>
    <xf numFmtId="164" fontId="25" fillId="11" borderId="0" xfId="0" applyNumberFormat="1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left" vertical="center"/>
    </xf>
    <xf numFmtId="0" fontId="23" fillId="6" borderId="0" xfId="0" applyFont="1" applyFill="1" applyBorder="1" applyAlignment="1" applyProtection="1">
      <alignment vertical="center"/>
    </xf>
    <xf numFmtId="0" fontId="25" fillId="12" borderId="3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horizontal="left" vertical="center"/>
    </xf>
    <xf numFmtId="0" fontId="25" fillId="13" borderId="4" xfId="0" applyFont="1" applyFill="1" applyBorder="1" applyAlignment="1" applyProtection="1">
      <alignment horizontal="center" vertical="center"/>
    </xf>
    <xf numFmtId="0" fontId="25" fillId="10" borderId="5" xfId="0" applyFont="1" applyFill="1" applyBorder="1" applyAlignment="1" applyProtection="1">
      <alignment horizontal="center" vertical="center"/>
    </xf>
    <xf numFmtId="0" fontId="25" fillId="14" borderId="4" xfId="0" applyFont="1" applyFill="1" applyBorder="1" applyAlignment="1" applyProtection="1">
      <alignment horizontal="center" vertical="center"/>
    </xf>
    <xf numFmtId="0" fontId="25" fillId="15" borderId="5" xfId="0" applyFont="1" applyFill="1" applyBorder="1" applyAlignment="1" applyProtection="1">
      <alignment horizontal="center" vertical="center"/>
    </xf>
    <xf numFmtId="0" fontId="25" fillId="16" borderId="4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vertical="center"/>
    </xf>
    <xf numFmtId="0" fontId="24" fillId="8" borderId="0" xfId="0" applyFont="1" applyFill="1" applyBorder="1" applyAlignment="1" applyProtection="1">
      <alignment vertical="center"/>
    </xf>
    <xf numFmtId="0" fontId="27" fillId="8" borderId="0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vertical="center"/>
    </xf>
    <xf numFmtId="165" fontId="17" fillId="6" borderId="0" xfId="0" applyNumberFormat="1" applyFont="1" applyFill="1" applyBorder="1" applyAlignment="1" applyProtection="1">
      <alignment horizontal="center" vertical="center"/>
    </xf>
    <xf numFmtId="164" fontId="17" fillId="6" borderId="0" xfId="0" applyNumberFormat="1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/>
    </xf>
    <xf numFmtId="0" fontId="29" fillId="6" borderId="0" xfId="0" applyFont="1" applyFill="1" applyBorder="1" applyAlignment="1" applyProtection="1">
      <alignment vertical="center"/>
    </xf>
    <xf numFmtId="165" fontId="30" fillId="6" borderId="0" xfId="0" applyNumberFormat="1" applyFont="1" applyFill="1" applyBorder="1" applyAlignment="1" applyProtection="1">
      <alignment horizontal="center" vertical="center"/>
    </xf>
    <xf numFmtId="165" fontId="29" fillId="6" borderId="0" xfId="0" applyNumberFormat="1" applyFont="1" applyFill="1" applyBorder="1" applyAlignment="1" applyProtection="1">
      <alignment horizontal="center" vertical="center"/>
    </xf>
    <xf numFmtId="164" fontId="29" fillId="6" borderId="0" xfId="0" applyNumberFormat="1" applyFont="1" applyFill="1" applyBorder="1" applyAlignment="1" applyProtection="1">
      <alignment horizontal="center" vertical="center"/>
    </xf>
    <xf numFmtId="1" fontId="31" fillId="8" borderId="0" xfId="0" applyNumberFormat="1" applyFont="1" applyFill="1" applyBorder="1" applyAlignment="1" applyProtection="1">
      <alignment horizontal="center" vertical="center" wrapText="1"/>
    </xf>
    <xf numFmtId="0" fontId="32" fillId="6" borderId="0" xfId="0" applyFont="1" applyFill="1" applyBorder="1" applyAlignment="1" applyProtection="1">
      <alignment horizontal="center" vertical="center"/>
    </xf>
    <xf numFmtId="0" fontId="27" fillId="8" borderId="0" xfId="0" applyFont="1" applyFill="1" applyBorder="1" applyAlignment="1" applyProtection="1">
      <alignment horizontal="center" vertical="center"/>
    </xf>
    <xf numFmtId="0" fontId="27" fillId="8" borderId="0" xfId="0" applyFont="1" applyFill="1" applyBorder="1" applyAlignment="1" applyProtection="1">
      <alignment vertical="center"/>
    </xf>
    <xf numFmtId="165" fontId="17" fillId="17" borderId="6" xfId="0" applyNumberFormat="1" applyFont="1" applyFill="1" applyBorder="1" applyAlignment="1" applyProtection="1">
      <alignment horizontal="center" vertical="center" wrapText="1"/>
    </xf>
    <xf numFmtId="165" fontId="17" fillId="17" borderId="7" xfId="0" applyNumberFormat="1" applyFont="1" applyFill="1" applyBorder="1" applyAlignment="1" applyProtection="1">
      <alignment horizontal="center" vertical="center" wrapText="1"/>
    </xf>
    <xf numFmtId="1" fontId="33" fillId="18" borderId="8" xfId="0" applyNumberFormat="1" applyFont="1" applyFill="1" applyBorder="1" applyAlignment="1" applyProtection="1">
      <alignment horizontal="center" vertical="center" wrapText="1"/>
    </xf>
    <xf numFmtId="165" fontId="2" fillId="17" borderId="6" xfId="0" applyNumberFormat="1" applyFont="1" applyFill="1" applyBorder="1" applyAlignment="1" applyProtection="1">
      <alignment horizontal="center" vertical="center" wrapText="1"/>
    </xf>
    <xf numFmtId="165" fontId="2" fillId="17" borderId="7" xfId="0" applyNumberFormat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Alignment="1">
      <alignment vertical="center"/>
    </xf>
    <xf numFmtId="0" fontId="34" fillId="6" borderId="0" xfId="0" applyFont="1" applyFill="1" applyBorder="1" applyAlignment="1">
      <alignment vertical="center"/>
    </xf>
    <xf numFmtId="0" fontId="34" fillId="6" borderId="0" xfId="0" applyFont="1" applyFill="1" applyBorder="1" applyAlignment="1" applyProtection="1">
      <alignment vertical="center"/>
      <protection locked="0"/>
    </xf>
    <xf numFmtId="164" fontId="3" fillId="6" borderId="0" xfId="0" applyNumberFormat="1" applyFont="1" applyFill="1" applyBorder="1" applyAlignment="1" applyProtection="1">
      <alignment horizontal="center" vertical="center"/>
      <protection locked="0"/>
    </xf>
    <xf numFmtId="164" fontId="3" fillId="6" borderId="0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20" fillId="8" borderId="0" xfId="0" applyFont="1" applyFill="1" applyAlignment="1"/>
    <xf numFmtId="0" fontId="0" fillId="8" borderId="0" xfId="0" applyFont="1" applyFill="1" applyAlignment="1"/>
    <xf numFmtId="0" fontId="35" fillId="6" borderId="0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vertical="center"/>
    </xf>
    <xf numFmtId="9" fontId="35" fillId="6" borderId="0" xfId="0" applyNumberFormat="1" applyFont="1" applyFill="1" applyBorder="1" applyAlignment="1">
      <alignment horizontal="center" vertical="center"/>
    </xf>
    <xf numFmtId="0" fontId="33" fillId="19" borderId="0" xfId="0" applyFont="1" applyFill="1" applyBorder="1" applyAlignment="1">
      <alignment horizontal="center" vertical="center"/>
    </xf>
    <xf numFmtId="0" fontId="33" fillId="19" borderId="0" xfId="0" applyFont="1" applyFill="1" applyBorder="1" applyAlignment="1">
      <alignment horizontal="left" vertical="center"/>
    </xf>
    <xf numFmtId="0" fontId="36" fillId="16" borderId="0" xfId="0" applyFont="1" applyFill="1" applyBorder="1" applyAlignment="1">
      <alignment horizontal="center" vertical="center"/>
    </xf>
    <xf numFmtId="9" fontId="36" fillId="10" borderId="0" xfId="0" applyNumberFormat="1" applyFont="1" applyFill="1" applyBorder="1" applyAlignment="1">
      <alignment horizontal="center" vertical="center"/>
    </xf>
    <xf numFmtId="0" fontId="36" fillId="20" borderId="0" xfId="0" applyFont="1" applyFill="1" applyBorder="1" applyAlignment="1">
      <alignment horizontal="center" vertical="center"/>
    </xf>
    <xf numFmtId="1" fontId="11" fillId="8" borderId="0" xfId="0" applyNumberFormat="1" applyFont="1" applyFill="1" applyBorder="1" applyAlignment="1" applyProtection="1">
      <alignment horizontal="center" vertical="center"/>
      <protection hidden="1"/>
    </xf>
    <xf numFmtId="9" fontId="36" fillId="21" borderId="0" xfId="0" applyNumberFormat="1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37" fillId="22" borderId="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49" fontId="38" fillId="8" borderId="0" xfId="0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/>
    </xf>
    <xf numFmtId="1" fontId="33" fillId="18" borderId="9" xfId="0" applyNumberFormat="1" applyFont="1" applyFill="1" applyBorder="1" applyAlignment="1" applyProtection="1">
      <alignment horizontal="center" vertical="center" wrapText="1"/>
    </xf>
    <xf numFmtId="0" fontId="37" fillId="23" borderId="10" xfId="0" applyFont="1" applyFill="1" applyBorder="1" applyAlignment="1" applyProtection="1">
      <alignment horizontal="center" vertical="center"/>
    </xf>
    <xf numFmtId="165" fontId="17" fillId="17" borderId="11" xfId="0" applyNumberFormat="1" applyFont="1" applyFill="1" applyBorder="1" applyAlignment="1" applyProtection="1">
      <alignment horizontal="center" vertical="center" wrapText="1"/>
    </xf>
    <xf numFmtId="0" fontId="37" fillId="23" borderId="12" xfId="0" applyFont="1" applyFill="1" applyBorder="1" applyAlignment="1" applyProtection="1">
      <alignment horizontal="center" vertical="center"/>
    </xf>
    <xf numFmtId="165" fontId="17" fillId="17" borderId="13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9" borderId="0" xfId="0" applyFont="1" applyFill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0" fillId="0" borderId="0" xfId="0" applyFont="1" applyAlignment="1"/>
    <xf numFmtId="0" fontId="19" fillId="6" borderId="0" xfId="0" applyFont="1" applyFill="1" applyBorder="1" applyAlignment="1" applyProtection="1">
      <alignment horizontal="left" vertical="center"/>
    </xf>
    <xf numFmtId="0" fontId="19" fillId="6" borderId="14" xfId="0" applyFont="1" applyFill="1" applyBorder="1" applyAlignment="1" applyProtection="1">
      <alignment horizontal="left" vertical="center"/>
    </xf>
    <xf numFmtId="0" fontId="19" fillId="6" borderId="15" xfId="0" applyFont="1" applyFill="1" applyBorder="1" applyAlignment="1" applyProtection="1">
      <alignment horizontal="left" vertical="center"/>
    </xf>
    <xf numFmtId="0" fontId="19" fillId="6" borderId="16" xfId="0" applyFont="1" applyFill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9" fillId="8" borderId="0" xfId="0" applyFont="1" applyFill="1" applyBorder="1" applyAlignment="1">
      <alignment horizontal="left" vertical="center" wrapText="1"/>
    </xf>
    <xf numFmtId="0" fontId="39" fillId="8" borderId="0" xfId="0" applyFont="1" applyFill="1" applyBorder="1" applyAlignment="1">
      <alignment horizontal="center" vertical="center"/>
    </xf>
    <xf numFmtId="0" fontId="39" fillId="8" borderId="0" xfId="0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9" fontId="17" fillId="6" borderId="0" xfId="2" applyNumberFormat="1" applyFont="1" applyFill="1" applyBorder="1" applyAlignment="1" applyProtection="1">
      <alignment horizontal="center" vertical="center" textRotation="90" wrapText="1"/>
    </xf>
    <xf numFmtId="0" fontId="17" fillId="6" borderId="0" xfId="2" applyFont="1" applyFill="1" applyBorder="1" applyAlignment="1" applyProtection="1">
      <alignment horizontal="center" vertical="center" textRotation="90" wrapText="1"/>
    </xf>
    <xf numFmtId="0" fontId="15" fillId="0" borderId="0" xfId="0" applyFont="1" applyAlignment="1"/>
    <xf numFmtId="0" fontId="0" fillId="8" borderId="0" xfId="0" applyFont="1" applyFill="1" applyAlignment="1">
      <alignment wrapText="1"/>
    </xf>
    <xf numFmtId="0" fontId="10" fillId="8" borderId="0" xfId="0" applyFont="1" applyFill="1" applyBorder="1" applyAlignment="1">
      <alignment wrapText="1"/>
    </xf>
    <xf numFmtId="0" fontId="10" fillId="8" borderId="0" xfId="0" applyFont="1" applyFill="1" applyAlignment="1">
      <alignment wrapText="1"/>
    </xf>
    <xf numFmtId="0" fontId="24" fillId="24" borderId="17" xfId="0" applyFont="1" applyFill="1" applyBorder="1" applyAlignment="1" applyProtection="1">
      <alignment horizontal="center" vertical="center" wrapText="1"/>
      <protection locked="0"/>
    </xf>
    <xf numFmtId="0" fontId="24" fillId="24" borderId="18" xfId="0" applyFont="1" applyFill="1" applyBorder="1" applyAlignment="1" applyProtection="1">
      <alignment horizontal="center" vertical="center" wrapText="1"/>
      <protection locked="0"/>
    </xf>
    <xf numFmtId="0" fontId="24" fillId="14" borderId="19" xfId="0" applyFont="1" applyFill="1" applyBorder="1" applyAlignment="1" applyProtection="1">
      <alignment horizontal="center" vertical="center" wrapText="1"/>
    </xf>
    <xf numFmtId="1" fontId="17" fillId="11" borderId="0" xfId="0" applyNumberFormat="1" applyFont="1" applyFill="1" applyBorder="1" applyAlignment="1" applyProtection="1">
      <alignment horizontal="center" vertical="center" wrapText="1"/>
    </xf>
    <xf numFmtId="0" fontId="0" fillId="8" borderId="0" xfId="0" applyFont="1" applyFill="1" applyAlignment="1"/>
    <xf numFmtId="10" fontId="17" fillId="11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165" fontId="17" fillId="25" borderId="0" xfId="0" applyNumberFormat="1" applyFont="1" applyFill="1" applyBorder="1" applyAlignment="1" applyProtection="1">
      <alignment horizontal="center" vertical="center" wrapText="1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42" fillId="8" borderId="0" xfId="0" applyFont="1" applyFill="1" applyBorder="1" applyAlignment="1" applyProtection="1">
      <alignment horizontal="left" vertical="center"/>
    </xf>
    <xf numFmtId="2" fontId="0" fillId="0" borderId="0" xfId="0" applyNumberFormat="1" applyFont="1" applyAlignment="1">
      <alignment horizontal="center" vertical="center"/>
    </xf>
    <xf numFmtId="0" fontId="0" fillId="4" borderId="0" xfId="0" applyFont="1" applyFill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5" borderId="20" xfId="0" applyFont="1" applyFill="1" applyBorder="1" applyAlignment="1">
      <alignment horizontal="left" vertical="top" wrapText="1"/>
    </xf>
    <xf numFmtId="0" fontId="0" fillId="5" borderId="21" xfId="0" applyFont="1" applyFill="1" applyBorder="1" applyAlignment="1">
      <alignment horizontal="left" vertical="top" wrapText="1"/>
    </xf>
    <xf numFmtId="0" fontId="0" fillId="5" borderId="22" xfId="0" applyFont="1" applyFill="1" applyBorder="1" applyAlignment="1">
      <alignment horizontal="left" vertical="top" wrapText="1"/>
    </xf>
    <xf numFmtId="0" fontId="0" fillId="5" borderId="23" xfId="0" applyFont="1" applyFill="1" applyBorder="1" applyAlignment="1">
      <alignment horizontal="left" vertical="top" wrapText="1"/>
    </xf>
    <xf numFmtId="0" fontId="0" fillId="5" borderId="23" xfId="0" applyFont="1" applyFill="1" applyBorder="1" applyAlignment="1">
      <alignment horizontal="left" vertical="top" wrapText="1"/>
    </xf>
    <xf numFmtId="10" fontId="17" fillId="11" borderId="0" xfId="1" applyNumberFormat="1" applyFont="1" applyFill="1" applyBorder="1" applyAlignment="1" applyProtection="1">
      <alignment horizontal="center" vertical="center" wrapText="1"/>
    </xf>
    <xf numFmtId="0" fontId="42" fillId="8" borderId="0" xfId="0" applyFont="1" applyFill="1" applyBorder="1" applyAlignment="1" applyProtection="1">
      <alignment horizontal="left" vertical="center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protection locked="0"/>
    </xf>
    <xf numFmtId="0" fontId="8" fillId="8" borderId="0" xfId="0" applyFont="1" applyFill="1" applyBorder="1" applyAlignment="1" applyProtection="1">
      <alignment horizontal="center" vertical="center"/>
      <protection locked="0"/>
    </xf>
    <xf numFmtId="0" fontId="43" fillId="8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44" fillId="8" borderId="0" xfId="0" applyFont="1" applyFill="1" applyBorder="1" applyAlignment="1" applyProtection="1">
      <alignment horizontal="center" vertical="center" wrapText="1"/>
      <protection locked="0"/>
    </xf>
    <xf numFmtId="0" fontId="0" fillId="8" borderId="0" xfId="0" applyFont="1" applyFill="1" applyAlignment="1" applyProtection="1">
      <protection locked="0"/>
    </xf>
    <xf numFmtId="9" fontId="25" fillId="24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25" fillId="11" borderId="0" xfId="2" applyFont="1" applyFill="1" applyBorder="1" applyAlignment="1" applyProtection="1">
      <alignment horizontal="center" vertical="center" textRotation="90" wrapText="1"/>
      <protection locked="0"/>
    </xf>
    <xf numFmtId="164" fontId="25" fillId="11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1" fillId="5" borderId="21" xfId="0" applyFont="1" applyFill="1" applyBorder="1" applyAlignment="1">
      <alignment horizontal="left" vertical="top" wrapText="1"/>
    </xf>
    <xf numFmtId="0" fontId="0" fillId="5" borderId="20" xfId="0" applyFont="1" applyFill="1" applyBorder="1" applyAlignment="1">
      <alignment horizontal="left" vertical="top" wrapText="1"/>
    </xf>
    <xf numFmtId="0" fontId="40" fillId="6" borderId="0" xfId="0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vertical="center"/>
    </xf>
    <xf numFmtId="0" fontId="21" fillId="6" borderId="0" xfId="0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Alignment="1" applyProtection="1">
      <protection locked="0"/>
    </xf>
    <xf numFmtId="165" fontId="19" fillId="17" borderId="23" xfId="0" applyNumberFormat="1" applyFont="1" applyFill="1" applyBorder="1" applyAlignment="1" applyProtection="1">
      <alignment horizontal="center" vertical="center" wrapText="1"/>
    </xf>
    <xf numFmtId="165" fontId="19" fillId="17" borderId="2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Alignment="1"/>
    <xf numFmtId="0" fontId="45" fillId="8" borderId="0" xfId="0" applyFont="1" applyFill="1" applyBorder="1" applyAlignment="1" applyProtection="1">
      <alignment horizontal="center" vertical="center"/>
    </xf>
    <xf numFmtId="0" fontId="42" fillId="8" borderId="0" xfId="0" applyFont="1" applyFill="1" applyBorder="1" applyAlignment="1" applyProtection="1">
      <alignment horizontal="left" vertical="center"/>
    </xf>
    <xf numFmtId="0" fontId="8" fillId="8" borderId="0" xfId="0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Alignment="1">
      <alignment horizontal="left" vertical="top" wrapText="1"/>
    </xf>
    <xf numFmtId="0" fontId="0" fillId="8" borderId="0" xfId="0" applyFont="1" applyFill="1" applyBorder="1" applyAlignment="1">
      <alignment horizontal="left" vertical="top" wrapText="1"/>
    </xf>
    <xf numFmtId="0" fontId="0" fillId="8" borderId="0" xfId="0" applyFont="1" applyFill="1" applyBorder="1" applyAlignment="1">
      <alignment horizontal="left" vertical="top" wrapText="1"/>
    </xf>
    <xf numFmtId="0" fontId="0" fillId="8" borderId="0" xfId="0" applyFont="1" applyFill="1" applyAlignment="1">
      <alignment horizontal="center" vertical="center"/>
    </xf>
    <xf numFmtId="9" fontId="39" fillId="24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39" fillId="24" borderId="0" xfId="2" applyFont="1" applyFill="1" applyBorder="1" applyAlignment="1" applyProtection="1">
      <alignment horizontal="center" vertical="center" textRotation="90" wrapText="1"/>
      <protection locked="0"/>
    </xf>
    <xf numFmtId="0" fontId="24" fillId="14" borderId="24" xfId="0" applyFont="1" applyFill="1" applyBorder="1" applyAlignment="1" applyProtection="1">
      <alignment horizontal="center" vertical="center" wrapText="1"/>
    </xf>
    <xf numFmtId="0" fontId="1" fillId="8" borderId="0" xfId="0" applyFont="1" applyFill="1" applyBorder="1" applyAlignment="1">
      <alignment horizontal="left" vertical="top" wrapText="1"/>
    </xf>
    <xf numFmtId="0" fontId="24" fillId="14" borderId="0" xfId="0" applyFont="1" applyFill="1" applyBorder="1" applyAlignment="1" applyProtection="1">
      <alignment horizontal="center" vertical="center" wrapText="1"/>
    </xf>
    <xf numFmtId="0" fontId="24" fillId="24" borderId="18" xfId="0" applyFont="1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Border="1" applyAlignment="1">
      <alignment horizontal="left" vertical="center" wrapText="1"/>
    </xf>
    <xf numFmtId="2" fontId="0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 applyProtection="1">
      <alignment vertical="top"/>
    </xf>
    <xf numFmtId="0" fontId="0" fillId="0" borderId="0" xfId="0" applyFont="1" applyAlignment="1">
      <alignment vertical="top" wrapText="1"/>
    </xf>
    <xf numFmtId="0" fontId="46" fillId="8" borderId="0" xfId="0" applyFont="1" applyFill="1" applyBorder="1" applyAlignment="1">
      <alignment horizontal="left" vertical="top" wrapText="1"/>
    </xf>
    <xf numFmtId="0" fontId="47" fillId="8" borderId="0" xfId="0" applyFont="1" applyFill="1" applyBorder="1" applyAlignment="1">
      <alignment horizontal="left" vertical="top" wrapText="1"/>
    </xf>
    <xf numFmtId="0" fontId="46" fillId="8" borderId="0" xfId="0" applyFont="1" applyFill="1" applyAlignment="1"/>
    <xf numFmtId="0" fontId="48" fillId="8" borderId="0" xfId="0" applyFont="1" applyFill="1" applyBorder="1" applyAlignment="1">
      <alignment vertical="center" wrapText="1"/>
    </xf>
    <xf numFmtId="0" fontId="0" fillId="26" borderId="25" xfId="0" applyFont="1" applyFill="1" applyBorder="1" applyAlignment="1">
      <alignment horizontal="left" vertical="top" wrapText="1"/>
    </xf>
    <xf numFmtId="0" fontId="0" fillId="26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0" fillId="27" borderId="0" xfId="0" applyFont="1" applyFill="1" applyBorder="1" applyAlignment="1">
      <alignment horizontal="left" vertical="top" wrapText="1"/>
    </xf>
    <xf numFmtId="0" fontId="15" fillId="27" borderId="0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vertical="top" wrapText="1"/>
    </xf>
    <xf numFmtId="0" fontId="49" fillId="28" borderId="0" xfId="0" applyFont="1" applyFill="1" applyAlignment="1">
      <alignment vertical="top" wrapText="1"/>
    </xf>
    <xf numFmtId="0" fontId="12" fillId="28" borderId="0" xfId="0" applyFont="1" applyFill="1" applyAlignment="1">
      <alignment vertical="top" wrapText="1"/>
    </xf>
    <xf numFmtId="0" fontId="50" fillId="28" borderId="0" xfId="0" applyFont="1" applyFill="1" applyBorder="1" applyAlignment="1" applyProtection="1">
      <alignment vertical="top"/>
    </xf>
    <xf numFmtId="0" fontId="51" fillId="26" borderId="0" xfId="0" applyFont="1" applyFill="1" applyBorder="1" applyAlignment="1">
      <alignment horizontal="left" vertical="top" wrapText="1"/>
    </xf>
    <xf numFmtId="0" fontId="51" fillId="26" borderId="25" xfId="0" applyFont="1" applyFill="1" applyBorder="1" applyAlignment="1">
      <alignment horizontal="left" vertical="top" wrapText="1"/>
    </xf>
    <xf numFmtId="0" fontId="0" fillId="22" borderId="0" xfId="0" applyFont="1" applyFill="1" applyBorder="1" applyAlignment="1">
      <alignment horizontal="left" vertical="top" wrapText="1"/>
    </xf>
    <xf numFmtId="0" fontId="0" fillId="29" borderId="0" xfId="0" applyFont="1" applyFill="1" applyBorder="1" applyAlignment="1">
      <alignment horizontal="left" vertical="top" wrapText="1"/>
    </xf>
    <xf numFmtId="0" fontId="15" fillId="27" borderId="0" xfId="0" applyFont="1" applyFill="1" applyBorder="1" applyAlignment="1">
      <alignment horizontal="left" vertical="top" wrapText="1"/>
    </xf>
    <xf numFmtId="0" fontId="51" fillId="26" borderId="26" xfId="0" applyFont="1" applyFill="1" applyBorder="1" applyAlignment="1">
      <alignment horizontal="left" vertical="top" wrapText="1"/>
    </xf>
    <xf numFmtId="0" fontId="51" fillId="26" borderId="27" xfId="0" applyFont="1" applyFill="1" applyBorder="1" applyAlignment="1">
      <alignment horizontal="left" vertical="top" wrapText="1"/>
    </xf>
    <xf numFmtId="0" fontId="51" fillId="26" borderId="28" xfId="0" applyFont="1" applyFill="1" applyBorder="1" applyAlignment="1">
      <alignment horizontal="left" vertical="top" wrapText="1"/>
    </xf>
    <xf numFmtId="0" fontId="52" fillId="26" borderId="28" xfId="0" applyFont="1" applyFill="1" applyBorder="1" applyAlignment="1">
      <alignment horizontal="left" vertical="top" wrapText="1"/>
    </xf>
    <xf numFmtId="0" fontId="0" fillId="26" borderId="28" xfId="0" applyFont="1" applyFill="1" applyBorder="1" applyAlignment="1">
      <alignment horizontal="left" vertical="top" wrapText="1"/>
    </xf>
    <xf numFmtId="0" fontId="0" fillId="26" borderId="27" xfId="0" applyFont="1" applyFill="1" applyBorder="1" applyAlignment="1">
      <alignment horizontal="left" vertical="top" wrapText="1"/>
    </xf>
    <xf numFmtId="0" fontId="15" fillId="26" borderId="27" xfId="0" applyFont="1" applyFill="1" applyBorder="1" applyAlignment="1">
      <alignment horizontal="left" vertical="top" wrapText="1"/>
    </xf>
    <xf numFmtId="0" fontId="0" fillId="29" borderId="29" xfId="0" applyFont="1" applyFill="1" applyBorder="1" applyAlignment="1">
      <alignment horizontal="left" vertical="top" wrapText="1"/>
    </xf>
    <xf numFmtId="0" fontId="15" fillId="27" borderId="29" xfId="0" applyFont="1" applyFill="1" applyBorder="1" applyAlignment="1">
      <alignment horizontal="left" vertical="top" wrapText="1"/>
    </xf>
    <xf numFmtId="0" fontId="15" fillId="27" borderId="29" xfId="0" applyFont="1" applyFill="1" applyBorder="1" applyAlignment="1">
      <alignment horizontal="left" vertical="top" wrapText="1"/>
    </xf>
    <xf numFmtId="0" fontId="0" fillId="26" borderId="29" xfId="0" applyFont="1" applyFill="1" applyBorder="1" applyAlignment="1">
      <alignment horizontal="left" vertical="top" wrapText="1"/>
    </xf>
    <xf numFmtId="0" fontId="51" fillId="26" borderId="29" xfId="0" applyFont="1" applyFill="1" applyBorder="1" applyAlignment="1">
      <alignment horizontal="left" vertical="top" wrapText="1"/>
    </xf>
    <xf numFmtId="0" fontId="24" fillId="29" borderId="29" xfId="0" applyFont="1" applyFill="1" applyBorder="1" applyAlignment="1" applyProtection="1">
      <alignment vertical="center"/>
    </xf>
    <xf numFmtId="0" fontId="15" fillId="27" borderId="29" xfId="0" applyFont="1" applyFill="1" applyBorder="1" applyAlignment="1">
      <alignment vertical="top" wrapText="1"/>
    </xf>
    <xf numFmtId="0" fontId="0" fillId="22" borderId="29" xfId="0" applyFont="1" applyFill="1" applyBorder="1" applyAlignment="1">
      <alignment horizontal="left" vertical="top" wrapText="1"/>
    </xf>
    <xf numFmtId="0" fontId="15" fillId="9" borderId="29" xfId="0" applyFont="1" applyFill="1" applyBorder="1" applyAlignment="1">
      <alignment horizontal="left" vertical="top" wrapText="1"/>
    </xf>
    <xf numFmtId="0" fontId="51" fillId="26" borderId="30" xfId="0" applyFont="1" applyFill="1" applyBorder="1" applyAlignment="1">
      <alignment horizontal="left" vertical="top" wrapText="1"/>
    </xf>
    <xf numFmtId="0" fontId="0" fillId="26" borderId="30" xfId="0" applyFont="1" applyFill="1" applyBorder="1" applyAlignment="1">
      <alignment horizontal="left" vertical="top" wrapText="1"/>
    </xf>
    <xf numFmtId="0" fontId="51" fillId="26" borderId="31" xfId="0" applyFont="1" applyFill="1" applyBorder="1" applyAlignment="1">
      <alignment horizontal="left" vertical="top" wrapText="1"/>
    </xf>
    <xf numFmtId="0" fontId="15" fillId="26" borderId="31" xfId="0" applyFont="1" applyFill="1" applyBorder="1" applyAlignment="1">
      <alignment horizontal="left" vertical="top" wrapText="1"/>
    </xf>
    <xf numFmtId="0" fontId="0" fillId="26" borderId="31" xfId="0" applyFont="1" applyFill="1" applyBorder="1" applyAlignment="1">
      <alignment horizontal="left" vertical="top" wrapText="1"/>
    </xf>
    <xf numFmtId="0" fontId="15" fillId="26" borderId="28" xfId="0" applyFont="1" applyFill="1" applyBorder="1" applyAlignment="1">
      <alignment horizontal="left" vertical="top" wrapText="1"/>
    </xf>
    <xf numFmtId="0" fontId="15" fillId="26" borderId="29" xfId="0" applyFont="1" applyFill="1" applyBorder="1" applyAlignment="1">
      <alignment horizontal="left" vertical="top" wrapText="1"/>
    </xf>
    <xf numFmtId="0" fontId="0" fillId="30" borderId="29" xfId="0" applyFont="1" applyFill="1" applyBorder="1" applyAlignment="1">
      <alignment horizontal="left" vertical="top" wrapText="1"/>
    </xf>
    <xf numFmtId="0" fontId="15" fillId="31" borderId="29" xfId="0" applyFont="1" applyFill="1" applyBorder="1" applyAlignment="1">
      <alignment vertical="top" wrapText="1"/>
    </xf>
    <xf numFmtId="0" fontId="52" fillId="26" borderId="31" xfId="0" applyFont="1" applyFill="1" applyBorder="1" applyAlignment="1">
      <alignment horizontal="left" vertical="top" wrapText="1"/>
    </xf>
    <xf numFmtId="0" fontId="53" fillId="26" borderId="31" xfId="0" applyFont="1" applyFill="1" applyBorder="1" applyAlignment="1" applyProtection="1">
      <alignment horizontal="left" vertical="top"/>
    </xf>
    <xf numFmtId="0" fontId="54" fillId="8" borderId="0" xfId="0" applyFont="1" applyFill="1" applyBorder="1" applyAlignment="1">
      <alignment horizontal="center" vertical="center" wrapText="1"/>
    </xf>
    <xf numFmtId="0" fontId="0" fillId="32" borderId="29" xfId="0" applyFont="1" applyFill="1" applyBorder="1" applyAlignment="1">
      <alignment horizontal="left" vertical="top" wrapText="1"/>
    </xf>
    <xf numFmtId="0" fontId="15" fillId="5" borderId="29" xfId="0" applyFont="1" applyFill="1" applyBorder="1" applyAlignment="1">
      <alignment horizontal="left" vertical="top" wrapText="1"/>
    </xf>
    <xf numFmtId="0" fontId="15" fillId="5" borderId="29" xfId="0" applyFont="1" applyFill="1" applyBorder="1" applyAlignment="1">
      <alignment horizontal="left" vertical="top" wrapText="1"/>
    </xf>
    <xf numFmtId="0" fontId="16" fillId="0" borderId="0" xfId="0" applyFont="1" applyAlignment="1"/>
    <xf numFmtId="0" fontId="0" fillId="0" borderId="32" xfId="0" applyFont="1" applyBorder="1" applyAlignment="1"/>
    <xf numFmtId="0" fontId="0" fillId="33" borderId="0" xfId="0" applyFont="1" applyFill="1" applyBorder="1" applyAlignment="1">
      <alignment vertical="top" wrapText="1"/>
    </xf>
    <xf numFmtId="0" fontId="0" fillId="33" borderId="0" xfId="0" applyNumberFormat="1" applyFont="1" applyFill="1" applyBorder="1" applyAlignment="1">
      <alignment vertical="top" wrapText="1"/>
    </xf>
    <xf numFmtId="0" fontId="0" fillId="33" borderId="0" xfId="0" applyFont="1" applyFill="1" applyBorder="1" applyAlignment="1">
      <alignment horizontal="left" vertical="top" wrapText="1"/>
    </xf>
    <xf numFmtId="0" fontId="0" fillId="33" borderId="0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55" fillId="33" borderId="32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left" vertical="top" wrapText="1"/>
    </xf>
    <xf numFmtId="0" fontId="0" fillId="33" borderId="32" xfId="0" applyFont="1" applyFill="1" applyBorder="1" applyAlignment="1"/>
    <xf numFmtId="0" fontId="0" fillId="33" borderId="33" xfId="0" applyFont="1" applyFill="1" applyBorder="1" applyAlignment="1"/>
    <xf numFmtId="0" fontId="0" fillId="33" borderId="0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vertical="top" wrapText="1"/>
    </xf>
    <xf numFmtId="0" fontId="0" fillId="33" borderId="32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vertical="top" wrapText="1"/>
    </xf>
    <xf numFmtId="0" fontId="55" fillId="33" borderId="0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center"/>
    </xf>
    <xf numFmtId="0" fontId="0" fillId="33" borderId="33" xfId="0" applyFont="1" applyFill="1" applyBorder="1" applyAlignment="1">
      <alignment vertical="center" wrapText="1"/>
    </xf>
    <xf numFmtId="0" fontId="37" fillId="33" borderId="0" xfId="0" applyFont="1" applyFill="1" applyBorder="1" applyAlignment="1">
      <alignment vertical="center" wrapText="1"/>
    </xf>
    <xf numFmtId="0" fontId="13" fillId="27" borderId="33" xfId="0" applyFont="1" applyFill="1" applyBorder="1" applyAlignment="1">
      <alignment vertical="center" wrapText="1"/>
    </xf>
    <xf numFmtId="0" fontId="13" fillId="34" borderId="32" xfId="0" applyFont="1" applyFill="1" applyBorder="1" applyAlignment="1">
      <alignment horizontal="center" vertical="center" wrapText="1"/>
    </xf>
    <xf numFmtId="0" fontId="13" fillId="34" borderId="0" xfId="0" applyFont="1" applyFill="1" applyBorder="1" applyAlignment="1">
      <alignment horizontal="center" vertical="center" wrapText="1"/>
    </xf>
    <xf numFmtId="0" fontId="0" fillId="0" borderId="33" xfId="0" applyFont="1" applyBorder="1" applyAlignment="1"/>
    <xf numFmtId="0" fontId="0" fillId="8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7" fillId="8" borderId="0" xfId="0" applyFont="1" applyFill="1" applyBorder="1" applyAlignment="1">
      <alignment horizontal="center" vertical="center" wrapText="1"/>
    </xf>
    <xf numFmtId="0" fontId="56" fillId="8" borderId="0" xfId="0" applyFont="1" applyFill="1" applyBorder="1" applyAlignment="1">
      <alignment horizontal="center" vertical="center" wrapText="1"/>
    </xf>
    <xf numFmtId="0" fontId="58" fillId="8" borderId="0" xfId="0" applyFont="1" applyFill="1" applyBorder="1" applyAlignment="1">
      <alignment horizontal="center" vertical="center" wrapText="1"/>
    </xf>
    <xf numFmtId="0" fontId="56" fillId="8" borderId="0" xfId="0" applyFont="1" applyFill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56" fillId="8" borderId="0" xfId="0" applyFont="1" applyFill="1" applyBorder="1" applyAlignment="1">
      <alignment horizontal="center" vertical="center"/>
    </xf>
    <xf numFmtId="0" fontId="59" fillId="8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/>
    </xf>
    <xf numFmtId="0" fontId="60" fillId="8" borderId="0" xfId="0" applyFont="1" applyFill="1" applyBorder="1" applyAlignment="1">
      <alignment horizontal="center" vertical="center" wrapText="1"/>
    </xf>
    <xf numFmtId="0" fontId="49" fillId="28" borderId="0" xfId="0" applyFont="1" applyFill="1" applyAlignment="1">
      <alignment vertical="top" wrapText="1"/>
    </xf>
    <xf numFmtId="0" fontId="0" fillId="27" borderId="29" xfId="0" applyFont="1" applyFill="1" applyBorder="1" applyAlignment="1">
      <alignment horizontal="left" vertical="top" wrapText="1"/>
    </xf>
    <xf numFmtId="0" fontId="61" fillId="18" borderId="34" xfId="0" applyFont="1" applyFill="1" applyBorder="1" applyAlignment="1" applyProtection="1">
      <alignment horizontal="center" vertical="center" wrapText="1"/>
    </xf>
    <xf numFmtId="0" fontId="52" fillId="26" borderId="26" xfId="0" applyFont="1" applyFill="1" applyBorder="1" applyAlignment="1">
      <alignment horizontal="left" vertical="top" wrapText="1"/>
    </xf>
    <xf numFmtId="0" fontId="52" fillId="26" borderId="27" xfId="0" applyFont="1" applyFill="1" applyBorder="1" applyAlignment="1">
      <alignment horizontal="left" vertical="top" wrapText="1"/>
    </xf>
    <xf numFmtId="0" fontId="52" fillId="26" borderId="0" xfId="0" applyFont="1" applyFill="1" applyBorder="1" applyAlignment="1">
      <alignment horizontal="left" vertical="top" wrapText="1"/>
    </xf>
    <xf numFmtId="0" fontId="52" fillId="8" borderId="35" xfId="0" applyFont="1" applyFill="1" applyBorder="1" applyAlignment="1">
      <alignment horizontal="left" vertical="top" wrapText="1"/>
    </xf>
    <xf numFmtId="0" fontId="52" fillId="8" borderId="36" xfId="0" applyFont="1" applyFill="1" applyBorder="1" applyAlignment="1">
      <alignment horizontal="left" vertical="top" wrapText="1"/>
    </xf>
    <xf numFmtId="0" fontId="53" fillId="8" borderId="36" xfId="0" applyFont="1" applyFill="1" applyBorder="1" applyAlignment="1" applyProtection="1">
      <alignment horizontal="left" vertical="top"/>
    </xf>
    <xf numFmtId="0" fontId="24" fillId="8" borderId="36" xfId="0" applyFont="1" applyFill="1" applyBorder="1" applyAlignment="1" applyProtection="1">
      <alignment horizontal="left" vertical="top"/>
    </xf>
    <xf numFmtId="0" fontId="24" fillId="8" borderId="37" xfId="0" applyFont="1" applyFill="1" applyBorder="1" applyAlignment="1" applyProtection="1">
      <alignment horizontal="left" vertical="top"/>
    </xf>
    <xf numFmtId="1" fontId="17" fillId="11" borderId="38" xfId="0" applyNumberFormat="1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Alignment="1">
      <alignment vertical="top" wrapText="1"/>
    </xf>
    <xf numFmtId="0" fontId="0" fillId="35" borderId="2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8" fillId="8" borderId="0" xfId="0" applyFont="1" applyFill="1" applyBorder="1" applyAlignment="1" applyProtection="1">
      <alignment vertical="center"/>
      <protection locked="0"/>
    </xf>
    <xf numFmtId="0" fontId="1" fillId="5" borderId="23" xfId="0" applyFont="1" applyFill="1" applyBorder="1" applyAlignment="1">
      <alignment horizontal="left" vertical="top" wrapText="1"/>
    </xf>
    <xf numFmtId="0" fontId="12" fillId="19" borderId="0" xfId="0" applyFont="1" applyFill="1" applyAlignment="1"/>
    <xf numFmtId="0" fontId="8" fillId="8" borderId="0" xfId="0" applyFont="1" applyFill="1" applyBorder="1" applyAlignment="1" applyProtection="1">
      <alignment horizontal="left" vertical="top"/>
      <protection locked="0"/>
    </xf>
    <xf numFmtId="0" fontId="0" fillId="8" borderId="0" xfId="0" applyFont="1" applyFill="1" applyAlignment="1">
      <alignment vertical="top" wrapText="1"/>
    </xf>
    <xf numFmtId="0" fontId="24" fillId="8" borderId="0" xfId="0" applyFont="1" applyFill="1" applyBorder="1" applyAlignment="1" applyProtection="1">
      <alignment vertical="top"/>
    </xf>
    <xf numFmtId="0" fontId="24" fillId="0" borderId="0" xfId="0" applyFont="1" applyAlignment="1">
      <alignment vertical="top" wrapText="1"/>
    </xf>
    <xf numFmtId="0" fontId="15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39" fillId="5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vertical="center" wrapText="1"/>
    </xf>
    <xf numFmtId="0" fontId="62" fillId="4" borderId="0" xfId="0" applyFont="1" applyFill="1" applyBorder="1" applyAlignment="1">
      <alignment vertical="center" wrapText="1"/>
    </xf>
    <xf numFmtId="0" fontId="63" fillId="3" borderId="0" xfId="0" applyFont="1" applyFill="1" applyBorder="1" applyAlignment="1">
      <alignment horizontal="center" vertical="center"/>
    </xf>
    <xf numFmtId="0" fontId="63" fillId="36" borderId="0" xfId="0" applyFont="1" applyFill="1" applyBorder="1" applyAlignment="1">
      <alignment horizontal="center" vertical="center"/>
    </xf>
    <xf numFmtId="0" fontId="62" fillId="5" borderId="39" xfId="0" applyFont="1" applyFill="1" applyBorder="1" applyAlignment="1">
      <alignment vertical="center" wrapText="1"/>
    </xf>
    <xf numFmtId="0" fontId="39" fillId="5" borderId="40" xfId="0" applyFont="1" applyFill="1" applyBorder="1" applyAlignment="1">
      <alignment vertical="center" wrapText="1"/>
    </xf>
    <xf numFmtId="0" fontId="64" fillId="3" borderId="41" xfId="0" applyFont="1" applyFill="1" applyBorder="1" applyAlignment="1">
      <alignment vertical="center" wrapText="1"/>
    </xf>
    <xf numFmtId="0" fontId="63" fillId="3" borderId="42" xfId="0" applyFont="1" applyFill="1" applyBorder="1" applyAlignment="1">
      <alignment vertical="center" wrapText="1"/>
    </xf>
    <xf numFmtId="0" fontId="63" fillId="3" borderId="42" xfId="0" applyFont="1" applyFill="1" applyBorder="1" applyAlignment="1">
      <alignment horizontal="center" vertical="center"/>
    </xf>
    <xf numFmtId="0" fontId="63" fillId="36" borderId="39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 wrapText="1"/>
    </xf>
    <xf numFmtId="0" fontId="39" fillId="5" borderId="42" xfId="0" applyFont="1" applyFill="1" applyBorder="1" applyAlignment="1">
      <alignment horizontal="center" vertical="center"/>
    </xf>
    <xf numFmtId="0" fontId="39" fillId="5" borderId="44" xfId="0" applyFont="1" applyFill="1" applyBorder="1" applyAlignment="1">
      <alignment horizontal="center" vertical="center"/>
    </xf>
    <xf numFmtId="0" fontId="39" fillId="5" borderId="45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4" borderId="43" xfId="0" applyFont="1" applyFill="1" applyBorder="1" applyAlignment="1">
      <alignment horizontal="center" vertical="center"/>
    </xf>
    <xf numFmtId="0" fontId="63" fillId="3" borderId="46" xfId="0" applyFont="1" applyFill="1" applyBorder="1" applyAlignment="1">
      <alignment horizontal="center" vertical="center"/>
    </xf>
    <xf numFmtId="0" fontId="39" fillId="4" borderId="47" xfId="0" applyFont="1" applyFill="1" applyBorder="1" applyAlignment="1">
      <alignment vertical="center" wrapText="1"/>
    </xf>
    <xf numFmtId="0" fontId="62" fillId="4" borderId="46" xfId="0" applyFont="1" applyFill="1" applyBorder="1" applyAlignment="1">
      <alignment vertical="center" wrapText="1"/>
    </xf>
    <xf numFmtId="0" fontId="39" fillId="4" borderId="48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/>
    </xf>
    <xf numFmtId="0" fontId="39" fillId="5" borderId="47" xfId="0" applyFont="1" applyFill="1" applyBorder="1" applyAlignment="1">
      <alignment vertical="center" wrapText="1"/>
    </xf>
    <xf numFmtId="0" fontId="62" fillId="5" borderId="48" xfId="0" applyFont="1" applyFill="1" applyBorder="1" applyAlignment="1">
      <alignment vertical="center" wrapText="1"/>
    </xf>
    <xf numFmtId="49" fontId="61" fillId="7" borderId="42" xfId="0" applyNumberFormat="1" applyFont="1" applyFill="1" applyBorder="1" applyAlignment="1">
      <alignment horizontal="center" vertical="center"/>
    </xf>
    <xf numFmtId="0" fontId="43" fillId="7" borderId="0" xfId="0" applyFont="1" applyFill="1" applyAlignment="1" applyProtection="1">
      <alignment horizontal="center" vertical="center"/>
      <protection locked="0"/>
    </xf>
    <xf numFmtId="0" fontId="49" fillId="7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left" vertical="center"/>
      <protection locked="0"/>
    </xf>
    <xf numFmtId="0" fontId="13" fillId="7" borderId="0" xfId="0" applyFont="1" applyFill="1" applyAlignment="1" applyProtection="1">
      <protection locked="0"/>
    </xf>
    <xf numFmtId="0" fontId="65" fillId="7" borderId="0" xfId="0" applyFont="1" applyFill="1" applyAlignment="1" applyProtection="1">
      <alignment horizontal="center" vertical="center"/>
      <protection locked="0"/>
    </xf>
    <xf numFmtId="0" fontId="21" fillId="6" borderId="0" xfId="0" applyFont="1" applyFill="1" applyBorder="1" applyAlignment="1">
      <alignment horizontal="center"/>
    </xf>
    <xf numFmtId="0" fontId="62" fillId="5" borderId="48" xfId="0" applyFont="1" applyFill="1" applyBorder="1" applyAlignment="1" applyProtection="1">
      <alignment vertical="center" wrapText="1"/>
      <protection locked="0"/>
    </xf>
    <xf numFmtId="0" fontId="21" fillId="6" borderId="0" xfId="0" applyFont="1" applyFill="1" applyBorder="1" applyAlignment="1" applyProtection="1">
      <protection locked="0"/>
    </xf>
    <xf numFmtId="0" fontId="73" fillId="0" borderId="0" xfId="0" applyFont="1" applyAlignment="1"/>
    <xf numFmtId="0" fontId="74" fillId="8" borderId="0" xfId="0" applyFont="1" applyFill="1" applyBorder="1" applyAlignment="1" applyProtection="1">
      <alignment horizontal="center" vertical="center"/>
      <protection locked="0"/>
    </xf>
    <xf numFmtId="0" fontId="63" fillId="3" borderId="2" xfId="0" applyFont="1" applyFill="1" applyBorder="1" applyAlignment="1">
      <alignment horizontal="center" vertical="center" textRotation="90" wrapText="1"/>
    </xf>
    <xf numFmtId="0" fontId="61" fillId="7" borderId="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center"/>
    </xf>
    <xf numFmtId="0" fontId="21" fillId="6" borderId="49" xfId="0" applyFont="1" applyFill="1" applyBorder="1" applyAlignment="1">
      <alignment horizontal="center"/>
    </xf>
    <xf numFmtId="0" fontId="61" fillId="7" borderId="0" xfId="0" applyFont="1" applyFill="1" applyBorder="1" applyAlignment="1">
      <alignment horizontal="center" vertical="center"/>
    </xf>
    <xf numFmtId="0" fontId="61" fillId="7" borderId="39" xfId="0" applyFont="1" applyFill="1" applyBorder="1" applyAlignment="1">
      <alignment horizontal="center" vertical="center" wrapText="1"/>
    </xf>
    <xf numFmtId="0" fontId="61" fillId="7" borderId="0" xfId="0" applyFont="1" applyFill="1" applyBorder="1" applyAlignment="1">
      <alignment horizontal="center" vertical="center" wrapText="1"/>
    </xf>
    <xf numFmtId="0" fontId="68" fillId="6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49" fillId="3" borderId="0" xfId="0" applyFont="1" applyFill="1" applyAlignment="1" applyProtection="1">
      <alignment horizontal="center" vertical="center"/>
      <protection locked="0"/>
    </xf>
    <xf numFmtId="0" fontId="72" fillId="0" borderId="0" xfId="0" applyFont="1" applyAlignment="1">
      <alignment horizontal="left" vertical="top" wrapText="1"/>
    </xf>
    <xf numFmtId="0" fontId="72" fillId="0" borderId="0" xfId="0" applyFont="1" applyAlignment="1">
      <alignment vertical="top" wrapText="1"/>
    </xf>
    <xf numFmtId="0" fontId="13" fillId="7" borderId="0" xfId="0" applyFont="1" applyFill="1" applyAlignment="1" applyProtection="1">
      <alignment horizontal="center"/>
      <protection locked="0"/>
    </xf>
    <xf numFmtId="0" fontId="44" fillId="11" borderId="0" xfId="0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  <protection locked="0"/>
    </xf>
    <xf numFmtId="0" fontId="17" fillId="24" borderId="0" xfId="0" applyFont="1" applyFill="1" applyBorder="1" applyAlignment="1" applyProtection="1">
      <alignment horizontal="center" vertical="center" wrapText="1"/>
      <protection locked="0"/>
    </xf>
    <xf numFmtId="0" fontId="45" fillId="8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left" vertical="center"/>
      <protection locked="0"/>
    </xf>
    <xf numFmtId="0" fontId="72" fillId="8" borderId="0" xfId="0" applyFont="1" applyFill="1" applyAlignment="1">
      <alignment horizontal="left" vertical="top" wrapText="1"/>
    </xf>
    <xf numFmtId="0" fontId="8" fillId="8" borderId="0" xfId="0" applyFont="1" applyFill="1" applyBorder="1" applyAlignment="1" applyProtection="1">
      <alignment horizontal="left" vertical="top"/>
      <protection locked="0"/>
    </xf>
    <xf numFmtId="0" fontId="42" fillId="8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wrapText="1"/>
    </xf>
    <xf numFmtId="0" fontId="0" fillId="26" borderId="65" xfId="0" applyFont="1" applyFill="1" applyBorder="1" applyAlignment="1">
      <alignment horizontal="left" vertical="top" wrapText="1"/>
    </xf>
    <xf numFmtId="0" fontId="0" fillId="27" borderId="29" xfId="0" applyFont="1" applyFill="1" applyBorder="1" applyAlignment="1">
      <alignment horizontal="left" vertical="top" wrapText="1"/>
    </xf>
    <xf numFmtId="0" fontId="0" fillId="27" borderId="52" xfId="0" applyFont="1" applyFill="1" applyBorder="1" applyAlignment="1">
      <alignment horizontal="left" vertical="top" wrapText="1"/>
    </xf>
    <xf numFmtId="0" fontId="0" fillId="26" borderId="30" xfId="0" applyFont="1" applyFill="1" applyBorder="1" applyAlignment="1">
      <alignment horizontal="left" vertical="top" wrapText="1"/>
    </xf>
    <xf numFmtId="0" fontId="0" fillId="26" borderId="27" xfId="0" applyFont="1" applyFill="1" applyBorder="1" applyAlignment="1">
      <alignment horizontal="left" vertical="top" wrapText="1"/>
    </xf>
    <xf numFmtId="0" fontId="0" fillId="9" borderId="29" xfId="0" applyFont="1" applyFill="1" applyBorder="1" applyAlignment="1">
      <alignment horizontal="left" vertical="top" wrapText="1"/>
    </xf>
    <xf numFmtId="0" fontId="0" fillId="9" borderId="30" xfId="0" applyFont="1" applyFill="1" applyBorder="1" applyAlignment="1">
      <alignment horizontal="left" vertical="top" wrapText="1"/>
    </xf>
    <xf numFmtId="0" fontId="15" fillId="26" borderId="31" xfId="0" applyFont="1" applyFill="1" applyBorder="1" applyAlignment="1">
      <alignment horizontal="left" vertical="top" wrapText="1"/>
    </xf>
    <xf numFmtId="0" fontId="0" fillId="9" borderId="52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69" fillId="0" borderId="0" xfId="0" applyFont="1" applyAlignment="1">
      <alignment vertical="top" wrapText="1"/>
    </xf>
    <xf numFmtId="0" fontId="49" fillId="28" borderId="0" xfId="0" applyFont="1" applyFill="1" applyAlignment="1">
      <alignment vertical="top" wrapText="1"/>
    </xf>
    <xf numFmtId="0" fontId="0" fillId="31" borderId="30" xfId="0" applyFont="1" applyFill="1" applyBorder="1" applyAlignment="1">
      <alignment horizontal="left" vertical="top" wrapText="1"/>
    </xf>
    <xf numFmtId="0" fontId="0" fillId="26" borderId="63" xfId="0" applyFont="1" applyFill="1" applyBorder="1" applyAlignment="1">
      <alignment horizontal="left" vertical="top" wrapText="1"/>
    </xf>
    <xf numFmtId="0" fontId="0" fillId="26" borderId="31" xfId="0" applyFont="1" applyFill="1" applyBorder="1" applyAlignment="1">
      <alignment horizontal="left" vertical="top" wrapText="1"/>
    </xf>
    <xf numFmtId="0" fontId="52" fillId="26" borderId="27" xfId="0" applyFont="1" applyFill="1" applyBorder="1" applyAlignment="1">
      <alignment horizontal="left" vertical="top" wrapText="1"/>
    </xf>
    <xf numFmtId="0" fontId="52" fillId="26" borderId="64" xfId="0" applyFont="1" applyFill="1" applyBorder="1" applyAlignment="1">
      <alignment horizontal="left" vertical="top" wrapText="1"/>
    </xf>
    <xf numFmtId="0" fontId="52" fillId="26" borderId="28" xfId="0" applyFont="1" applyFill="1" applyBorder="1" applyAlignment="1">
      <alignment horizontal="left" vertical="top" wrapText="1"/>
    </xf>
    <xf numFmtId="0" fontId="15" fillId="26" borderId="63" xfId="0" applyFont="1" applyFill="1" applyBorder="1" applyAlignment="1">
      <alignment horizontal="left" vertical="top" wrapText="1"/>
    </xf>
    <xf numFmtId="0" fontId="15" fillId="26" borderId="27" xfId="0" applyFont="1" applyFill="1" applyBorder="1" applyAlignment="1">
      <alignment horizontal="left" vertical="top" wrapText="1"/>
    </xf>
    <xf numFmtId="0" fontId="61" fillId="18" borderId="53" xfId="0" applyFont="1" applyFill="1" applyBorder="1" applyAlignment="1" applyProtection="1">
      <alignment horizontal="center" vertical="center"/>
    </xf>
    <xf numFmtId="0" fontId="61" fillId="18" borderId="34" xfId="0" applyFont="1" applyFill="1" applyBorder="1" applyAlignment="1" applyProtection="1">
      <alignment horizontal="center" vertical="center"/>
    </xf>
    <xf numFmtId="0" fontId="52" fillId="26" borderId="26" xfId="0" applyFont="1" applyFill="1" applyBorder="1" applyAlignment="1">
      <alignment horizontal="left" vertical="top" wrapText="1"/>
    </xf>
    <xf numFmtId="0" fontId="0" fillId="26" borderId="52" xfId="0" applyFont="1" applyFill="1" applyBorder="1" applyAlignment="1">
      <alignment horizontal="left" vertical="top" wrapText="1"/>
    </xf>
    <xf numFmtId="0" fontId="0" fillId="26" borderId="28" xfId="0" applyFont="1" applyFill="1" applyBorder="1" applyAlignment="1">
      <alignment horizontal="left" vertical="top" wrapText="1"/>
    </xf>
    <xf numFmtId="0" fontId="0" fillId="6" borderId="50" xfId="0" applyFont="1" applyFill="1" applyBorder="1" applyAlignment="1" applyProtection="1">
      <alignment vertical="top" wrapText="1"/>
    </xf>
    <xf numFmtId="0" fontId="0" fillId="6" borderId="51" xfId="0" applyFont="1" applyFill="1" applyBorder="1" applyAlignment="1" applyProtection="1">
      <alignment vertical="top" wrapText="1"/>
    </xf>
    <xf numFmtId="0" fontId="19" fillId="6" borderId="50" xfId="0" applyFont="1" applyFill="1" applyBorder="1" applyAlignment="1" applyProtection="1">
      <alignment vertical="top" wrapText="1"/>
    </xf>
    <xf numFmtId="0" fontId="19" fillId="6" borderId="51" xfId="0" applyFont="1" applyFill="1" applyBorder="1" applyAlignment="1" applyProtection="1">
      <alignment vertical="top" wrapText="1"/>
    </xf>
    <xf numFmtId="0" fontId="43" fillId="32" borderId="57" xfId="0" applyFont="1" applyFill="1" applyBorder="1" applyAlignment="1">
      <alignment horizontal="left" vertical="top" wrapText="1"/>
    </xf>
    <xf numFmtId="0" fontId="43" fillId="32" borderId="59" xfId="0" applyFont="1" applyFill="1" applyBorder="1" applyAlignment="1">
      <alignment horizontal="left" vertical="top" wrapText="1"/>
    </xf>
    <xf numFmtId="0" fontId="43" fillId="29" borderId="60" xfId="0" applyFont="1" applyFill="1" applyBorder="1" applyAlignment="1">
      <alignment horizontal="left" vertical="top" wrapText="1"/>
    </xf>
    <xf numFmtId="0" fontId="43" fillId="29" borderId="57" xfId="0" applyFont="1" applyFill="1" applyBorder="1" applyAlignment="1">
      <alignment horizontal="left" vertical="top" wrapText="1"/>
    </xf>
    <xf numFmtId="1" fontId="17" fillId="11" borderId="61" xfId="0" applyNumberFormat="1" applyFont="1" applyFill="1" applyBorder="1" applyAlignment="1" applyProtection="1">
      <alignment horizontal="center" vertical="center" wrapText="1"/>
    </xf>
    <xf numFmtId="1" fontId="17" fillId="11" borderId="36" xfId="0" applyNumberFormat="1" applyFont="1" applyFill="1" applyBorder="1" applyAlignment="1" applyProtection="1">
      <alignment horizontal="center" vertical="center" wrapText="1"/>
    </xf>
    <xf numFmtId="1" fontId="17" fillId="11" borderId="62" xfId="0" applyNumberFormat="1" applyFont="1" applyFill="1" applyBorder="1" applyAlignment="1" applyProtection="1">
      <alignment horizontal="center" vertical="center" wrapText="1"/>
    </xf>
    <xf numFmtId="0" fontId="0" fillId="5" borderId="30" xfId="0" applyFont="1" applyFill="1" applyBorder="1" applyAlignment="1">
      <alignment horizontal="left" vertical="top" wrapText="1"/>
    </xf>
    <xf numFmtId="0" fontId="0" fillId="27" borderId="30" xfId="0" applyFont="1" applyFill="1" applyBorder="1" applyAlignment="1">
      <alignment horizontal="left" vertical="top" wrapText="1"/>
    </xf>
    <xf numFmtId="0" fontId="0" fillId="27" borderId="0" xfId="0" applyFont="1" applyFill="1" applyBorder="1" applyAlignment="1">
      <alignment horizontal="left" vertical="top" wrapText="1"/>
    </xf>
    <xf numFmtId="0" fontId="0" fillId="22" borderId="52" xfId="0" applyFont="1" applyFill="1" applyBorder="1" applyAlignment="1">
      <alignment horizontal="left" vertical="top" wrapText="1"/>
    </xf>
    <xf numFmtId="0" fontId="0" fillId="22" borderId="29" xfId="0" applyFont="1" applyFill="1" applyBorder="1" applyAlignment="1">
      <alignment horizontal="left" vertical="top" wrapText="1"/>
    </xf>
    <xf numFmtId="0" fontId="27" fillId="18" borderId="53" xfId="0" applyFont="1" applyFill="1" applyBorder="1" applyAlignment="1" applyProtection="1">
      <alignment horizontal="center" vertical="center"/>
    </xf>
    <xf numFmtId="0" fontId="27" fillId="18" borderId="34" xfId="0" applyFont="1" applyFill="1" applyBorder="1" applyAlignment="1" applyProtection="1">
      <alignment horizontal="center" vertical="center"/>
    </xf>
    <xf numFmtId="0" fontId="27" fillId="18" borderId="8" xfId="0" applyFont="1" applyFill="1" applyBorder="1" applyAlignment="1" applyProtection="1">
      <alignment horizontal="center" vertical="center"/>
    </xf>
    <xf numFmtId="0" fontId="61" fillId="18" borderId="54" xfId="0" applyFont="1" applyFill="1" applyBorder="1" applyAlignment="1" applyProtection="1">
      <alignment horizontal="center" vertical="center"/>
    </xf>
    <xf numFmtId="0" fontId="61" fillId="18" borderId="55" xfId="0" applyFont="1" applyFill="1" applyBorder="1" applyAlignment="1" applyProtection="1">
      <alignment horizontal="center" vertical="center"/>
    </xf>
    <xf numFmtId="0" fontId="27" fillId="18" borderId="0" xfId="0" applyFont="1" applyFill="1" applyBorder="1" applyAlignment="1" applyProtection="1">
      <alignment horizontal="center" vertical="center"/>
    </xf>
    <xf numFmtId="0" fontId="43" fillId="30" borderId="56" xfId="0" applyFont="1" applyFill="1" applyBorder="1" applyAlignment="1">
      <alignment horizontal="left" vertical="top" wrapText="1"/>
    </xf>
    <xf numFmtId="0" fontId="43" fillId="30" borderId="57" xfId="0" applyFont="1" applyFill="1" applyBorder="1" applyAlignment="1">
      <alignment horizontal="left" vertical="top" wrapText="1"/>
    </xf>
    <xf numFmtId="0" fontId="43" fillId="30" borderId="58" xfId="0" applyFont="1" applyFill="1" applyBorder="1" applyAlignment="1">
      <alignment horizontal="left" vertical="top" wrapText="1"/>
    </xf>
    <xf numFmtId="0" fontId="43" fillId="22" borderId="57" xfId="0" applyFont="1" applyFill="1" applyBorder="1" applyAlignment="1">
      <alignment horizontal="left" vertical="top" wrapText="1"/>
    </xf>
    <xf numFmtId="0" fontId="43" fillId="22" borderId="58" xfId="0" applyFont="1" applyFill="1" applyBorder="1" applyAlignment="1">
      <alignment horizontal="left" vertical="top" wrapText="1"/>
    </xf>
    <xf numFmtId="0" fontId="61" fillId="18" borderId="53" xfId="0" applyFont="1" applyFill="1" applyBorder="1" applyAlignment="1" applyProtection="1">
      <alignment horizontal="center" vertical="center" wrapText="1"/>
    </xf>
    <xf numFmtId="0" fontId="61" fillId="18" borderId="34" xfId="0" applyFont="1" applyFill="1" applyBorder="1" applyAlignment="1" applyProtection="1">
      <alignment horizontal="center" vertical="center" wrapText="1"/>
    </xf>
    <xf numFmtId="165" fontId="18" fillId="17" borderId="34" xfId="0" applyNumberFormat="1" applyFont="1" applyFill="1" applyBorder="1" applyAlignment="1" applyProtection="1">
      <alignment horizontal="center" vertical="center" wrapText="1"/>
    </xf>
    <xf numFmtId="165" fontId="18" fillId="17" borderId="8" xfId="0" applyNumberFormat="1" applyFont="1" applyFill="1" applyBorder="1" applyAlignment="1" applyProtection="1">
      <alignment horizontal="center" vertical="center" wrapText="1"/>
    </xf>
    <xf numFmtId="0" fontId="27" fillId="19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28" fillId="19" borderId="0" xfId="0" applyFont="1" applyFill="1" applyBorder="1" applyAlignment="1">
      <alignment horizontal="left" vertical="center"/>
    </xf>
    <xf numFmtId="0" fontId="0" fillId="33" borderId="0" xfId="0" applyFont="1" applyFill="1" applyBorder="1" applyAlignment="1">
      <alignment horizontal="left" vertical="top" wrapText="1"/>
    </xf>
    <xf numFmtId="0" fontId="0" fillId="33" borderId="33" xfId="0" applyFont="1" applyFill="1" applyBorder="1" applyAlignment="1">
      <alignment horizontal="left" vertical="top" wrapText="1"/>
    </xf>
    <xf numFmtId="0" fontId="0" fillId="33" borderId="32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center" vertical="center"/>
    </xf>
    <xf numFmtId="0" fontId="0" fillId="33" borderId="33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vertical="center" wrapText="1"/>
    </xf>
    <xf numFmtId="0" fontId="55" fillId="27" borderId="66" xfId="0" applyFont="1" applyFill="1" applyBorder="1" applyAlignment="1">
      <alignment vertical="center" wrapText="1"/>
    </xf>
    <xf numFmtId="0" fontId="0" fillId="27" borderId="66" xfId="0" applyFont="1" applyFill="1" applyBorder="1" applyAlignment="1">
      <alignment horizontal="center"/>
    </xf>
    <xf numFmtId="0" fontId="61" fillId="19" borderId="0" xfId="0" applyFont="1" applyFill="1" applyAlignment="1">
      <alignment horizontal="center" vertical="center" wrapText="1"/>
    </xf>
    <xf numFmtId="0" fontId="13" fillId="34" borderId="32" xfId="0" applyFont="1" applyFill="1" applyBorder="1" applyAlignment="1">
      <alignment horizontal="center" vertical="center" wrapText="1"/>
    </xf>
    <xf numFmtId="0" fontId="61" fillId="19" borderId="0" xfId="0" applyFont="1" applyFill="1" applyAlignment="1">
      <alignment horizontal="center" vertical="top"/>
    </xf>
    <xf numFmtId="0" fontId="70" fillId="19" borderId="0" xfId="0" applyFont="1" applyFill="1" applyAlignment="1">
      <alignment horizontal="center" vertical="top"/>
    </xf>
    <xf numFmtId="0" fontId="4" fillId="19" borderId="0" xfId="0" applyFont="1" applyFill="1" applyAlignment="1">
      <alignment horizontal="center"/>
    </xf>
    <xf numFmtId="0" fontId="70" fillId="19" borderId="0" xfId="0" applyFont="1" applyFill="1" applyAlignment="1">
      <alignment horizontal="center"/>
    </xf>
    <xf numFmtId="0" fontId="55" fillId="27" borderId="33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center" vertical="center" wrapText="1"/>
    </xf>
    <xf numFmtId="0" fontId="0" fillId="33" borderId="0" xfId="0" applyFont="1" applyFill="1" applyBorder="1" applyAlignment="1">
      <alignment horizontal="center" vertical="center" wrapText="1"/>
    </xf>
    <xf numFmtId="0" fontId="0" fillId="33" borderId="33" xfId="0" applyFont="1" applyFill="1" applyBorder="1" applyAlignment="1">
      <alignment horizontal="center" vertical="center" wrapText="1"/>
    </xf>
    <xf numFmtId="0" fontId="0" fillId="27" borderId="32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left" vertical="center" wrapText="1"/>
    </xf>
    <xf numFmtId="0" fontId="98" fillId="8" borderId="0" xfId="0" applyFont="1" applyFill="1" applyBorder="1" applyAlignment="1" applyProtection="1">
      <alignment horizontal="center" vertical="center"/>
      <protection locked="0"/>
    </xf>
    <xf numFmtId="0" fontId="99" fillId="8" borderId="0" xfId="0" applyFont="1" applyFill="1" applyBorder="1" applyAlignment="1" applyProtection="1">
      <alignment vertical="center"/>
      <protection locked="0"/>
    </xf>
    <xf numFmtId="0" fontId="99" fillId="8" borderId="0" xfId="0" applyFont="1" applyFill="1" applyBorder="1" applyAlignment="1" applyProtection="1">
      <alignment vertical="top"/>
      <protection locked="0"/>
    </xf>
    <xf numFmtId="0" fontId="99" fillId="8" borderId="0" xfId="0" applyFont="1" applyFill="1" applyBorder="1" applyAlignment="1" applyProtection="1">
      <alignment horizontal="center" vertical="center"/>
      <protection locked="0"/>
    </xf>
    <xf numFmtId="0" fontId="100" fillId="0" borderId="0" xfId="0" applyFont="1" applyAlignment="1" applyProtection="1">
      <protection locked="0"/>
    </xf>
  </cellXfs>
  <cellStyles count="3">
    <cellStyle name="Good" xfId="2" builtinId="26"/>
    <cellStyle name="Normal" xfId="0" builtinId="0"/>
    <cellStyle name="Percent" xfId="1" builtinId="5"/>
  </cellStyles>
  <dxfs count="744"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9FF3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99FF99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95250" cmpd="sng"/>
          </c:spPr>
          <c:marker>
            <c:symbol val="none"/>
          </c:marker>
          <c:cat>
            <c:strRef>
              <c:f>Súhrn!$E$34:$E$40</c:f>
              <c:strCache>
                <c:ptCount val="7"/>
                <c:pt idx="0">
                  <c:v>Prípravy a riadenie pred udalosťou</c:v>
                </c:pt>
                <c:pt idx="1">
                  <c:v>Zdroje: vyškolená pracovná sila</c:v>
                </c:pt>
                <c:pt idx="2">
                  <c:v>Podporná kapacita: dohľad</c:v>
                </c:pt>
                <c:pt idx="3">
                  <c:v>Podporná kapacita: posúdenie rizík</c:v>
                </c:pt>
                <c:pt idx="4">
                  <c:v>Riadenie odpovede na udalosť</c:v>
                </c:pt>
                <c:pt idx="5">
                  <c:v>Prieskum po udalosti</c:v>
                </c:pt>
                <c:pt idx="6">
                  <c:v>Aplikácia získaných poznatkov</c:v>
                </c:pt>
              </c:strCache>
            </c:strRef>
          </c:cat>
          <c:val>
            <c:numRef>
              <c:f>Súhrn!$G$34:$G$40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6-49F8-9A2C-FA612D8B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10411"/>
        <c:axId val="14528369"/>
      </c:radarChart>
      <c:catAx>
        <c:axId val="5961041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28369"/>
        <c:crosses val="autoZero"/>
        <c:auto val="0"/>
        <c:lblAlgn val="ctr"/>
        <c:lblOffset val="100"/>
        <c:noMultiLvlLbl val="0"/>
      </c:catAx>
      <c:valAx>
        <c:axId val="14528369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610411"/>
        <c:crosses val="autoZero"/>
        <c:crossBetween val="between"/>
      </c:valAx>
    </c:plotArea>
    <c:plotVisOnly val="1"/>
    <c:dispBlanksAs val="gap"/>
    <c:showDLblsOverMax val="0"/>
  </c:chart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95250" cmpd="sng"/>
          </c:spPr>
          <c:marker>
            <c:symbol val="none"/>
          </c:marker>
          <c:cat>
            <c:strRef>
              <c:f>Súhrn!$E$46:$E$52</c:f>
              <c:strCache>
                <c:ptCount val="7"/>
                <c:pt idx="0">
                  <c:v>Prípravy a riadenie pred udalosťou</c:v>
                </c:pt>
                <c:pt idx="1">
                  <c:v>Zdroje: vyškolená pracovná sila</c:v>
                </c:pt>
                <c:pt idx="2">
                  <c:v>Podporná kapacita: dohľad</c:v>
                </c:pt>
                <c:pt idx="3">
                  <c:v>Podporná kapacita: posúdenie rizík</c:v>
                </c:pt>
                <c:pt idx="4">
                  <c:v>Riadenie odpovede na udalosť</c:v>
                </c:pt>
                <c:pt idx="5">
                  <c:v>Prieskum po udalosti</c:v>
                </c:pt>
                <c:pt idx="6">
                  <c:v>Aplikácia získaných poznatkov</c:v>
                </c:pt>
              </c:strCache>
            </c:strRef>
          </c:cat>
          <c:val>
            <c:numRef>
              <c:f>Súhrn!$G$46:$G$52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0-4449-92DF-70E2F183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748"/>
        <c:axId val="55329978"/>
      </c:radarChart>
      <c:catAx>
        <c:axId val="12547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29978"/>
        <c:crosses val="autoZero"/>
        <c:auto val="0"/>
        <c:lblAlgn val="ctr"/>
        <c:lblOffset val="100"/>
        <c:noMultiLvlLbl val="0"/>
      </c:catAx>
      <c:valAx>
        <c:axId val="55329978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4748"/>
        <c:crosses val="autoZero"/>
        <c:crossBetween val="between"/>
      </c:valAx>
    </c:plotArea>
    <c:plotVisOnly val="1"/>
    <c:dispBlanksAs val="gap"/>
    <c:showDLblsOverMax val="0"/>
  </c:chart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sz="1600" b="1" u="none"/>
              <a:t>HEPSA STRATEGIC FRAMEWORK: </a:t>
            </a:r>
            <a:endParaRPr lang="en-US"/>
          </a:p>
          <a:p>
            <a:pPr>
              <a:defRPr/>
            </a:pPr>
            <a:r>
              <a:rPr sz="1600" b="1" u="none"/>
              <a:t>each phase has a specific preparedness GOAL</a:t>
            </a:r>
            <a:endParaRPr lang="en-US"/>
          </a:p>
        </c:rich>
      </c:tx>
      <c:layout>
        <c:manualLayout>
          <c:xMode val="edge"/>
          <c:yMode val="edge"/>
          <c:x val="0.32874999999999999"/>
          <c:y val="4.1750000000000002E-2"/>
        </c:manualLayout>
      </c:layout>
      <c:overlay val="0"/>
      <c:spPr>
        <a:solidFill>
          <a:srgbClr val="376092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25000000000001"/>
          <c:y val="0.18625"/>
          <c:w val="0.41575000000000001"/>
          <c:h val="0.74124999999999996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EE-47D9-8543-CD5A200BCD1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EE-47D9-8543-CD5A200BCD1C}"/>
              </c:ext>
            </c:extLst>
          </c:dPt>
          <c:dPt>
            <c:idx val="2"/>
            <c:bubble3D val="0"/>
            <c:spPr>
              <a:solidFill>
                <a:srgbClr val="77933C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EE-47D9-8543-CD5A200BCD1C}"/>
              </c:ext>
            </c:extLst>
          </c:dPt>
          <c:dLbls>
            <c:dLbl>
              <c:idx val="1"/>
              <c:layout>
                <c:manualLayout>
                  <c:x val="1.325E-2"/>
                  <c:y val="-1.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600" b="1" i="0" u="non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EE-47D9-8543-CD5A200BCD1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>
                <a:spAutoFit/>
              </a:bodyPr>
              <a:lstStyle/>
              <a:p>
                <a:pPr algn="ctr">
                  <a:defRPr lang="en-US" sz="1600" b="1" i="0" u="non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Figures!$J$10:$J$12</c:f>
              <c:strCache>
                <c:ptCount val="3"/>
                <c:pt idx="0">
                  <c:v>Pre-event: RISK MANAGEMENT (GOAL 1)</c:v>
                </c:pt>
                <c:pt idx="1">
                  <c:v>Event: EMERGENCY MANAGEMENT (GOAL 2)</c:v>
                </c:pt>
                <c:pt idx="2">
                  <c:v>Post-event: RECOVERY MANAGEMENT (GOAL 3)</c:v>
                </c:pt>
              </c:strCache>
            </c:strRef>
          </c:cat>
          <c:val>
            <c:numRef>
              <c:f>Figures!$K$10:$K$12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EE-47D9-8543-CD5A200BC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Overview%20BSI%20&amp;%20CSI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1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2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3'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4'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5'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6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7'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S&#250;hrn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371475</xdr:rowOff>
    </xdr:from>
    <xdr:ext cx="1095375" cy="1000125"/>
    <xdr:pic>
      <xdr:nvPicPr>
        <xdr:cNvPr id="578248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37147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1193800</xdr:colOff>
      <xdr:row>32</xdr:row>
      <xdr:rowOff>180975</xdr:rowOff>
    </xdr:from>
    <xdr:to>
      <xdr:col>2</xdr:col>
      <xdr:colOff>4213225</xdr:colOff>
      <xdr:row>41</xdr:row>
      <xdr:rowOff>342900</xdr:rowOff>
    </xdr:to>
    <xdr:graphicFrame macro="">
      <xdr:nvGraphicFramePr>
        <xdr:cNvPr id="142293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1104900</xdr:colOff>
      <xdr:row>45</xdr:row>
      <xdr:rowOff>85725</xdr:rowOff>
    </xdr:from>
    <xdr:to>
      <xdr:col>2</xdr:col>
      <xdr:colOff>4143375</xdr:colOff>
      <xdr:row>57</xdr:row>
      <xdr:rowOff>38100</xdr:rowOff>
    </xdr:to>
    <xdr:graphicFrame macro="">
      <xdr:nvGraphicFramePr>
        <xdr:cNvPr id="142293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676424</xdr:colOff>
      <xdr:row>54</xdr:row>
      <xdr:rowOff>75902</xdr:rowOff>
    </xdr:from>
    <xdr:to>
      <xdr:col>8</xdr:col>
      <xdr:colOff>686098</xdr:colOff>
      <xdr:row>56</xdr:row>
      <xdr:rowOff>37951</xdr:rowOff>
    </xdr:to>
    <xdr:sp macro="" textlink="" fLocksText="0">
      <xdr:nvSpPr>
        <xdr:cNvPr id="1620" name="Rounded Rectangle 5">
          <a:hlinkClick xmlns:r="http://schemas.openxmlformats.org/officeDocument/2006/relationships" r:id="rId3"/>
        </xdr:cNvPr>
        <xdr:cNvSpPr/>
      </xdr:nvSpPr>
      <xdr:spPr>
        <a:xfrm>
          <a:off x="11525250" y="15706725"/>
          <a:ext cx="971550" cy="2857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xdr:oneCellAnchor>
    <xdr:from>
      <xdr:col>1</xdr:col>
      <xdr:colOff>0</xdr:colOff>
      <xdr:row>63</xdr:row>
      <xdr:rowOff>0</xdr:rowOff>
    </xdr:from>
    <xdr:ext cx="8220075" cy="1495425"/>
    <xdr:pic>
      <xdr:nvPicPr>
        <xdr:cNvPr id="1422933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175164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66768</xdr:colOff>
      <xdr:row>2</xdr:row>
      <xdr:rowOff>28910</xdr:rowOff>
    </xdr:from>
    <xdr:to>
      <xdr:col>22</xdr:col>
      <xdr:colOff>276365</xdr:colOff>
      <xdr:row>2</xdr:row>
      <xdr:rowOff>171896</xdr:rowOff>
    </xdr:to>
    <xdr:sp macro="" textlink="" fLocksText="0">
      <xdr:nvSpPr>
        <xdr:cNvPr id="2224" name="Left Brace 1"/>
        <xdr:cNvSpPr/>
      </xdr:nvSpPr>
      <xdr:spPr>
        <a:xfrm>
          <a:off x="22183725" y="40957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24</xdr:col>
      <xdr:colOff>38063</xdr:colOff>
      <xdr:row>2</xdr:row>
      <xdr:rowOff>47662</xdr:rowOff>
    </xdr:from>
    <xdr:to>
      <xdr:col>24</xdr:col>
      <xdr:colOff>247697</xdr:colOff>
      <xdr:row>2</xdr:row>
      <xdr:rowOff>190649</xdr:rowOff>
    </xdr:to>
    <xdr:sp macro="" textlink="" fLocksText="0">
      <xdr:nvSpPr>
        <xdr:cNvPr id="2225" name="Left Brace 2"/>
        <xdr:cNvSpPr/>
      </xdr:nvSpPr>
      <xdr:spPr>
        <a:xfrm>
          <a:off x="23260050" y="42862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26</xdr:col>
      <xdr:colOff>38063</xdr:colOff>
      <xdr:row>2</xdr:row>
      <xdr:rowOff>47662</xdr:rowOff>
    </xdr:from>
    <xdr:to>
      <xdr:col>26</xdr:col>
      <xdr:colOff>247697</xdr:colOff>
      <xdr:row>2</xdr:row>
      <xdr:rowOff>190649</xdr:rowOff>
    </xdr:to>
    <xdr:sp macro="" textlink="" fLocksText="0">
      <xdr:nvSpPr>
        <xdr:cNvPr id="2226" name="Left Brace 3"/>
        <xdr:cNvSpPr/>
      </xdr:nvSpPr>
      <xdr:spPr>
        <a:xfrm>
          <a:off x="24384000" y="42862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142875</xdr:colOff>
      <xdr:row>43</xdr:row>
      <xdr:rowOff>95250</xdr:rowOff>
    </xdr:to>
    <xdr:graphicFrame macro="">
      <xdr:nvGraphicFramePr>
        <xdr:cNvPr id="179729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44</xdr:row>
      <xdr:rowOff>0</xdr:rowOff>
    </xdr:from>
    <xdr:ext cx="5257800" cy="1476375"/>
    <xdr:pic>
      <xdr:nvPicPr>
        <xdr:cNvPr id="179730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2425" y="8391525"/>
          <a:ext cx="5257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0.24825</cdr:x>
      <cdr:y>0.146</cdr:y>
    </cdr:from>
    <cdr:to>
      <cdr:x>0.74975</cdr:x>
      <cdr:y>0.93975</cdr:y>
    </cdr:to>
    <cdr:sp macro="" textlink="" fLocksText="0">
      <cdr:nvSpPr>
        <cdr:cNvPr id="3" name="Rectangle 2"/>
        <cdr:cNvSpPr/>
      </cdr:nvSpPr>
      <cdr:spPr>
        <a:xfrm xmlns:a="http://schemas.openxmlformats.org/drawingml/2006/main">
          <a:off x="2809875" y="981075"/>
          <a:ext cx="5695950" cy="537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0.7515</cdr:x>
      <cdr:y>0.5445</cdr:y>
    </cdr:from>
    <cdr:to>
      <cdr:x>0.79075</cdr:x>
      <cdr:y>0.57525</cdr:y>
    </cdr:to>
    <cdr:sp macro="" textlink="" fLocksText="0">
      <cdr:nvSpPr>
        <cdr:cNvPr id="5" name="Right Arrow 4"/>
        <cdr:cNvSpPr/>
      </cdr:nvSpPr>
      <cdr:spPr>
        <a:xfrm xmlns:a="http://schemas.openxmlformats.org/drawingml/2006/main">
          <a:off x="8524875" y="3676650"/>
          <a:ext cx="447675" cy="209550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0.7955</cdr:x>
      <cdr:y>0.53575</cdr:y>
    </cdr:from>
    <cdr:to>
      <cdr:x>0.96125</cdr:x>
      <cdr:y>0.86625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029700" y="3619500"/>
          <a:ext cx="1885950" cy="2238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0.4975</cdr:x>
      <cdr:y>0.17525</cdr:y>
    </cdr:from>
    <cdr:to>
      <cdr:x>0.52775</cdr:x>
      <cdr:y>0.4</cdr:y>
    </cdr:to>
    <cdr:sp macro="" textlink="">
      <cdr:nvSpPr>
        <cdr:cNvPr id="1913860" name="Down Arrow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5400000" flipV="1">
          <a:off x="5648325" y="1181100"/>
          <a:ext cx="342900" cy="1524000"/>
        </a:xfrm>
        <a:prstGeom xmlns:a="http://schemas.openxmlformats.org/drawingml/2006/main" prst="downArrow">
          <a:avLst>
            <a:gd name="adj1" fmla="val 60833"/>
            <a:gd name="adj2" fmla="val 100000"/>
          </a:avLst>
        </a:prstGeom>
        <a:solidFill xmlns:a="http://schemas.openxmlformats.org/drawingml/2006/main">
          <a:srgbClr val="77933C"/>
        </a:solidFill>
        <a:ln xmlns:a="http://schemas.openxmlformats.org/drawingml/2006/main" w="25400" algn="ctr">
          <a:solidFill>
            <a:srgbClr val="77933C"/>
          </a:solidFill>
          <a:miter lim="800000"/>
        </a:ln>
      </cdr:spPr>
    </cdr:sp>
  </cdr:relSizeAnchor>
  <cdr:relSizeAnchor xmlns:cdr="http://schemas.openxmlformats.org/drawingml/2006/chartDrawing">
    <cdr:from>
      <cdr:x>0.29275</cdr:x>
      <cdr:y>0.6535</cdr:y>
    </cdr:from>
    <cdr:to>
      <cdr:x>0.42525</cdr:x>
      <cdr:y>0.7045</cdr:y>
    </cdr:to>
    <cdr:sp macro="" textlink="" fLocksText="0">
      <cdr:nvSpPr>
        <cdr:cNvPr id="22" name="Down Arrow 21"/>
        <cdr:cNvSpPr/>
      </cdr:nvSpPr>
      <cdr:spPr>
        <a:xfrm xmlns:a="http://schemas.openxmlformats.org/drawingml/2006/main" rot="19910260" flipV="1">
          <a:off x="3314700" y="4410075"/>
          <a:ext cx="1504950" cy="342900"/>
        </a:xfrm>
        <a:prstGeom xmlns:a="http://schemas.openxmlformats.org/drawingml/2006/main" prst="downArrow">
          <a:avLst>
            <a:gd name="adj1" fmla="val 60836"/>
            <a:gd name="adj2" fmla="val 100000"/>
          </a:avLst>
        </a:prstGeom>
        <a:solidFill xmlns:a="http://schemas.openxmlformats.org/drawingml/2006/main">
          <a:srgbClr val="C00000"/>
        </a:solidFill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0.564</cdr:x>
      <cdr:y>0.6695</cdr:y>
    </cdr:from>
    <cdr:to>
      <cdr:x>0.6965</cdr:x>
      <cdr:y>0.7205</cdr:y>
    </cdr:to>
    <cdr:sp macro="" textlink="" fLocksText="0">
      <cdr:nvSpPr>
        <cdr:cNvPr id="23" name="Down Arrow 22"/>
        <cdr:cNvSpPr/>
      </cdr:nvSpPr>
      <cdr:spPr>
        <a:xfrm xmlns:a="http://schemas.openxmlformats.org/drawingml/2006/main" rot="12948504" flipV="1">
          <a:off x="6400800" y="4524375"/>
          <a:ext cx="1504950" cy="342900"/>
        </a:xfrm>
        <a:prstGeom xmlns:a="http://schemas.openxmlformats.org/drawingml/2006/main" prst="downArrow">
          <a:avLst>
            <a:gd name="adj1" fmla="val 60836"/>
            <a:gd name="adj2" fmla="val 100000"/>
          </a:avLst>
        </a:prstGeom>
        <a:solidFill xmlns:a="http://schemas.openxmlformats.org/drawingml/2006/main">
          <a:srgbClr val="0070C0"/>
        </a:solidFill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0.811</cdr:x>
      <cdr:y>0.53075</cdr:y>
    </cdr:from>
    <cdr:to>
      <cdr:x>0.904</cdr:x>
      <cdr:y>0.581</cdr:y>
    </cdr:to>
    <cdr:sp macro="" textlink="">
      <cdr:nvSpPr>
        <cdr:cNvPr id="24" name="TextBox 8"/>
        <cdr:cNvSpPr txBox="1"/>
      </cdr:nvSpPr>
      <cdr:spPr>
        <a:xfrm xmlns:a="http://schemas.openxmlformats.org/drawingml/2006/main">
          <a:off x="9201150" y="3581400"/>
          <a:ext cx="1057275" cy="3429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/>
            <a:t>ENABLERS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218898</xdr:colOff>
      <xdr:row>20</xdr:row>
      <xdr:rowOff>161888</xdr:rowOff>
    </xdr:from>
    <xdr:to>
      <xdr:col>7</xdr:col>
      <xdr:colOff>19095</xdr:colOff>
      <xdr:row>22</xdr:row>
      <xdr:rowOff>85539</xdr:rowOff>
    </xdr:to>
    <xdr:sp macro="" textlink="" fLocksText="0">
      <xdr:nvSpPr>
        <xdr:cNvPr id="3329" name="Rounded Rectangle 9">
          <a:hlinkClick xmlns:r="http://schemas.openxmlformats.org/officeDocument/2006/relationships" r:id="rId1"/>
        </xdr:cNvPr>
        <xdr:cNvSpPr/>
      </xdr:nvSpPr>
      <xdr:spPr>
        <a:xfrm>
          <a:off x="9763125" y="17649825"/>
          <a:ext cx="971550" cy="2857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xdr:twoCellAnchor>
    <xdr:from>
      <xdr:col>3</xdr:col>
      <xdr:colOff>1210289</xdr:colOff>
      <xdr:row>6</xdr:row>
      <xdr:rowOff>739787</xdr:rowOff>
    </xdr:from>
    <xdr:to>
      <xdr:col>4</xdr:col>
      <xdr:colOff>3085951</xdr:colOff>
      <xdr:row>8</xdr:row>
      <xdr:rowOff>533995</xdr:rowOff>
    </xdr:to>
    <xdr:sp macro="" textlink="" fLocksText="0">
      <xdr:nvSpPr>
        <xdr:cNvPr id="3330" name="Ring 4"/>
        <xdr:cNvSpPr/>
      </xdr:nvSpPr>
      <xdr:spPr>
        <a:xfrm rot="9975368">
          <a:off x="2266950" y="3067050"/>
          <a:ext cx="3152775" cy="3190875"/>
        </a:xfrm>
        <a:prstGeom prst="donut">
          <a:avLst>
            <a:gd name="adj" fmla="val 18906"/>
          </a:avLst>
        </a:prstGeom>
        <a:gradFill rotWithShape="1">
          <a:gsLst>
            <a:gs pos="0">
              <a:srgbClr val="FF0000">
                <a:lumMod val="90000"/>
                <a:lumOff val="10000"/>
              </a:srgbClr>
            </a:gs>
            <a:gs pos="35000">
              <a:srgbClr val="39870C">
                <a:lumMod val="40000"/>
                <a:lumOff val="60000"/>
              </a:srgbClr>
            </a:gs>
            <a:gs pos="100000">
              <a:srgbClr val="39870C">
                <a:lumMod val="60000"/>
                <a:lumOff val="40000"/>
              </a:srgbClr>
            </a:gs>
          </a:gsLst>
          <a:lin ang="5400000" scaled="1"/>
          <a:tileRect/>
        </a:gra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/>
        <a:p>
          <a:endParaRPr lang="en-GB"/>
        </a:p>
      </xdr:txBody>
    </xdr:sp>
    <xdr:clientData/>
  </xdr:twoCellAnchor>
  <xdr:oneCellAnchor>
    <xdr:from>
      <xdr:col>4</xdr:col>
      <xdr:colOff>266700</xdr:colOff>
      <xdr:row>6</xdr:row>
      <xdr:rowOff>1381125</xdr:rowOff>
    </xdr:from>
    <xdr:ext cx="2752725" cy="409575"/>
    <xdr:sp macro="" textlink="">
      <xdr:nvSpPr>
        <xdr:cNvPr id="1852675" name="Tekstvak 19"/>
        <xdr:cNvSpPr txBox="1">
          <a:spLocks noChangeArrowheads="1"/>
        </xdr:cNvSpPr>
      </xdr:nvSpPr>
      <xdr:spPr bwMode="auto">
        <a:xfrm rot="10800000">
          <a:off x="2600325" y="3705225"/>
          <a:ext cx="2752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45720" bIns="0" anchor="t" upright="1">
          <a:spAutoFit/>
        </a:bodyPr>
        <a:lstStyle/>
        <a:p>
          <a:pPr algn="ctr" rtl="0"/>
          <a:r>
            <a:rPr lang="en-US" sz="2400">
              <a:solidFill>
                <a:srgbClr val="000000"/>
              </a:solidFill>
              <a:latin typeface="Verdana"/>
              <a:ea typeface="Verdana"/>
            </a:rPr>
            <a:t>Po udalosti</a:t>
          </a:r>
        </a:p>
      </xdr:txBody>
    </xdr:sp>
    <xdr:clientData/>
  </xdr:oneCellAnchor>
  <xdr:twoCellAnchor>
    <xdr:from>
      <xdr:col>4</xdr:col>
      <xdr:colOff>3382677</xdr:colOff>
      <xdr:row>6</xdr:row>
      <xdr:rowOff>1391803</xdr:rowOff>
    </xdr:from>
    <xdr:to>
      <xdr:col>4</xdr:col>
      <xdr:colOff>4895980</xdr:colOff>
      <xdr:row>6</xdr:row>
      <xdr:rowOff>2119052</xdr:rowOff>
    </xdr:to>
    <xdr:sp macro="" textlink="" fLocksText="0">
      <xdr:nvSpPr>
        <xdr:cNvPr id="3332" name="Rounded Rectangle 61"/>
        <xdr:cNvSpPr/>
      </xdr:nvSpPr>
      <xdr:spPr>
        <a:xfrm>
          <a:off x="5715000" y="3714750"/>
          <a:ext cx="1514475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3. Dohľad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1370874</xdr:colOff>
      <xdr:row>8</xdr:row>
      <xdr:rowOff>754559</xdr:rowOff>
    </xdr:from>
    <xdr:to>
      <xdr:col>4</xdr:col>
      <xdr:colOff>2884177</xdr:colOff>
      <xdr:row>8</xdr:row>
      <xdr:rowOff>1468487</xdr:rowOff>
    </xdr:to>
    <xdr:sp macro="" textlink="" fLocksText="0">
      <xdr:nvSpPr>
        <xdr:cNvPr id="3333" name="Rounded Rectangle 62"/>
        <xdr:cNvSpPr/>
      </xdr:nvSpPr>
      <xdr:spPr>
        <a:xfrm>
          <a:off x="3705225" y="6477000"/>
          <a:ext cx="1514475" cy="714375"/>
        </a:xfrm>
        <a:prstGeom prst="roundRect">
          <a:avLst/>
        </a:prstGeom>
        <a:solidFill>
          <a:srgbClr val="FF3300"/>
        </a:soli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t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 b="1">
              <a:solidFill>
                <a:srgbClr val="FFFFFF"/>
              </a:solidFill>
              <a:latin typeface="Tahoma" pitchFamily="34"/>
              <a:ea typeface="Tahoma"/>
              <a:cs typeface="Tahoma"/>
            </a:rPr>
            <a:t>5. Riziko a krízový manažment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3228380</xdr:colOff>
      <xdr:row>6</xdr:row>
      <xdr:rowOff>3009305</xdr:rowOff>
    </xdr:from>
    <xdr:to>
      <xdr:col>4</xdr:col>
      <xdr:colOff>4735748</xdr:colOff>
      <xdr:row>8</xdr:row>
      <xdr:rowOff>340407</xdr:rowOff>
    </xdr:to>
    <xdr:sp macro="" textlink="" fLocksText="0">
      <xdr:nvSpPr>
        <xdr:cNvPr id="3334" name="Rounded Rectangle 63"/>
        <xdr:cNvSpPr/>
      </xdr:nvSpPr>
      <xdr:spPr>
        <a:xfrm>
          <a:off x="5562600" y="5334000"/>
          <a:ext cx="1504950" cy="733425"/>
        </a:xfrm>
        <a:prstGeom prst="roundRect">
          <a:avLst/>
        </a:prstGeom>
        <a:gradFill rotWithShape="1">
          <a:gsLst>
            <a:gs pos="50000">
              <a:srgbClr val="39870C">
                <a:lumMod val="40000"/>
                <a:lumOff val="60000"/>
              </a:srgbClr>
            </a:gs>
            <a:gs pos="82000">
              <a:srgbClr val="FF3300"/>
            </a:gs>
            <a:gs pos="100000">
              <a:srgbClr val="FF3300"/>
            </a:gs>
          </a:gsLst>
          <a:lin ang="8100000" scaled="1"/>
          <a:tileRect/>
        </a:gra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4. Posúdenie rizík</a:t>
          </a:r>
          <a:r>
            <a:rPr lang="en-US" sz="1200"/>
            <a:t>
</a:t>
          </a:r>
        </a:p>
      </xdr:txBody>
    </xdr:sp>
    <xdr:clientData/>
  </xdr:twoCellAnchor>
  <xdr:twoCellAnchor>
    <xdr:from>
      <xdr:col>2</xdr:col>
      <xdr:colOff>0</xdr:colOff>
      <xdr:row>6</xdr:row>
      <xdr:rowOff>1730350</xdr:rowOff>
    </xdr:from>
    <xdr:to>
      <xdr:col>3</xdr:col>
      <xdr:colOff>980524</xdr:colOff>
      <xdr:row>6</xdr:row>
      <xdr:rowOff>2457599</xdr:rowOff>
    </xdr:to>
    <xdr:sp macro="" textlink="" fLocksText="0">
      <xdr:nvSpPr>
        <xdr:cNvPr id="3335" name="Rounded Rectangle 64"/>
        <xdr:cNvSpPr/>
      </xdr:nvSpPr>
      <xdr:spPr>
        <a:xfrm>
          <a:off x="514350" y="4057650"/>
          <a:ext cx="1524000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t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7. Aplikácia získaných poznatkov</a:t>
          </a:r>
          <a:r>
            <a:rPr lang="en-US" sz="1200"/>
            <a:t>
</a:t>
          </a:r>
        </a:p>
      </xdr:txBody>
    </xdr:sp>
    <xdr:clientData/>
  </xdr:twoCellAnchor>
  <xdr:twoCellAnchor>
    <xdr:from>
      <xdr:col>2</xdr:col>
      <xdr:colOff>504751</xdr:colOff>
      <xdr:row>8</xdr:row>
      <xdr:rowOff>220563</xdr:rowOff>
    </xdr:from>
    <xdr:to>
      <xdr:col>4</xdr:col>
      <xdr:colOff>201774</xdr:colOff>
      <xdr:row>8</xdr:row>
      <xdr:rowOff>934492</xdr:rowOff>
    </xdr:to>
    <xdr:sp macro="" textlink="" fLocksText="0">
      <xdr:nvSpPr>
        <xdr:cNvPr id="3336" name="Rounded Rectangle 65"/>
        <xdr:cNvSpPr/>
      </xdr:nvSpPr>
      <xdr:spPr>
        <a:xfrm>
          <a:off x="1019175" y="5943600"/>
          <a:ext cx="1514475" cy="714375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6. Hodnotenie po udalosti</a:t>
          </a:r>
          <a:r>
            <a:rPr lang="en-US" sz="1200"/>
            <a:t>
</a:t>
          </a:r>
        </a:p>
      </xdr:txBody>
    </xdr:sp>
    <xdr:clientData/>
  </xdr:twoCellAnchor>
  <xdr:oneCellAnchor>
    <xdr:from>
      <xdr:col>4</xdr:col>
      <xdr:colOff>1047750</xdr:colOff>
      <xdr:row>7</xdr:row>
      <xdr:rowOff>30306</xdr:rowOff>
    </xdr:from>
    <xdr:ext cx="1466850" cy="419100"/>
    <xdr:sp macro="" textlink="">
      <xdr:nvSpPr>
        <xdr:cNvPr id="1852682" name="Tekstvak 19"/>
        <xdr:cNvSpPr txBox="1">
          <a:spLocks noChangeArrowheads="1"/>
        </xdr:cNvSpPr>
      </xdr:nvSpPr>
      <xdr:spPr bwMode="auto">
        <a:xfrm rot="-2179498">
          <a:off x="3385705" y="5554806"/>
          <a:ext cx="1466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45720" bIns="0" anchor="t" upright="1">
          <a:spAutoFit/>
        </a:bodyPr>
        <a:lstStyle/>
        <a:p>
          <a:pPr algn="r" rtl="0"/>
          <a:r>
            <a:rPr lang="en-US" sz="2400" b="1">
              <a:solidFill>
                <a:srgbClr val="FFFFFF"/>
              </a:solidFill>
              <a:latin typeface="Verdana"/>
              <a:ea typeface="Verdana"/>
            </a:rPr>
            <a:t>Udalosť	</a:t>
          </a:r>
        </a:p>
      </xdr:txBody>
    </xdr:sp>
    <xdr:clientData/>
  </xdr:oneCellAnchor>
  <xdr:twoCellAnchor>
    <xdr:from>
      <xdr:col>4</xdr:col>
      <xdr:colOff>2160166</xdr:colOff>
      <xdr:row>6</xdr:row>
      <xdr:rowOff>0</xdr:rowOff>
    </xdr:from>
    <xdr:to>
      <xdr:col>4</xdr:col>
      <xdr:colOff>3673469</xdr:colOff>
      <xdr:row>6</xdr:row>
      <xdr:rowOff>727249</xdr:rowOff>
    </xdr:to>
    <xdr:sp macro="" textlink="" fLocksText="0">
      <xdr:nvSpPr>
        <xdr:cNvPr id="3339" name="Rounded Rectangle 68"/>
        <xdr:cNvSpPr/>
      </xdr:nvSpPr>
      <xdr:spPr>
        <a:xfrm>
          <a:off x="4495800" y="2324100"/>
          <a:ext cx="1514475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2. Vytváranie a udržiavanie kapacít 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818964</xdr:colOff>
      <xdr:row>6</xdr:row>
      <xdr:rowOff>1028179</xdr:rowOff>
    </xdr:from>
    <xdr:to>
      <xdr:col>4</xdr:col>
      <xdr:colOff>1335267</xdr:colOff>
      <xdr:row>6</xdr:row>
      <xdr:rowOff>1304032</xdr:rowOff>
    </xdr:to>
    <xdr:sp macro="" textlink="" fLocksText="0">
      <xdr:nvSpPr>
        <xdr:cNvPr id="3340" name="Right Arrow 69"/>
        <xdr:cNvSpPr/>
      </xdr:nvSpPr>
      <xdr:spPr>
        <a:xfrm rot="-1351082">
          <a:off x="3152775" y="3352800"/>
          <a:ext cx="514350" cy="276225"/>
        </a:xfrm>
        <a:prstGeom prst="rightArrow">
          <a:avLst/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4</xdr:col>
      <xdr:colOff>2522172</xdr:colOff>
      <xdr:row>6</xdr:row>
      <xdr:rowOff>2445060</xdr:rowOff>
    </xdr:from>
    <xdr:to>
      <xdr:col>4</xdr:col>
      <xdr:colOff>2824832</xdr:colOff>
      <xdr:row>6</xdr:row>
      <xdr:rowOff>2971688</xdr:rowOff>
    </xdr:to>
    <xdr:sp macro="" textlink="" fLocksText="0">
      <xdr:nvSpPr>
        <xdr:cNvPr id="3341" name="Right Arrow 70"/>
        <xdr:cNvSpPr/>
      </xdr:nvSpPr>
      <xdr:spPr>
        <a:xfrm rot="6456063">
          <a:off x="4857750" y="4772025"/>
          <a:ext cx="304800" cy="523875"/>
        </a:xfrm>
        <a:prstGeom prst="rightArrow">
          <a:avLst>
            <a:gd name="adj1" fmla="val 50000"/>
            <a:gd name="adj2" fmla="val 58259"/>
          </a:avLst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4</xdr:col>
      <xdr:colOff>664666</xdr:colOff>
      <xdr:row>7</xdr:row>
      <xdr:rowOff>162223</xdr:rowOff>
    </xdr:from>
    <xdr:to>
      <xdr:col>4</xdr:col>
      <xdr:colOff>1192839</xdr:colOff>
      <xdr:row>8</xdr:row>
      <xdr:rowOff>249585</xdr:rowOff>
    </xdr:to>
    <xdr:sp macro="" textlink="" fLocksText="0">
      <xdr:nvSpPr>
        <xdr:cNvPr id="3342" name="Right Arrow 71"/>
        <xdr:cNvSpPr/>
      </xdr:nvSpPr>
      <xdr:spPr>
        <a:xfrm rot="-9119546">
          <a:off x="3000375" y="5695950"/>
          <a:ext cx="523875" cy="276225"/>
        </a:xfrm>
        <a:prstGeom prst="rightArrow">
          <a:avLst/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3</xdr:col>
      <xdr:colOff>619032</xdr:colOff>
      <xdr:row>6</xdr:row>
      <xdr:rowOff>0</xdr:rowOff>
    </xdr:from>
    <xdr:to>
      <xdr:col>4</xdr:col>
      <xdr:colOff>848646</xdr:colOff>
      <xdr:row>6</xdr:row>
      <xdr:rowOff>727249</xdr:rowOff>
    </xdr:to>
    <xdr:sp macro="" textlink="" fLocksText="0">
      <xdr:nvSpPr>
        <xdr:cNvPr id="3343" name="Rounded Rectangle 72"/>
        <xdr:cNvSpPr/>
      </xdr:nvSpPr>
      <xdr:spPr>
        <a:xfrm>
          <a:off x="1676400" y="2324100"/>
          <a:ext cx="1504950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1. Riadenie</a:t>
          </a:r>
          <a:r>
            <a:rPr lang="en-US" sz="1200"/>
            <a:t>
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361950</xdr:colOff>
      <xdr:row>10</xdr:row>
      <xdr:rowOff>476250</xdr:rowOff>
    </xdr:from>
    <xdr:ext cx="180975" cy="266700"/>
    <xdr:sp macro="" textlink="">
      <xdr:nvSpPr>
        <xdr:cNvPr id="15296" name="TextBox 1"/>
        <xdr:cNvSpPr txBox="1"/>
      </xdr:nvSpPr>
      <xdr:spPr>
        <a:xfrm>
          <a:off x="11201400" y="44386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10</xdr:row>
      <xdr:rowOff>361950</xdr:rowOff>
    </xdr:from>
    <xdr:ext cx="180975" cy="266700"/>
    <xdr:sp macro="" textlink="">
      <xdr:nvSpPr>
        <xdr:cNvPr id="15297" name="TextBox 2"/>
        <xdr:cNvSpPr txBox="1"/>
      </xdr:nvSpPr>
      <xdr:spPr>
        <a:xfrm>
          <a:off x="11020425" y="43243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15</xdr:row>
      <xdr:rowOff>476250</xdr:rowOff>
    </xdr:from>
    <xdr:ext cx="180975" cy="266700"/>
    <xdr:sp macro="" textlink="">
      <xdr:nvSpPr>
        <xdr:cNvPr id="15298" name="TextBox 4"/>
        <xdr:cNvSpPr txBox="1"/>
      </xdr:nvSpPr>
      <xdr:spPr>
        <a:xfrm>
          <a:off x="11201400" y="78771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15</xdr:row>
      <xdr:rowOff>361950</xdr:rowOff>
    </xdr:from>
    <xdr:ext cx="180975" cy="266700"/>
    <xdr:sp macro="" textlink="">
      <xdr:nvSpPr>
        <xdr:cNvPr id="15299" name="TextBox 5"/>
        <xdr:cNvSpPr txBox="1"/>
      </xdr:nvSpPr>
      <xdr:spPr>
        <a:xfrm>
          <a:off x="11020425" y="77628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22</xdr:row>
      <xdr:rowOff>476250</xdr:rowOff>
    </xdr:from>
    <xdr:ext cx="180975" cy="266700"/>
    <xdr:sp macro="" textlink="">
      <xdr:nvSpPr>
        <xdr:cNvPr id="15300" name="TextBox 6"/>
        <xdr:cNvSpPr txBox="1"/>
      </xdr:nvSpPr>
      <xdr:spPr>
        <a:xfrm>
          <a:off x="11201400" y="128111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22</xdr:row>
      <xdr:rowOff>361950</xdr:rowOff>
    </xdr:from>
    <xdr:ext cx="180975" cy="266700"/>
    <xdr:sp macro="" textlink="">
      <xdr:nvSpPr>
        <xdr:cNvPr id="15301" name="TextBox 7"/>
        <xdr:cNvSpPr txBox="1"/>
      </xdr:nvSpPr>
      <xdr:spPr>
        <a:xfrm>
          <a:off x="11020425" y="126968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28</xdr:row>
      <xdr:rowOff>476250</xdr:rowOff>
    </xdr:from>
    <xdr:ext cx="180975" cy="266700"/>
    <xdr:sp macro="" textlink="">
      <xdr:nvSpPr>
        <xdr:cNvPr id="15302" name="TextBox 8"/>
        <xdr:cNvSpPr txBox="1"/>
      </xdr:nvSpPr>
      <xdr:spPr>
        <a:xfrm>
          <a:off x="11201400" y="17116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28</xdr:row>
      <xdr:rowOff>361950</xdr:rowOff>
    </xdr:from>
    <xdr:ext cx="180975" cy="266700"/>
    <xdr:sp macro="" textlink="">
      <xdr:nvSpPr>
        <xdr:cNvPr id="15303" name="TextBox 9"/>
        <xdr:cNvSpPr txBox="1"/>
      </xdr:nvSpPr>
      <xdr:spPr>
        <a:xfrm>
          <a:off x="11020425" y="170021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36</xdr:row>
      <xdr:rowOff>476250</xdr:rowOff>
    </xdr:from>
    <xdr:ext cx="180975" cy="266700"/>
    <xdr:sp macro="" textlink="">
      <xdr:nvSpPr>
        <xdr:cNvPr id="15304" name="TextBox 12"/>
        <xdr:cNvSpPr txBox="1"/>
      </xdr:nvSpPr>
      <xdr:spPr>
        <a:xfrm>
          <a:off x="11201400" y="225075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36</xdr:row>
      <xdr:rowOff>361950</xdr:rowOff>
    </xdr:from>
    <xdr:ext cx="180975" cy="266700"/>
    <xdr:sp macro="" textlink="">
      <xdr:nvSpPr>
        <xdr:cNvPr id="15305" name="TextBox 13"/>
        <xdr:cNvSpPr txBox="1"/>
      </xdr:nvSpPr>
      <xdr:spPr>
        <a:xfrm>
          <a:off x="11020425" y="223932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42</xdr:row>
      <xdr:rowOff>476250</xdr:rowOff>
    </xdr:from>
    <xdr:ext cx="180975" cy="266700"/>
    <xdr:sp macro="" textlink="">
      <xdr:nvSpPr>
        <xdr:cNvPr id="15306" name="TextBox 14"/>
        <xdr:cNvSpPr txBox="1"/>
      </xdr:nvSpPr>
      <xdr:spPr>
        <a:xfrm>
          <a:off x="11201400" y="263747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42</xdr:row>
      <xdr:rowOff>361950</xdr:rowOff>
    </xdr:from>
    <xdr:ext cx="180975" cy="266700"/>
    <xdr:sp macro="" textlink="">
      <xdr:nvSpPr>
        <xdr:cNvPr id="15307" name="TextBox 15"/>
        <xdr:cNvSpPr txBox="1"/>
      </xdr:nvSpPr>
      <xdr:spPr>
        <a:xfrm>
          <a:off x="11020425" y="26260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27</xdr:col>
      <xdr:colOff>600075</xdr:colOff>
      <xdr:row>19</xdr:row>
      <xdr:rowOff>228600</xdr:rowOff>
    </xdr:from>
    <xdr:ext cx="180975" cy="266700"/>
    <xdr:sp macro="" textlink="">
      <xdr:nvSpPr>
        <xdr:cNvPr id="15308" name="TextBox 3"/>
        <xdr:cNvSpPr txBox="1"/>
      </xdr:nvSpPr>
      <xdr:spPr>
        <a:xfrm>
          <a:off x="12725400" y="10639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438150</xdr:colOff>
      <xdr:row>11</xdr:row>
      <xdr:rowOff>38100</xdr:rowOff>
    </xdr:from>
    <xdr:ext cx="180975" cy="266700"/>
    <xdr:sp macro="" textlink="">
      <xdr:nvSpPr>
        <xdr:cNvPr id="15309" name="TextBox 20"/>
        <xdr:cNvSpPr txBox="1"/>
      </xdr:nvSpPr>
      <xdr:spPr>
        <a:xfrm>
          <a:off x="11277600" y="46386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24</xdr:col>
      <xdr:colOff>419100</xdr:colOff>
      <xdr:row>9</xdr:row>
      <xdr:rowOff>0</xdr:rowOff>
    </xdr:from>
    <xdr:to>
      <xdr:col>31</xdr:col>
      <xdr:colOff>409175</xdr:colOff>
      <xdr:row>9</xdr:row>
      <xdr:rowOff>505867</xdr:rowOff>
    </xdr:to>
    <xdr:sp macro="" textlink="">
      <xdr:nvSpPr>
        <xdr:cNvPr id="15310" name="TextBox 25"/>
        <xdr:cNvSpPr txBox="1"/>
      </xdr:nvSpPr>
      <xdr:spPr>
        <a:xfrm>
          <a:off x="9925050" y="33337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GB"/>
        </a:p>
      </xdr:txBody>
    </xdr:sp>
    <xdr:clientData/>
  </xdr:twoCellAnchor>
  <xdr:twoCellAnchor>
    <xdr:from>
      <xdr:col>25</xdr:col>
      <xdr:colOff>0</xdr:colOff>
      <xdr:row>13</xdr:row>
      <xdr:rowOff>685800</xdr:rowOff>
    </xdr:from>
    <xdr:to>
      <xdr:col>27</xdr:col>
      <xdr:colOff>9860</xdr:colOff>
      <xdr:row>14</xdr:row>
      <xdr:rowOff>0</xdr:rowOff>
    </xdr:to>
    <xdr:sp macro="" textlink="">
      <xdr:nvSpPr>
        <xdr:cNvPr id="15311" name="TextBox 84"/>
        <xdr:cNvSpPr txBox="1"/>
      </xdr:nvSpPr>
      <xdr:spPr>
        <a:xfrm>
          <a:off x="9925050" y="6610350"/>
          <a:ext cx="2209800" cy="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409175</xdr:colOff>
      <xdr:row>10</xdr:row>
      <xdr:rowOff>506053</xdr:rowOff>
    </xdr:to>
    <xdr:sp macro="" textlink="">
      <xdr:nvSpPr>
        <xdr:cNvPr id="15312" name="TextBox 87"/>
        <xdr:cNvSpPr txBox="1"/>
      </xdr:nvSpPr>
      <xdr:spPr>
        <a:xfrm>
          <a:off x="9925050" y="39624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409175</xdr:colOff>
      <xdr:row>11</xdr:row>
      <xdr:rowOff>505755</xdr:rowOff>
    </xdr:to>
    <xdr:sp macro="" textlink="">
      <xdr:nvSpPr>
        <xdr:cNvPr id="15313" name="TextBox 88"/>
        <xdr:cNvSpPr txBox="1"/>
      </xdr:nvSpPr>
      <xdr:spPr>
        <a:xfrm>
          <a:off x="9925050" y="46005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409175</xdr:colOff>
      <xdr:row>12</xdr:row>
      <xdr:rowOff>505271</xdr:rowOff>
    </xdr:to>
    <xdr:sp macro="" textlink="">
      <xdr:nvSpPr>
        <xdr:cNvPr id="15314" name="TextBox 89"/>
        <xdr:cNvSpPr txBox="1"/>
      </xdr:nvSpPr>
      <xdr:spPr>
        <a:xfrm>
          <a:off x="9925050" y="5257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409175</xdr:colOff>
      <xdr:row>13</xdr:row>
      <xdr:rowOff>513319</xdr:rowOff>
    </xdr:to>
    <xdr:sp macro="" textlink="">
      <xdr:nvSpPr>
        <xdr:cNvPr id="15315" name="TextBox 90"/>
        <xdr:cNvSpPr txBox="1"/>
      </xdr:nvSpPr>
      <xdr:spPr>
        <a:xfrm>
          <a:off x="9925050" y="5924550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409175</xdr:colOff>
      <xdr:row>14</xdr:row>
      <xdr:rowOff>503374</xdr:rowOff>
    </xdr:to>
    <xdr:sp macro="" textlink="">
      <xdr:nvSpPr>
        <xdr:cNvPr id="15316" name="TextBox 91"/>
        <xdr:cNvSpPr txBox="1"/>
      </xdr:nvSpPr>
      <xdr:spPr>
        <a:xfrm>
          <a:off x="9925050" y="66103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409175</xdr:colOff>
      <xdr:row>15</xdr:row>
      <xdr:rowOff>503411</xdr:rowOff>
    </xdr:to>
    <xdr:sp macro="" textlink="">
      <xdr:nvSpPr>
        <xdr:cNvPr id="15317" name="TextBox 92"/>
        <xdr:cNvSpPr txBox="1"/>
      </xdr:nvSpPr>
      <xdr:spPr>
        <a:xfrm>
          <a:off x="9925050" y="7400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409175</xdr:colOff>
      <xdr:row>16</xdr:row>
      <xdr:rowOff>513548</xdr:rowOff>
    </xdr:to>
    <xdr:sp macro="" textlink="">
      <xdr:nvSpPr>
        <xdr:cNvPr id="15318" name="TextBox 93"/>
        <xdr:cNvSpPr txBox="1"/>
      </xdr:nvSpPr>
      <xdr:spPr>
        <a:xfrm>
          <a:off x="9925050" y="8181975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409175</xdr:colOff>
      <xdr:row>17</xdr:row>
      <xdr:rowOff>503411</xdr:rowOff>
    </xdr:to>
    <xdr:sp macro="" textlink="">
      <xdr:nvSpPr>
        <xdr:cNvPr id="15319" name="TextBox 95"/>
        <xdr:cNvSpPr txBox="1"/>
      </xdr:nvSpPr>
      <xdr:spPr>
        <a:xfrm>
          <a:off x="9925050" y="8886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409175</xdr:colOff>
      <xdr:row>18</xdr:row>
      <xdr:rowOff>504974</xdr:rowOff>
    </xdr:to>
    <xdr:sp macro="" textlink="">
      <xdr:nvSpPr>
        <xdr:cNvPr id="15320" name="TextBox 96"/>
        <xdr:cNvSpPr txBox="1"/>
      </xdr:nvSpPr>
      <xdr:spPr>
        <a:xfrm>
          <a:off x="9925050" y="96678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409175</xdr:colOff>
      <xdr:row>21</xdr:row>
      <xdr:rowOff>503969</xdr:rowOff>
    </xdr:to>
    <xdr:sp macro="" textlink="">
      <xdr:nvSpPr>
        <xdr:cNvPr id="15321" name="TextBox 97"/>
        <xdr:cNvSpPr txBox="1"/>
      </xdr:nvSpPr>
      <xdr:spPr>
        <a:xfrm>
          <a:off x="9925050" y="11734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409175</xdr:colOff>
      <xdr:row>22</xdr:row>
      <xdr:rowOff>505197</xdr:rowOff>
    </xdr:to>
    <xdr:sp macro="" textlink="">
      <xdr:nvSpPr>
        <xdr:cNvPr id="15322" name="TextBox 98"/>
        <xdr:cNvSpPr txBox="1"/>
      </xdr:nvSpPr>
      <xdr:spPr>
        <a:xfrm>
          <a:off x="9925050" y="123348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409175</xdr:colOff>
      <xdr:row>23</xdr:row>
      <xdr:rowOff>505569</xdr:rowOff>
    </xdr:to>
    <xdr:sp macro="" textlink="">
      <xdr:nvSpPr>
        <xdr:cNvPr id="15323" name="TextBox 99"/>
        <xdr:cNvSpPr txBox="1"/>
      </xdr:nvSpPr>
      <xdr:spPr>
        <a:xfrm>
          <a:off x="9925050" y="129254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409175</xdr:colOff>
      <xdr:row>24</xdr:row>
      <xdr:rowOff>505569</xdr:rowOff>
    </xdr:to>
    <xdr:sp macro="" textlink="">
      <xdr:nvSpPr>
        <xdr:cNvPr id="15324" name="TextBox 100"/>
        <xdr:cNvSpPr txBox="1"/>
      </xdr:nvSpPr>
      <xdr:spPr>
        <a:xfrm>
          <a:off x="9925050" y="136779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409175</xdr:colOff>
      <xdr:row>25</xdr:row>
      <xdr:rowOff>506053</xdr:rowOff>
    </xdr:to>
    <xdr:sp macro="" textlink="">
      <xdr:nvSpPr>
        <xdr:cNvPr id="15325" name="TextBox 101"/>
        <xdr:cNvSpPr txBox="1"/>
      </xdr:nvSpPr>
      <xdr:spPr>
        <a:xfrm>
          <a:off x="9925050" y="14497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31</xdr:col>
      <xdr:colOff>409175</xdr:colOff>
      <xdr:row>26</xdr:row>
      <xdr:rowOff>505569</xdr:rowOff>
    </xdr:to>
    <xdr:sp macro="" textlink="">
      <xdr:nvSpPr>
        <xdr:cNvPr id="15326" name="TextBox 102"/>
        <xdr:cNvSpPr txBox="1"/>
      </xdr:nvSpPr>
      <xdr:spPr>
        <a:xfrm>
          <a:off x="9925050" y="151352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31</xdr:col>
      <xdr:colOff>409175</xdr:colOff>
      <xdr:row>27</xdr:row>
      <xdr:rowOff>505569</xdr:rowOff>
    </xdr:to>
    <xdr:sp macro="" textlink="">
      <xdr:nvSpPr>
        <xdr:cNvPr id="15327" name="TextBox 103"/>
        <xdr:cNvSpPr txBox="1"/>
      </xdr:nvSpPr>
      <xdr:spPr>
        <a:xfrm>
          <a:off x="9925050" y="158877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31</xdr:col>
      <xdr:colOff>409175</xdr:colOff>
      <xdr:row>28</xdr:row>
      <xdr:rowOff>496499</xdr:rowOff>
    </xdr:to>
    <xdr:sp macro="" textlink="">
      <xdr:nvSpPr>
        <xdr:cNvPr id="15328" name="TextBox 104"/>
        <xdr:cNvSpPr txBox="1"/>
      </xdr:nvSpPr>
      <xdr:spPr>
        <a:xfrm>
          <a:off x="9925050" y="1664017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31</xdr:col>
      <xdr:colOff>409175</xdr:colOff>
      <xdr:row>29</xdr:row>
      <xdr:rowOff>505271</xdr:rowOff>
    </xdr:to>
    <xdr:sp macro="" textlink="">
      <xdr:nvSpPr>
        <xdr:cNvPr id="15329" name="TextBox 105"/>
        <xdr:cNvSpPr txBox="1"/>
      </xdr:nvSpPr>
      <xdr:spPr>
        <a:xfrm>
          <a:off x="9925050" y="17268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31</xdr:col>
      <xdr:colOff>409175</xdr:colOff>
      <xdr:row>30</xdr:row>
      <xdr:rowOff>505755</xdr:rowOff>
    </xdr:to>
    <xdr:sp macro="" textlink="">
      <xdr:nvSpPr>
        <xdr:cNvPr id="15330" name="TextBox 106"/>
        <xdr:cNvSpPr txBox="1"/>
      </xdr:nvSpPr>
      <xdr:spPr>
        <a:xfrm>
          <a:off x="9925050" y="179355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31</xdr:col>
      <xdr:colOff>409175</xdr:colOff>
      <xdr:row>31</xdr:row>
      <xdr:rowOff>505867</xdr:rowOff>
    </xdr:to>
    <xdr:sp macro="" textlink="">
      <xdr:nvSpPr>
        <xdr:cNvPr id="15331" name="TextBox 107"/>
        <xdr:cNvSpPr txBox="1"/>
      </xdr:nvSpPr>
      <xdr:spPr>
        <a:xfrm>
          <a:off x="9925050" y="18592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409175</xdr:colOff>
      <xdr:row>32</xdr:row>
      <xdr:rowOff>503374</xdr:rowOff>
    </xdr:to>
    <xdr:sp macro="" textlink="">
      <xdr:nvSpPr>
        <xdr:cNvPr id="15332" name="TextBox 108"/>
        <xdr:cNvSpPr txBox="1"/>
      </xdr:nvSpPr>
      <xdr:spPr>
        <a:xfrm>
          <a:off x="9925050" y="19221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31</xdr:col>
      <xdr:colOff>409175</xdr:colOff>
      <xdr:row>33</xdr:row>
      <xdr:rowOff>506053</xdr:rowOff>
    </xdr:to>
    <xdr:sp macro="" textlink="">
      <xdr:nvSpPr>
        <xdr:cNvPr id="15333" name="TextBox 109"/>
        <xdr:cNvSpPr txBox="1"/>
      </xdr:nvSpPr>
      <xdr:spPr>
        <a:xfrm>
          <a:off x="9925050" y="200120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31</xdr:col>
      <xdr:colOff>409175</xdr:colOff>
      <xdr:row>34</xdr:row>
      <xdr:rowOff>506313</xdr:rowOff>
    </xdr:to>
    <xdr:sp macro="" textlink="">
      <xdr:nvSpPr>
        <xdr:cNvPr id="15334" name="TextBox 114"/>
        <xdr:cNvSpPr txBox="1"/>
      </xdr:nvSpPr>
      <xdr:spPr>
        <a:xfrm>
          <a:off x="9925050" y="206502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31</xdr:col>
      <xdr:colOff>409175</xdr:colOff>
      <xdr:row>35</xdr:row>
      <xdr:rowOff>504825</xdr:rowOff>
    </xdr:to>
    <xdr:sp macro="" textlink="">
      <xdr:nvSpPr>
        <xdr:cNvPr id="15335" name="TextBox 115"/>
        <xdr:cNvSpPr txBox="1"/>
      </xdr:nvSpPr>
      <xdr:spPr>
        <a:xfrm>
          <a:off x="9925050" y="214217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31</xdr:col>
      <xdr:colOff>409175</xdr:colOff>
      <xdr:row>36</xdr:row>
      <xdr:rowOff>506053</xdr:rowOff>
    </xdr:to>
    <xdr:sp macro="" textlink="">
      <xdr:nvSpPr>
        <xdr:cNvPr id="15336" name="TextBox 116"/>
        <xdr:cNvSpPr txBox="1"/>
      </xdr:nvSpPr>
      <xdr:spPr>
        <a:xfrm>
          <a:off x="9925050" y="220313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31</xdr:col>
      <xdr:colOff>409175</xdr:colOff>
      <xdr:row>37</xdr:row>
      <xdr:rowOff>506016</xdr:rowOff>
    </xdr:to>
    <xdr:sp macro="" textlink="">
      <xdr:nvSpPr>
        <xdr:cNvPr id="15337" name="TextBox 117"/>
        <xdr:cNvSpPr txBox="1"/>
      </xdr:nvSpPr>
      <xdr:spPr>
        <a:xfrm>
          <a:off x="9925050" y="22669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31</xdr:col>
      <xdr:colOff>409175</xdr:colOff>
      <xdr:row>38</xdr:row>
      <xdr:rowOff>504527</xdr:rowOff>
    </xdr:to>
    <xdr:sp macro="" textlink="">
      <xdr:nvSpPr>
        <xdr:cNvPr id="15338" name="TextBox 118"/>
        <xdr:cNvSpPr txBox="1"/>
      </xdr:nvSpPr>
      <xdr:spPr>
        <a:xfrm>
          <a:off x="9925050" y="23431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31</xdr:col>
      <xdr:colOff>409175</xdr:colOff>
      <xdr:row>39</xdr:row>
      <xdr:rowOff>505755</xdr:rowOff>
    </xdr:to>
    <xdr:sp macro="" textlink="">
      <xdr:nvSpPr>
        <xdr:cNvPr id="15339" name="TextBox 119"/>
        <xdr:cNvSpPr txBox="1"/>
      </xdr:nvSpPr>
      <xdr:spPr>
        <a:xfrm>
          <a:off x="9925050" y="240030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31</xdr:col>
      <xdr:colOff>409175</xdr:colOff>
      <xdr:row>40</xdr:row>
      <xdr:rowOff>506016</xdr:rowOff>
    </xdr:to>
    <xdr:sp macro="" textlink="">
      <xdr:nvSpPr>
        <xdr:cNvPr id="15340" name="TextBox 120"/>
        <xdr:cNvSpPr txBox="1"/>
      </xdr:nvSpPr>
      <xdr:spPr>
        <a:xfrm>
          <a:off x="9925050" y="246602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31</xdr:col>
      <xdr:colOff>409175</xdr:colOff>
      <xdr:row>41</xdr:row>
      <xdr:rowOff>505197</xdr:rowOff>
    </xdr:to>
    <xdr:sp macro="" textlink="">
      <xdr:nvSpPr>
        <xdr:cNvPr id="15341" name="TextBox 121"/>
        <xdr:cNvSpPr txBox="1"/>
      </xdr:nvSpPr>
      <xdr:spPr>
        <a:xfrm>
          <a:off x="9925050" y="25307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31</xdr:col>
      <xdr:colOff>409175</xdr:colOff>
      <xdr:row>42</xdr:row>
      <xdr:rowOff>506053</xdr:rowOff>
    </xdr:to>
    <xdr:sp macro="" textlink="">
      <xdr:nvSpPr>
        <xdr:cNvPr id="15342" name="TextBox 122"/>
        <xdr:cNvSpPr txBox="1"/>
      </xdr:nvSpPr>
      <xdr:spPr>
        <a:xfrm>
          <a:off x="9925050" y="25898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31</xdr:col>
      <xdr:colOff>409175</xdr:colOff>
      <xdr:row>43</xdr:row>
      <xdr:rowOff>506016</xdr:rowOff>
    </xdr:to>
    <xdr:sp macro="" textlink="">
      <xdr:nvSpPr>
        <xdr:cNvPr id="15343" name="TextBox 123"/>
        <xdr:cNvSpPr txBox="1"/>
      </xdr:nvSpPr>
      <xdr:spPr>
        <a:xfrm>
          <a:off x="9925050" y="26536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31</xdr:col>
      <xdr:colOff>409175</xdr:colOff>
      <xdr:row>44</xdr:row>
      <xdr:rowOff>505271</xdr:rowOff>
    </xdr:to>
    <xdr:sp macro="" textlink="">
      <xdr:nvSpPr>
        <xdr:cNvPr id="15344" name="TextBox 124"/>
        <xdr:cNvSpPr txBox="1"/>
      </xdr:nvSpPr>
      <xdr:spPr>
        <a:xfrm>
          <a:off x="9925050" y="271843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31</xdr:col>
      <xdr:colOff>409175</xdr:colOff>
      <xdr:row>45</xdr:row>
      <xdr:rowOff>496682</xdr:rowOff>
    </xdr:to>
    <xdr:sp macro="" textlink="">
      <xdr:nvSpPr>
        <xdr:cNvPr id="15345" name="TextBox 125"/>
        <xdr:cNvSpPr txBox="1"/>
      </xdr:nvSpPr>
      <xdr:spPr>
        <a:xfrm>
          <a:off x="9925050" y="27851100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31</xdr:col>
      <xdr:colOff>409175</xdr:colOff>
      <xdr:row>46</xdr:row>
      <xdr:rowOff>505085</xdr:rowOff>
    </xdr:to>
    <xdr:sp macro="" textlink="">
      <xdr:nvSpPr>
        <xdr:cNvPr id="15346" name="TextBox 126"/>
        <xdr:cNvSpPr txBox="1"/>
      </xdr:nvSpPr>
      <xdr:spPr>
        <a:xfrm>
          <a:off x="9925050" y="28489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409175</xdr:colOff>
      <xdr:row>19</xdr:row>
      <xdr:rowOff>504565</xdr:rowOff>
    </xdr:to>
    <xdr:sp macro="" textlink="">
      <xdr:nvSpPr>
        <xdr:cNvPr id="15347" name="TextBox 138"/>
        <xdr:cNvSpPr txBox="1"/>
      </xdr:nvSpPr>
      <xdr:spPr>
        <a:xfrm>
          <a:off x="9925050" y="10410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409175</xdr:colOff>
      <xdr:row>20</xdr:row>
      <xdr:rowOff>496645</xdr:rowOff>
    </xdr:to>
    <xdr:sp macro="" textlink="">
      <xdr:nvSpPr>
        <xdr:cNvPr id="15348" name="TextBox 139"/>
        <xdr:cNvSpPr txBox="1"/>
      </xdr:nvSpPr>
      <xdr:spPr>
        <a:xfrm>
          <a:off x="9925050" y="11087100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381000</xdr:colOff>
      <xdr:row>5</xdr:row>
      <xdr:rowOff>9525</xdr:rowOff>
    </xdr:from>
    <xdr:ext cx="180975" cy="266700"/>
    <xdr:sp macro="" textlink="">
      <xdr:nvSpPr>
        <xdr:cNvPr id="15349" name="TextBox 22"/>
        <xdr:cNvSpPr txBox="1"/>
      </xdr:nvSpPr>
      <xdr:spPr>
        <a:xfrm>
          <a:off x="11220450" y="11239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9525</xdr:colOff>
      <xdr:row>3</xdr:row>
      <xdr:rowOff>123825</xdr:rowOff>
    </xdr:from>
    <xdr:ext cx="1304925" cy="371475"/>
    <xdr:pic>
      <xdr:nvPicPr>
        <xdr:cNvPr id="1857526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866775"/>
          <a:ext cx="1304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48</xdr:row>
      <xdr:rowOff>9674</xdr:rowOff>
    </xdr:from>
    <xdr:to>
      <xdr:col>26</xdr:col>
      <xdr:colOff>114272</xdr:colOff>
      <xdr:row>49</xdr:row>
      <xdr:rowOff>95250</xdr:rowOff>
    </xdr:to>
    <xdr:sp macro="" textlink="" fLocksText="0">
      <xdr:nvSpPr>
        <xdr:cNvPr id="15351" name="Rounded Rectangle 78">
          <a:hlinkClick xmlns:r="http://schemas.openxmlformats.org/officeDocument/2006/relationships" r:id="rId2"/>
        </xdr:cNvPr>
        <xdr:cNvSpPr/>
      </xdr:nvSpPr>
      <xdr:spPr>
        <a:xfrm>
          <a:off x="9963150" y="29403675"/>
          <a:ext cx="990600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2819400</xdr:colOff>
          <xdr:row>3</xdr:row>
          <xdr:rowOff>114300</xdr:rowOff>
        </xdr:from>
        <xdr:to>
          <xdr:col>2</xdr:col>
          <xdr:colOff>3895725</xdr:colOff>
          <xdr:row>5</xdr:row>
          <xdr:rowOff>104775</xdr:rowOff>
        </xdr:to>
        <xdr:sp macro="" textlink="">
          <xdr:nvSpPr>
            <xdr:cNvPr id="1562260" name="Button 9876" hidden="1">
              <a:extLst>
                <a:ext uri="{63B3BB69-23CF-44E3-9099-C40C66FF867C}">
                  <a14:compatExt spid="_x0000_s156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4057650</xdr:colOff>
          <xdr:row>3</xdr:row>
          <xdr:rowOff>104775</xdr:rowOff>
        </xdr:from>
        <xdr:to>
          <xdr:col>5</xdr:col>
          <xdr:colOff>76200</xdr:colOff>
          <xdr:row>5</xdr:row>
          <xdr:rowOff>95250</xdr:rowOff>
        </xdr:to>
        <xdr:sp macro="" textlink="">
          <xdr:nvSpPr>
            <xdr:cNvPr id="1620178" name="Button 10450" hidden="1">
              <a:extLst>
                <a:ext uri="{63B3BB69-23CF-44E3-9099-C40C66FF867C}">
                  <a14:compatExt spid="_x0000_s162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5</xdr:row>
      <xdr:rowOff>190500</xdr:rowOff>
    </xdr:from>
    <xdr:ext cx="8220075" cy="1504950"/>
    <xdr:pic>
      <xdr:nvPicPr>
        <xdr:cNvPr id="1857528" name="Picture 6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25050" y="1304925"/>
          <a:ext cx="82200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506053</xdr:rowOff>
    </xdr:to>
    <xdr:sp macro="" textlink="">
      <xdr:nvSpPr>
        <xdr:cNvPr id="5024" name="TextBox 16"/>
        <xdr:cNvSpPr txBox="1"/>
      </xdr:nvSpPr>
      <xdr:spPr>
        <a:xfrm>
          <a:off x="9639300" y="50006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505755</xdr:rowOff>
    </xdr:to>
    <xdr:sp macro="" textlink="">
      <xdr:nvSpPr>
        <xdr:cNvPr id="5025" name="TextBox 17"/>
        <xdr:cNvSpPr txBox="1"/>
      </xdr:nvSpPr>
      <xdr:spPr>
        <a:xfrm>
          <a:off x="9639300" y="5638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503969</xdr:rowOff>
    </xdr:to>
    <xdr:sp macro="" textlink="">
      <xdr:nvSpPr>
        <xdr:cNvPr id="5026" name="TextBox 18"/>
        <xdr:cNvSpPr txBox="1"/>
      </xdr:nvSpPr>
      <xdr:spPr>
        <a:xfrm>
          <a:off x="9639300" y="62960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409575</xdr:colOff>
      <xdr:row>15</xdr:row>
      <xdr:rowOff>506016</xdr:rowOff>
    </xdr:to>
    <xdr:sp macro="" textlink="">
      <xdr:nvSpPr>
        <xdr:cNvPr id="5027" name="TextBox 19"/>
        <xdr:cNvSpPr txBox="1"/>
      </xdr:nvSpPr>
      <xdr:spPr>
        <a:xfrm>
          <a:off x="9639300" y="68961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409575</xdr:colOff>
      <xdr:row>16</xdr:row>
      <xdr:rowOff>506053</xdr:rowOff>
    </xdr:to>
    <xdr:sp macro="" textlink="">
      <xdr:nvSpPr>
        <xdr:cNvPr id="5028" name="TextBox 20"/>
        <xdr:cNvSpPr txBox="1"/>
      </xdr:nvSpPr>
      <xdr:spPr>
        <a:xfrm>
          <a:off x="9639300" y="7543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409575</xdr:colOff>
      <xdr:row>17</xdr:row>
      <xdr:rowOff>503374</xdr:rowOff>
    </xdr:to>
    <xdr:sp macro="" textlink="">
      <xdr:nvSpPr>
        <xdr:cNvPr id="5029" name="TextBox 21"/>
        <xdr:cNvSpPr txBox="1"/>
      </xdr:nvSpPr>
      <xdr:spPr>
        <a:xfrm>
          <a:off x="9639300" y="81819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409575</xdr:colOff>
      <xdr:row>18</xdr:row>
      <xdr:rowOff>503411</xdr:rowOff>
    </xdr:to>
    <xdr:sp macro="" textlink="">
      <xdr:nvSpPr>
        <xdr:cNvPr id="5030" name="TextBox 22"/>
        <xdr:cNvSpPr txBox="1"/>
      </xdr:nvSpPr>
      <xdr:spPr>
        <a:xfrm>
          <a:off x="9639300" y="89725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409575</xdr:colOff>
      <xdr:row>19</xdr:row>
      <xdr:rowOff>503858</xdr:rowOff>
    </xdr:to>
    <xdr:sp macro="" textlink="">
      <xdr:nvSpPr>
        <xdr:cNvPr id="5031" name="TextBox 23"/>
        <xdr:cNvSpPr txBox="1"/>
      </xdr:nvSpPr>
      <xdr:spPr>
        <a:xfrm>
          <a:off x="9639300" y="97536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409575</xdr:colOff>
      <xdr:row>20</xdr:row>
      <xdr:rowOff>506016</xdr:rowOff>
    </xdr:to>
    <xdr:sp macro="" textlink="">
      <xdr:nvSpPr>
        <xdr:cNvPr id="5032" name="TextBox 24"/>
        <xdr:cNvSpPr txBox="1"/>
      </xdr:nvSpPr>
      <xdr:spPr>
        <a:xfrm>
          <a:off x="9639300" y="10458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409575</xdr:colOff>
      <xdr:row>21</xdr:row>
      <xdr:rowOff>503411</xdr:rowOff>
    </xdr:to>
    <xdr:sp macro="" textlink="">
      <xdr:nvSpPr>
        <xdr:cNvPr id="5033" name="TextBox 25"/>
        <xdr:cNvSpPr txBox="1"/>
      </xdr:nvSpPr>
      <xdr:spPr>
        <a:xfrm>
          <a:off x="9639300" y="111061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31</xdr:col>
      <xdr:colOff>409575</xdr:colOff>
      <xdr:row>9</xdr:row>
      <xdr:rowOff>505867</xdr:rowOff>
    </xdr:to>
    <xdr:sp macro="" textlink="">
      <xdr:nvSpPr>
        <xdr:cNvPr id="5034" name="TextBox 27"/>
        <xdr:cNvSpPr txBox="1"/>
      </xdr:nvSpPr>
      <xdr:spPr>
        <a:xfrm>
          <a:off x="9639300" y="31432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123825</xdr:rowOff>
    </xdr:from>
    <xdr:ext cx="1343025" cy="381000"/>
    <xdr:pic>
      <xdr:nvPicPr>
        <xdr:cNvPr id="173149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847725"/>
          <a:ext cx="1343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22</xdr:row>
      <xdr:rowOff>190351</xdr:rowOff>
    </xdr:from>
    <xdr:to>
      <xdr:col>26</xdr:col>
      <xdr:colOff>95436</xdr:colOff>
      <xdr:row>24</xdr:row>
      <xdr:rowOff>85427</xdr:rowOff>
    </xdr:to>
    <xdr:sp macro="" textlink="" fLocksText="0">
      <xdr:nvSpPr>
        <xdr:cNvPr id="5036" name="Rounded Rectangle 14">
          <a:hlinkClick xmlns:r="http://schemas.openxmlformats.org/officeDocument/2006/relationships" r:id="rId2"/>
        </xdr:cNvPr>
        <xdr:cNvSpPr/>
      </xdr:nvSpPr>
      <xdr:spPr>
        <a:xfrm>
          <a:off x="9677400" y="12077700"/>
          <a:ext cx="971550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506016</xdr:rowOff>
    </xdr:to>
    <xdr:sp macro="" textlink="">
      <xdr:nvSpPr>
        <xdr:cNvPr id="5037" name="TextBox 15"/>
        <xdr:cNvSpPr txBox="1"/>
      </xdr:nvSpPr>
      <xdr:spPr>
        <a:xfrm>
          <a:off x="9639300" y="4352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25</xdr:col>
      <xdr:colOff>657225</xdr:colOff>
      <xdr:row>10</xdr:row>
      <xdr:rowOff>123825</xdr:rowOff>
    </xdr:from>
    <xdr:ext cx="180975" cy="266700"/>
    <xdr:sp macro="" textlink="">
      <xdr:nvSpPr>
        <xdr:cNvPr id="5038" name="TextBox 26"/>
        <xdr:cNvSpPr txBox="1"/>
      </xdr:nvSpPr>
      <xdr:spPr>
        <a:xfrm>
          <a:off x="10296525" y="38957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10</xdr:row>
      <xdr:rowOff>0</xdr:rowOff>
    </xdr:from>
    <xdr:to>
      <xdr:col>31</xdr:col>
      <xdr:colOff>409575</xdr:colOff>
      <xdr:row>10</xdr:row>
      <xdr:rowOff>503858</xdr:rowOff>
    </xdr:to>
    <xdr:sp macro="" textlink="">
      <xdr:nvSpPr>
        <xdr:cNvPr id="5039" name="TextBox 28"/>
        <xdr:cNvSpPr txBox="1"/>
      </xdr:nvSpPr>
      <xdr:spPr>
        <a:xfrm>
          <a:off x="9639300" y="37719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2857500</xdr:colOff>
          <xdr:row>3</xdr:row>
          <xdr:rowOff>76200</xdr:rowOff>
        </xdr:from>
        <xdr:to>
          <xdr:col>2</xdr:col>
          <xdr:colOff>3933825</xdr:colOff>
          <xdr:row>5</xdr:row>
          <xdr:rowOff>66675</xdr:rowOff>
        </xdr:to>
        <xdr:sp macro="" textlink="">
          <xdr:nvSpPr>
            <xdr:cNvPr id="1533261" name="Button 3405" hidden="1">
              <a:extLst>
                <a:ext uri="{63B3BB69-23CF-44E3-9099-C40C66FF867C}">
                  <a14:compatExt spid="_x0000_s153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4057650</xdr:colOff>
          <xdr:row>3</xdr:row>
          <xdr:rowOff>66675</xdr:rowOff>
        </xdr:from>
        <xdr:to>
          <xdr:col>6</xdr:col>
          <xdr:colOff>57150</xdr:colOff>
          <xdr:row>5</xdr:row>
          <xdr:rowOff>57150</xdr:rowOff>
        </xdr:to>
        <xdr:sp macro="" textlink="">
          <xdr:nvSpPr>
            <xdr:cNvPr id="1533468" name="Button 3612" hidden="1">
              <a:extLst>
                <a:ext uri="{63B3BB69-23CF-44E3-9099-C40C66FF867C}">
                  <a14:compatExt spid="_x0000_s153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6</xdr:row>
      <xdr:rowOff>0</xdr:rowOff>
    </xdr:from>
    <xdr:ext cx="8220075" cy="1409700"/>
    <xdr:pic>
      <xdr:nvPicPr>
        <xdr:cNvPr id="1731504" name="Picture 3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39300" y="1285875"/>
          <a:ext cx="82200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505867</xdr:rowOff>
    </xdr:to>
    <xdr:sp macro="" textlink="">
      <xdr:nvSpPr>
        <xdr:cNvPr id="6405" name="TextBox 25"/>
        <xdr:cNvSpPr txBox="1"/>
      </xdr:nvSpPr>
      <xdr:spPr>
        <a:xfrm>
          <a:off x="9677400" y="3467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419100</xdr:colOff>
      <xdr:row>10</xdr:row>
      <xdr:rowOff>505197</xdr:rowOff>
    </xdr:to>
    <xdr:sp macro="" textlink="">
      <xdr:nvSpPr>
        <xdr:cNvPr id="6406" name="TextBox 26"/>
        <xdr:cNvSpPr txBox="1"/>
      </xdr:nvSpPr>
      <xdr:spPr>
        <a:xfrm>
          <a:off x="9677400" y="4095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504825</xdr:rowOff>
    </xdr:to>
    <xdr:sp macro="" textlink="">
      <xdr:nvSpPr>
        <xdr:cNvPr id="6407" name="TextBox 27"/>
        <xdr:cNvSpPr txBox="1"/>
      </xdr:nvSpPr>
      <xdr:spPr>
        <a:xfrm>
          <a:off x="9677400" y="46863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505271</xdr:rowOff>
    </xdr:to>
    <xdr:sp macro="" textlink="">
      <xdr:nvSpPr>
        <xdr:cNvPr id="6408" name="TextBox 28"/>
        <xdr:cNvSpPr txBox="1"/>
      </xdr:nvSpPr>
      <xdr:spPr>
        <a:xfrm>
          <a:off x="9677400" y="52959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513548</xdr:rowOff>
    </xdr:to>
    <xdr:sp macro="" textlink="">
      <xdr:nvSpPr>
        <xdr:cNvPr id="6409" name="TextBox 29"/>
        <xdr:cNvSpPr txBox="1"/>
      </xdr:nvSpPr>
      <xdr:spPr>
        <a:xfrm>
          <a:off x="9677400" y="59626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30</xdr:col>
      <xdr:colOff>419100</xdr:colOff>
      <xdr:row>14</xdr:row>
      <xdr:rowOff>503969</xdr:rowOff>
    </xdr:to>
    <xdr:sp macro="" textlink="">
      <xdr:nvSpPr>
        <xdr:cNvPr id="6410" name="TextBox 31"/>
        <xdr:cNvSpPr txBox="1"/>
      </xdr:nvSpPr>
      <xdr:spPr>
        <a:xfrm>
          <a:off x="9677400" y="65436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419100</xdr:colOff>
      <xdr:row>15</xdr:row>
      <xdr:rowOff>504527</xdr:rowOff>
    </xdr:to>
    <xdr:sp macro="" textlink="">
      <xdr:nvSpPr>
        <xdr:cNvPr id="6411" name="TextBox 32"/>
        <xdr:cNvSpPr txBox="1"/>
      </xdr:nvSpPr>
      <xdr:spPr>
        <a:xfrm>
          <a:off x="9677400" y="7143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30</xdr:col>
      <xdr:colOff>419100</xdr:colOff>
      <xdr:row>16</xdr:row>
      <xdr:rowOff>503858</xdr:rowOff>
    </xdr:to>
    <xdr:sp macro="" textlink="">
      <xdr:nvSpPr>
        <xdr:cNvPr id="6412" name="TextBox 33"/>
        <xdr:cNvSpPr txBox="1"/>
      </xdr:nvSpPr>
      <xdr:spPr>
        <a:xfrm>
          <a:off x="9677400" y="77152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30</xdr:col>
      <xdr:colOff>419100</xdr:colOff>
      <xdr:row>17</xdr:row>
      <xdr:rowOff>505867</xdr:rowOff>
    </xdr:to>
    <xdr:sp macro="" textlink="">
      <xdr:nvSpPr>
        <xdr:cNvPr id="6413" name="TextBox 34"/>
        <xdr:cNvSpPr txBox="1"/>
      </xdr:nvSpPr>
      <xdr:spPr>
        <a:xfrm>
          <a:off x="9677400" y="8296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30</xdr:col>
      <xdr:colOff>419100</xdr:colOff>
      <xdr:row>18</xdr:row>
      <xdr:rowOff>505867</xdr:rowOff>
    </xdr:to>
    <xdr:sp macro="" textlink="">
      <xdr:nvSpPr>
        <xdr:cNvPr id="6414" name="TextBox 35"/>
        <xdr:cNvSpPr txBox="1"/>
      </xdr:nvSpPr>
      <xdr:spPr>
        <a:xfrm>
          <a:off x="9677400" y="89249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30</xdr:col>
      <xdr:colOff>419100</xdr:colOff>
      <xdr:row>19</xdr:row>
      <xdr:rowOff>506016</xdr:rowOff>
    </xdr:to>
    <xdr:sp macro="" textlink="">
      <xdr:nvSpPr>
        <xdr:cNvPr id="6415" name="TextBox 36"/>
        <xdr:cNvSpPr txBox="1"/>
      </xdr:nvSpPr>
      <xdr:spPr>
        <a:xfrm>
          <a:off x="9677400" y="95535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30</xdr:col>
      <xdr:colOff>419100</xdr:colOff>
      <xdr:row>20</xdr:row>
      <xdr:rowOff>505271</xdr:rowOff>
    </xdr:to>
    <xdr:sp macro="" textlink="">
      <xdr:nvSpPr>
        <xdr:cNvPr id="6416" name="TextBox 37"/>
        <xdr:cNvSpPr txBox="1"/>
      </xdr:nvSpPr>
      <xdr:spPr>
        <a:xfrm>
          <a:off x="9677400" y="10201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22</xdr:row>
      <xdr:rowOff>0</xdr:rowOff>
    </xdr:from>
    <xdr:to>
      <xdr:col>30</xdr:col>
      <xdr:colOff>419100</xdr:colOff>
      <xdr:row>22</xdr:row>
      <xdr:rowOff>505458</xdr:rowOff>
    </xdr:to>
    <xdr:sp macro="" textlink="">
      <xdr:nvSpPr>
        <xdr:cNvPr id="6417" name="TextBox 38"/>
        <xdr:cNvSpPr txBox="1"/>
      </xdr:nvSpPr>
      <xdr:spPr>
        <a:xfrm>
          <a:off x="9677400" y="11515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23</xdr:row>
      <xdr:rowOff>0</xdr:rowOff>
    </xdr:from>
    <xdr:to>
      <xdr:col>30</xdr:col>
      <xdr:colOff>419100</xdr:colOff>
      <xdr:row>23</xdr:row>
      <xdr:rowOff>506313</xdr:rowOff>
    </xdr:to>
    <xdr:sp macro="" textlink="">
      <xdr:nvSpPr>
        <xdr:cNvPr id="6418" name="TextBox 39"/>
        <xdr:cNvSpPr txBox="1"/>
      </xdr:nvSpPr>
      <xdr:spPr>
        <a:xfrm>
          <a:off x="9677400" y="12134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21</xdr:row>
      <xdr:rowOff>0</xdr:rowOff>
    </xdr:from>
    <xdr:to>
      <xdr:col>30</xdr:col>
      <xdr:colOff>419100</xdr:colOff>
      <xdr:row>21</xdr:row>
      <xdr:rowOff>506016</xdr:rowOff>
    </xdr:to>
    <xdr:sp macro="" textlink="">
      <xdr:nvSpPr>
        <xdr:cNvPr id="6419" name="TextBox 40"/>
        <xdr:cNvSpPr txBox="1"/>
      </xdr:nvSpPr>
      <xdr:spPr>
        <a:xfrm>
          <a:off x="9677400" y="108680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30</xdr:col>
      <xdr:colOff>419100</xdr:colOff>
      <xdr:row>24</xdr:row>
      <xdr:rowOff>496645</xdr:rowOff>
    </xdr:to>
    <xdr:sp macro="" textlink="">
      <xdr:nvSpPr>
        <xdr:cNvPr id="6420" name="TextBox 41"/>
        <xdr:cNvSpPr txBox="1"/>
      </xdr:nvSpPr>
      <xdr:spPr>
        <a:xfrm>
          <a:off x="9677400" y="12906375"/>
          <a:ext cx="8296275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25</xdr:row>
      <xdr:rowOff>0</xdr:rowOff>
    </xdr:from>
    <xdr:to>
      <xdr:col>30</xdr:col>
      <xdr:colOff>419100</xdr:colOff>
      <xdr:row>25</xdr:row>
      <xdr:rowOff>503858</xdr:rowOff>
    </xdr:to>
    <xdr:sp macro="" textlink="">
      <xdr:nvSpPr>
        <xdr:cNvPr id="6421" name="TextBox 42"/>
        <xdr:cNvSpPr txBox="1"/>
      </xdr:nvSpPr>
      <xdr:spPr>
        <a:xfrm>
          <a:off x="9677400" y="135540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30</xdr:col>
      <xdr:colOff>419100</xdr:colOff>
      <xdr:row>26</xdr:row>
      <xdr:rowOff>503858</xdr:rowOff>
    </xdr:to>
    <xdr:sp macro="" textlink="">
      <xdr:nvSpPr>
        <xdr:cNvPr id="6422" name="TextBox 43"/>
        <xdr:cNvSpPr txBox="1"/>
      </xdr:nvSpPr>
      <xdr:spPr>
        <a:xfrm>
          <a:off x="9677400" y="14135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27</xdr:row>
      <xdr:rowOff>0</xdr:rowOff>
    </xdr:from>
    <xdr:to>
      <xdr:col>30</xdr:col>
      <xdr:colOff>419100</xdr:colOff>
      <xdr:row>27</xdr:row>
      <xdr:rowOff>504974</xdr:rowOff>
    </xdr:to>
    <xdr:sp macro="" textlink="">
      <xdr:nvSpPr>
        <xdr:cNvPr id="6423" name="TextBox 44"/>
        <xdr:cNvSpPr txBox="1"/>
      </xdr:nvSpPr>
      <xdr:spPr>
        <a:xfrm>
          <a:off x="9677400" y="14716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47625</xdr:colOff>
      <xdr:row>3</xdr:row>
      <xdr:rowOff>95250</xdr:rowOff>
    </xdr:from>
    <xdr:ext cx="1343025" cy="381000"/>
    <xdr:pic>
      <xdr:nvPicPr>
        <xdr:cNvPr id="187317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971550"/>
          <a:ext cx="1343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18752</xdr:colOff>
      <xdr:row>28</xdr:row>
      <xdr:rowOff>162223</xdr:rowOff>
    </xdr:from>
    <xdr:to>
      <xdr:col>25</xdr:col>
      <xdr:colOff>85390</xdr:colOff>
      <xdr:row>30</xdr:row>
      <xdr:rowOff>57299</xdr:rowOff>
    </xdr:to>
    <xdr:sp macro="" textlink="" fLocksText="0">
      <xdr:nvSpPr>
        <xdr:cNvPr id="6425" name="Rounded Rectangle 23">
          <a:hlinkClick xmlns:r="http://schemas.openxmlformats.org/officeDocument/2006/relationships" r:id="rId2"/>
        </xdr:cNvPr>
        <xdr:cNvSpPr/>
      </xdr:nvSpPr>
      <xdr:spPr>
        <a:xfrm>
          <a:off x="9696450" y="15430500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2876550</xdr:colOff>
          <xdr:row>3</xdr:row>
          <xdr:rowOff>95250</xdr:rowOff>
        </xdr:from>
        <xdr:to>
          <xdr:col>2</xdr:col>
          <xdr:colOff>3952875</xdr:colOff>
          <xdr:row>5</xdr:row>
          <xdr:rowOff>85725</xdr:rowOff>
        </xdr:to>
        <xdr:sp macro="" textlink="">
          <xdr:nvSpPr>
            <xdr:cNvPr id="1569003" name="Button 4331" hidden="1">
              <a:extLst>
                <a:ext uri="{63B3BB69-23CF-44E3-9099-C40C66FF867C}">
                  <a14:compatExt spid="_x0000_s1569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4105275</xdr:colOff>
          <xdr:row>3</xdr:row>
          <xdr:rowOff>95250</xdr:rowOff>
        </xdr:from>
        <xdr:to>
          <xdr:col>6</xdr:col>
          <xdr:colOff>209550</xdr:colOff>
          <xdr:row>5</xdr:row>
          <xdr:rowOff>85725</xdr:rowOff>
        </xdr:to>
        <xdr:sp macro="" textlink="">
          <xdr:nvSpPr>
            <xdr:cNvPr id="1569250" name="Button 4578" hidden="1">
              <a:extLst>
                <a:ext uri="{63B3BB69-23CF-44E3-9099-C40C66FF867C}">
                  <a14:compatExt spid="_x0000_s156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5</xdr:row>
      <xdr:rowOff>190500</xdr:rowOff>
    </xdr:from>
    <xdr:ext cx="8220075" cy="1495425"/>
    <xdr:pic>
      <xdr:nvPicPr>
        <xdr:cNvPr id="1873178" name="Picture 3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77400" y="14382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0</xdr:rowOff>
    </xdr:from>
    <xdr:to>
      <xdr:col>31</xdr:col>
      <xdr:colOff>409575</xdr:colOff>
      <xdr:row>9</xdr:row>
      <xdr:rowOff>503969</xdr:rowOff>
    </xdr:to>
    <xdr:sp macro="" textlink="">
      <xdr:nvSpPr>
        <xdr:cNvPr id="5828" name="TextBox 19"/>
        <xdr:cNvSpPr txBox="1"/>
      </xdr:nvSpPr>
      <xdr:spPr>
        <a:xfrm>
          <a:off x="9667875" y="33813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409575</xdr:colOff>
      <xdr:row>10</xdr:row>
      <xdr:rowOff>503969</xdr:rowOff>
    </xdr:to>
    <xdr:sp macro="" textlink="">
      <xdr:nvSpPr>
        <xdr:cNvPr id="5829" name="TextBox 20"/>
        <xdr:cNvSpPr txBox="1"/>
      </xdr:nvSpPr>
      <xdr:spPr>
        <a:xfrm>
          <a:off x="9667875" y="3981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506053</xdr:rowOff>
    </xdr:to>
    <xdr:sp macro="" textlink="">
      <xdr:nvSpPr>
        <xdr:cNvPr id="5830" name="TextBox 21"/>
        <xdr:cNvSpPr txBox="1"/>
      </xdr:nvSpPr>
      <xdr:spPr>
        <a:xfrm>
          <a:off x="9667875" y="45815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506053</xdr:rowOff>
    </xdr:to>
    <xdr:sp macro="" textlink="">
      <xdr:nvSpPr>
        <xdr:cNvPr id="5831" name="TextBox 22"/>
        <xdr:cNvSpPr txBox="1"/>
      </xdr:nvSpPr>
      <xdr:spPr>
        <a:xfrm>
          <a:off x="9667875" y="52197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496682</xdr:rowOff>
    </xdr:to>
    <xdr:sp macro="" textlink="">
      <xdr:nvSpPr>
        <xdr:cNvPr id="5832" name="TextBox 23"/>
        <xdr:cNvSpPr txBox="1"/>
      </xdr:nvSpPr>
      <xdr:spPr>
        <a:xfrm>
          <a:off x="9667875" y="585787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504825</xdr:rowOff>
    </xdr:to>
    <xdr:sp macro="" textlink="">
      <xdr:nvSpPr>
        <xdr:cNvPr id="5833" name="TextBox 24"/>
        <xdr:cNvSpPr txBox="1"/>
      </xdr:nvSpPr>
      <xdr:spPr>
        <a:xfrm>
          <a:off x="9667875" y="6496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409575</xdr:colOff>
      <xdr:row>15</xdr:row>
      <xdr:rowOff>505867</xdr:rowOff>
    </xdr:to>
    <xdr:sp macro="" textlink="">
      <xdr:nvSpPr>
        <xdr:cNvPr id="5834" name="TextBox 25"/>
        <xdr:cNvSpPr txBox="1"/>
      </xdr:nvSpPr>
      <xdr:spPr>
        <a:xfrm>
          <a:off x="9667875" y="7105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409575</xdr:colOff>
      <xdr:row>16</xdr:row>
      <xdr:rowOff>503858</xdr:rowOff>
    </xdr:to>
    <xdr:sp macro="" textlink="">
      <xdr:nvSpPr>
        <xdr:cNvPr id="5835" name="TextBox 26"/>
        <xdr:cNvSpPr txBox="1"/>
      </xdr:nvSpPr>
      <xdr:spPr>
        <a:xfrm>
          <a:off x="9667875" y="77343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409575</xdr:colOff>
      <xdr:row>17</xdr:row>
      <xdr:rowOff>505197</xdr:rowOff>
    </xdr:to>
    <xdr:sp macro="" textlink="">
      <xdr:nvSpPr>
        <xdr:cNvPr id="5836" name="TextBox 27"/>
        <xdr:cNvSpPr txBox="1"/>
      </xdr:nvSpPr>
      <xdr:spPr>
        <a:xfrm>
          <a:off x="9667875" y="84391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409575</xdr:colOff>
      <xdr:row>18</xdr:row>
      <xdr:rowOff>505867</xdr:rowOff>
    </xdr:to>
    <xdr:sp macro="" textlink="">
      <xdr:nvSpPr>
        <xdr:cNvPr id="5837" name="TextBox 28"/>
        <xdr:cNvSpPr txBox="1"/>
      </xdr:nvSpPr>
      <xdr:spPr>
        <a:xfrm>
          <a:off x="9667875" y="9134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409575</xdr:colOff>
      <xdr:row>19</xdr:row>
      <xdr:rowOff>496682</xdr:rowOff>
    </xdr:to>
    <xdr:sp macro="" textlink="">
      <xdr:nvSpPr>
        <xdr:cNvPr id="5838" name="TextBox 29"/>
        <xdr:cNvSpPr txBox="1"/>
      </xdr:nvSpPr>
      <xdr:spPr>
        <a:xfrm>
          <a:off x="9667875" y="976312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409575</xdr:colOff>
      <xdr:row>20</xdr:row>
      <xdr:rowOff>506053</xdr:rowOff>
    </xdr:to>
    <xdr:sp macro="" textlink="">
      <xdr:nvSpPr>
        <xdr:cNvPr id="5839" name="TextBox 30"/>
        <xdr:cNvSpPr txBox="1"/>
      </xdr:nvSpPr>
      <xdr:spPr>
        <a:xfrm>
          <a:off x="9667875" y="104013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409575</xdr:colOff>
      <xdr:row>21</xdr:row>
      <xdr:rowOff>503858</xdr:rowOff>
    </xdr:to>
    <xdr:sp macro="" textlink="">
      <xdr:nvSpPr>
        <xdr:cNvPr id="5840" name="TextBox 31"/>
        <xdr:cNvSpPr txBox="1"/>
      </xdr:nvSpPr>
      <xdr:spPr>
        <a:xfrm>
          <a:off x="9667875" y="11039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409575</xdr:colOff>
      <xdr:row>22</xdr:row>
      <xdr:rowOff>505197</xdr:rowOff>
    </xdr:to>
    <xdr:sp macro="" textlink="">
      <xdr:nvSpPr>
        <xdr:cNvPr id="5841" name="TextBox 32"/>
        <xdr:cNvSpPr txBox="1"/>
      </xdr:nvSpPr>
      <xdr:spPr>
        <a:xfrm>
          <a:off x="9667875" y="11620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409575</xdr:colOff>
      <xdr:row>23</xdr:row>
      <xdr:rowOff>503969</xdr:rowOff>
    </xdr:to>
    <xdr:sp macro="" textlink="">
      <xdr:nvSpPr>
        <xdr:cNvPr id="5842" name="TextBox 33"/>
        <xdr:cNvSpPr txBox="1"/>
      </xdr:nvSpPr>
      <xdr:spPr>
        <a:xfrm>
          <a:off x="9667875" y="12211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409575</xdr:colOff>
      <xdr:row>24</xdr:row>
      <xdr:rowOff>496645</xdr:rowOff>
    </xdr:to>
    <xdr:sp macro="" textlink="">
      <xdr:nvSpPr>
        <xdr:cNvPr id="5843" name="TextBox 34"/>
        <xdr:cNvSpPr txBox="1"/>
      </xdr:nvSpPr>
      <xdr:spPr>
        <a:xfrm>
          <a:off x="9667875" y="1281112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409575</xdr:colOff>
      <xdr:row>25</xdr:row>
      <xdr:rowOff>504527</xdr:rowOff>
    </xdr:to>
    <xdr:sp macro="" textlink="">
      <xdr:nvSpPr>
        <xdr:cNvPr id="5844" name="TextBox 35"/>
        <xdr:cNvSpPr txBox="1"/>
      </xdr:nvSpPr>
      <xdr:spPr>
        <a:xfrm>
          <a:off x="9667875" y="13458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0</xdr:col>
      <xdr:colOff>142875</xdr:colOff>
      <xdr:row>3</xdr:row>
      <xdr:rowOff>133350</xdr:rowOff>
    </xdr:from>
    <xdr:ext cx="1352550" cy="381000"/>
    <xdr:pic>
      <xdr:nvPicPr>
        <xdr:cNvPr id="179374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923925"/>
          <a:ext cx="135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26</xdr:row>
      <xdr:rowOff>162223</xdr:rowOff>
    </xdr:from>
    <xdr:to>
      <xdr:col>26</xdr:col>
      <xdr:colOff>104226</xdr:colOff>
      <xdr:row>28</xdr:row>
      <xdr:rowOff>57299</xdr:rowOff>
    </xdr:to>
    <xdr:sp macro="" textlink="" fLocksText="0">
      <xdr:nvSpPr>
        <xdr:cNvPr id="5846" name="Rounded Rectangle 36">
          <a:hlinkClick xmlns:r="http://schemas.openxmlformats.org/officeDocument/2006/relationships" r:id="rId2"/>
        </xdr:cNvPr>
        <xdr:cNvSpPr/>
      </xdr:nvSpPr>
      <xdr:spPr>
        <a:xfrm>
          <a:off x="9705975" y="14192250"/>
          <a:ext cx="981075" cy="2476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2800350</xdr:colOff>
          <xdr:row>3</xdr:row>
          <xdr:rowOff>104775</xdr:rowOff>
        </xdr:from>
        <xdr:to>
          <xdr:col>2</xdr:col>
          <xdr:colOff>3876675</xdr:colOff>
          <xdr:row>5</xdr:row>
          <xdr:rowOff>85725</xdr:rowOff>
        </xdr:to>
        <xdr:sp macro="" textlink="">
          <xdr:nvSpPr>
            <xdr:cNvPr id="1459049" name="Button 3945" hidden="1">
              <a:extLst>
                <a:ext uri="{63B3BB69-23CF-44E3-9099-C40C66FF867C}">
                  <a14:compatExt spid="_x0000_s1459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3981450</xdr:colOff>
          <xdr:row>3</xdr:row>
          <xdr:rowOff>85725</xdr:rowOff>
        </xdr:from>
        <xdr:to>
          <xdr:col>5</xdr:col>
          <xdr:colOff>38100</xdr:colOff>
          <xdr:row>5</xdr:row>
          <xdr:rowOff>76200</xdr:rowOff>
        </xdr:to>
        <xdr:sp macro="" textlink="">
          <xdr:nvSpPr>
            <xdr:cNvPr id="1627207" name="Button 4167" hidden="1">
              <a:extLst>
                <a:ext uri="{63B3BB69-23CF-44E3-9099-C40C66FF867C}">
                  <a14:compatExt spid="_x0000_s162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5</xdr:row>
      <xdr:rowOff>190500</xdr:rowOff>
    </xdr:from>
    <xdr:ext cx="8220075" cy="1466850"/>
    <xdr:pic>
      <xdr:nvPicPr>
        <xdr:cNvPr id="1793751" name="Picture 3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67875" y="1352550"/>
          <a:ext cx="82200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0</xdr:rowOff>
    </xdr:from>
    <xdr:to>
      <xdr:col>31</xdr:col>
      <xdr:colOff>419100</xdr:colOff>
      <xdr:row>9</xdr:row>
      <xdr:rowOff>505867</xdr:rowOff>
    </xdr:to>
    <xdr:sp macro="" textlink="">
      <xdr:nvSpPr>
        <xdr:cNvPr id="14477" name="TextBox 42"/>
        <xdr:cNvSpPr txBox="1"/>
      </xdr:nvSpPr>
      <xdr:spPr>
        <a:xfrm>
          <a:off x="9791700" y="33528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419100</xdr:colOff>
      <xdr:row>16</xdr:row>
      <xdr:rowOff>503634</xdr:rowOff>
    </xdr:to>
    <xdr:sp macro="" textlink="">
      <xdr:nvSpPr>
        <xdr:cNvPr id="14478" name="TextBox 44"/>
        <xdr:cNvSpPr txBox="1"/>
      </xdr:nvSpPr>
      <xdr:spPr>
        <a:xfrm>
          <a:off x="9791700" y="80200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419100</xdr:colOff>
      <xdr:row>24</xdr:row>
      <xdr:rowOff>503858</xdr:rowOff>
    </xdr:to>
    <xdr:sp macro="" textlink="">
      <xdr:nvSpPr>
        <xdr:cNvPr id="14479" name="TextBox 45"/>
        <xdr:cNvSpPr txBox="1"/>
      </xdr:nvSpPr>
      <xdr:spPr>
        <a:xfrm>
          <a:off x="9791700" y="13954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419100</xdr:colOff>
      <xdr:row>17</xdr:row>
      <xdr:rowOff>505569</xdr:rowOff>
    </xdr:to>
    <xdr:sp macro="" textlink="">
      <xdr:nvSpPr>
        <xdr:cNvPr id="14480" name="TextBox 46"/>
        <xdr:cNvSpPr txBox="1"/>
      </xdr:nvSpPr>
      <xdr:spPr>
        <a:xfrm>
          <a:off x="9791700" y="8705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419100</xdr:colOff>
      <xdr:row>18</xdr:row>
      <xdr:rowOff>503411</xdr:rowOff>
    </xdr:to>
    <xdr:sp macro="" textlink="">
      <xdr:nvSpPr>
        <xdr:cNvPr id="14481" name="TextBox 47"/>
        <xdr:cNvSpPr txBox="1"/>
      </xdr:nvSpPr>
      <xdr:spPr>
        <a:xfrm>
          <a:off x="9791700" y="94583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419100</xdr:colOff>
      <xdr:row>19</xdr:row>
      <xdr:rowOff>503634</xdr:rowOff>
    </xdr:to>
    <xdr:sp macro="" textlink="">
      <xdr:nvSpPr>
        <xdr:cNvPr id="14482" name="TextBox 48"/>
        <xdr:cNvSpPr txBox="1"/>
      </xdr:nvSpPr>
      <xdr:spPr>
        <a:xfrm>
          <a:off x="9791700" y="102393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419100</xdr:colOff>
      <xdr:row>20</xdr:row>
      <xdr:rowOff>513927</xdr:rowOff>
    </xdr:to>
    <xdr:sp macro="" textlink="">
      <xdr:nvSpPr>
        <xdr:cNvPr id="14483" name="TextBox 49"/>
        <xdr:cNvSpPr txBox="1"/>
      </xdr:nvSpPr>
      <xdr:spPr>
        <a:xfrm>
          <a:off x="9791700" y="10925175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419100</xdr:colOff>
      <xdr:row>21</xdr:row>
      <xdr:rowOff>506313</xdr:rowOff>
    </xdr:to>
    <xdr:sp macro="" textlink="">
      <xdr:nvSpPr>
        <xdr:cNvPr id="14484" name="TextBox 50"/>
        <xdr:cNvSpPr txBox="1"/>
      </xdr:nvSpPr>
      <xdr:spPr>
        <a:xfrm>
          <a:off x="9791700" y="116586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419100</xdr:colOff>
      <xdr:row>22</xdr:row>
      <xdr:rowOff>504230</xdr:rowOff>
    </xdr:to>
    <xdr:sp macro="" textlink="">
      <xdr:nvSpPr>
        <xdr:cNvPr id="14485" name="TextBox 51"/>
        <xdr:cNvSpPr txBox="1"/>
      </xdr:nvSpPr>
      <xdr:spPr>
        <a:xfrm>
          <a:off x="9791700" y="12430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419100</xdr:colOff>
      <xdr:row>23</xdr:row>
      <xdr:rowOff>503374</xdr:rowOff>
    </xdr:to>
    <xdr:sp macro="" textlink="">
      <xdr:nvSpPr>
        <xdr:cNvPr id="14486" name="TextBox 52"/>
        <xdr:cNvSpPr txBox="1"/>
      </xdr:nvSpPr>
      <xdr:spPr>
        <a:xfrm>
          <a:off x="9791700" y="13163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419100</xdr:colOff>
      <xdr:row>25</xdr:row>
      <xdr:rowOff>505197</xdr:rowOff>
    </xdr:to>
    <xdr:sp macro="" textlink="">
      <xdr:nvSpPr>
        <xdr:cNvPr id="14487" name="TextBox 53"/>
        <xdr:cNvSpPr txBox="1"/>
      </xdr:nvSpPr>
      <xdr:spPr>
        <a:xfrm>
          <a:off x="9791700" y="14658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31</xdr:col>
      <xdr:colOff>419100</xdr:colOff>
      <xdr:row>26</xdr:row>
      <xdr:rowOff>503858</xdr:rowOff>
    </xdr:to>
    <xdr:sp macro="" textlink="">
      <xdr:nvSpPr>
        <xdr:cNvPr id="14488" name="TextBox 54"/>
        <xdr:cNvSpPr txBox="1"/>
      </xdr:nvSpPr>
      <xdr:spPr>
        <a:xfrm>
          <a:off x="9791700" y="153543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31</xdr:col>
      <xdr:colOff>419100</xdr:colOff>
      <xdr:row>27</xdr:row>
      <xdr:rowOff>513548</xdr:rowOff>
    </xdr:to>
    <xdr:sp macro="" textlink="">
      <xdr:nvSpPr>
        <xdr:cNvPr id="14489" name="TextBox 55"/>
        <xdr:cNvSpPr txBox="1"/>
      </xdr:nvSpPr>
      <xdr:spPr>
        <a:xfrm>
          <a:off x="9791700" y="160591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31</xdr:col>
      <xdr:colOff>419100</xdr:colOff>
      <xdr:row>28</xdr:row>
      <xdr:rowOff>504565</xdr:rowOff>
    </xdr:to>
    <xdr:sp macro="" textlink="">
      <xdr:nvSpPr>
        <xdr:cNvPr id="14490" name="TextBox 56"/>
        <xdr:cNvSpPr txBox="1"/>
      </xdr:nvSpPr>
      <xdr:spPr>
        <a:xfrm>
          <a:off x="9791700" y="167640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31</xdr:col>
      <xdr:colOff>419100</xdr:colOff>
      <xdr:row>29</xdr:row>
      <xdr:rowOff>506164</xdr:rowOff>
    </xdr:to>
    <xdr:sp macro="" textlink="">
      <xdr:nvSpPr>
        <xdr:cNvPr id="14491" name="TextBox 57"/>
        <xdr:cNvSpPr txBox="1"/>
      </xdr:nvSpPr>
      <xdr:spPr>
        <a:xfrm>
          <a:off x="9791700" y="17440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31</xdr:col>
      <xdr:colOff>419100</xdr:colOff>
      <xdr:row>30</xdr:row>
      <xdr:rowOff>505569</xdr:rowOff>
    </xdr:to>
    <xdr:sp macro="" textlink="">
      <xdr:nvSpPr>
        <xdr:cNvPr id="14492" name="TextBox 58"/>
        <xdr:cNvSpPr txBox="1"/>
      </xdr:nvSpPr>
      <xdr:spPr>
        <a:xfrm>
          <a:off x="9791700" y="181641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31</xdr:col>
      <xdr:colOff>419100</xdr:colOff>
      <xdr:row>31</xdr:row>
      <xdr:rowOff>513319</xdr:rowOff>
    </xdr:to>
    <xdr:sp macro="" textlink="">
      <xdr:nvSpPr>
        <xdr:cNvPr id="14493" name="TextBox 59"/>
        <xdr:cNvSpPr txBox="1"/>
      </xdr:nvSpPr>
      <xdr:spPr>
        <a:xfrm>
          <a:off x="9791700" y="189166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419100</xdr:colOff>
      <xdr:row>32</xdr:row>
      <xdr:rowOff>505271</xdr:rowOff>
    </xdr:to>
    <xdr:sp macro="" textlink="">
      <xdr:nvSpPr>
        <xdr:cNvPr id="14494" name="TextBox 60"/>
        <xdr:cNvSpPr txBox="1"/>
      </xdr:nvSpPr>
      <xdr:spPr>
        <a:xfrm>
          <a:off x="9791700" y="19602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31</xdr:col>
      <xdr:colOff>419100</xdr:colOff>
      <xdr:row>33</xdr:row>
      <xdr:rowOff>505197</xdr:rowOff>
    </xdr:to>
    <xdr:sp macro="" textlink="">
      <xdr:nvSpPr>
        <xdr:cNvPr id="14495" name="TextBox 61"/>
        <xdr:cNvSpPr txBox="1"/>
      </xdr:nvSpPr>
      <xdr:spPr>
        <a:xfrm>
          <a:off x="9791700" y="20269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31</xdr:col>
      <xdr:colOff>419100</xdr:colOff>
      <xdr:row>34</xdr:row>
      <xdr:rowOff>506016</xdr:rowOff>
    </xdr:to>
    <xdr:sp macro="" textlink="">
      <xdr:nvSpPr>
        <xdr:cNvPr id="14496" name="TextBox 62"/>
        <xdr:cNvSpPr txBox="1"/>
      </xdr:nvSpPr>
      <xdr:spPr>
        <a:xfrm>
          <a:off x="9791700" y="20964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31</xdr:col>
      <xdr:colOff>419100</xdr:colOff>
      <xdr:row>35</xdr:row>
      <xdr:rowOff>505197</xdr:rowOff>
    </xdr:to>
    <xdr:sp macro="" textlink="">
      <xdr:nvSpPr>
        <xdr:cNvPr id="14497" name="TextBox 63"/>
        <xdr:cNvSpPr txBox="1"/>
      </xdr:nvSpPr>
      <xdr:spPr>
        <a:xfrm>
          <a:off x="9791700" y="216122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31</xdr:col>
      <xdr:colOff>419100</xdr:colOff>
      <xdr:row>36</xdr:row>
      <xdr:rowOff>505867</xdr:rowOff>
    </xdr:to>
    <xdr:sp macro="" textlink="">
      <xdr:nvSpPr>
        <xdr:cNvPr id="14498" name="TextBox 64"/>
        <xdr:cNvSpPr txBox="1"/>
      </xdr:nvSpPr>
      <xdr:spPr>
        <a:xfrm>
          <a:off x="9791700" y="22307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31</xdr:col>
      <xdr:colOff>419100</xdr:colOff>
      <xdr:row>37</xdr:row>
      <xdr:rowOff>505458</xdr:rowOff>
    </xdr:to>
    <xdr:sp macro="" textlink="">
      <xdr:nvSpPr>
        <xdr:cNvPr id="14499" name="TextBox 65"/>
        <xdr:cNvSpPr txBox="1"/>
      </xdr:nvSpPr>
      <xdr:spPr>
        <a:xfrm>
          <a:off x="9791700" y="22936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31</xdr:col>
      <xdr:colOff>419100</xdr:colOff>
      <xdr:row>38</xdr:row>
      <xdr:rowOff>505867</xdr:rowOff>
    </xdr:to>
    <xdr:sp macro="" textlink="">
      <xdr:nvSpPr>
        <xdr:cNvPr id="14500" name="TextBox 66"/>
        <xdr:cNvSpPr txBox="1"/>
      </xdr:nvSpPr>
      <xdr:spPr>
        <a:xfrm>
          <a:off x="9791700" y="235553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31</xdr:col>
      <xdr:colOff>419100</xdr:colOff>
      <xdr:row>39</xdr:row>
      <xdr:rowOff>506016</xdr:rowOff>
    </xdr:to>
    <xdr:sp macro="" textlink="">
      <xdr:nvSpPr>
        <xdr:cNvPr id="14501" name="TextBox 67"/>
        <xdr:cNvSpPr txBox="1"/>
      </xdr:nvSpPr>
      <xdr:spPr>
        <a:xfrm>
          <a:off x="9791700" y="24183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31</xdr:col>
      <xdr:colOff>419100</xdr:colOff>
      <xdr:row>40</xdr:row>
      <xdr:rowOff>504974</xdr:rowOff>
    </xdr:to>
    <xdr:sp macro="" textlink="">
      <xdr:nvSpPr>
        <xdr:cNvPr id="14502" name="TextBox 68"/>
        <xdr:cNvSpPr txBox="1"/>
      </xdr:nvSpPr>
      <xdr:spPr>
        <a:xfrm>
          <a:off x="9791700" y="248316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31</xdr:col>
      <xdr:colOff>419100</xdr:colOff>
      <xdr:row>41</xdr:row>
      <xdr:rowOff>496389</xdr:rowOff>
    </xdr:to>
    <xdr:sp macro="" textlink="">
      <xdr:nvSpPr>
        <xdr:cNvPr id="14503" name="TextBox 69"/>
        <xdr:cNvSpPr txBox="1"/>
      </xdr:nvSpPr>
      <xdr:spPr>
        <a:xfrm>
          <a:off x="9791700" y="25574625"/>
          <a:ext cx="8296275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31</xdr:col>
      <xdr:colOff>419100</xdr:colOff>
      <xdr:row>42</xdr:row>
      <xdr:rowOff>505867</xdr:rowOff>
    </xdr:to>
    <xdr:sp macro="" textlink="">
      <xdr:nvSpPr>
        <xdr:cNvPr id="14504" name="TextBox 70"/>
        <xdr:cNvSpPr txBox="1"/>
      </xdr:nvSpPr>
      <xdr:spPr>
        <a:xfrm>
          <a:off x="9791700" y="26231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31</xdr:col>
      <xdr:colOff>419100</xdr:colOff>
      <xdr:row>43</xdr:row>
      <xdr:rowOff>504825</xdr:rowOff>
    </xdr:to>
    <xdr:sp macro="" textlink="">
      <xdr:nvSpPr>
        <xdr:cNvPr id="14505" name="TextBox 71"/>
        <xdr:cNvSpPr txBox="1"/>
      </xdr:nvSpPr>
      <xdr:spPr>
        <a:xfrm>
          <a:off x="9791700" y="268605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31</xdr:col>
      <xdr:colOff>419100</xdr:colOff>
      <xdr:row>44</xdr:row>
      <xdr:rowOff>506053</xdr:rowOff>
    </xdr:to>
    <xdr:sp macro="" textlink="">
      <xdr:nvSpPr>
        <xdr:cNvPr id="14506" name="TextBox 72"/>
        <xdr:cNvSpPr txBox="1"/>
      </xdr:nvSpPr>
      <xdr:spPr>
        <a:xfrm>
          <a:off x="9791700" y="27470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31</xdr:col>
      <xdr:colOff>419100</xdr:colOff>
      <xdr:row>45</xdr:row>
      <xdr:rowOff>505085</xdr:rowOff>
    </xdr:to>
    <xdr:sp macro="" textlink="">
      <xdr:nvSpPr>
        <xdr:cNvPr id="14507" name="TextBox 73"/>
        <xdr:cNvSpPr txBox="1"/>
      </xdr:nvSpPr>
      <xdr:spPr>
        <a:xfrm>
          <a:off x="9791700" y="28108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31</xdr:col>
      <xdr:colOff>419100</xdr:colOff>
      <xdr:row>47</xdr:row>
      <xdr:rowOff>505197</xdr:rowOff>
    </xdr:to>
    <xdr:sp macro="" textlink="">
      <xdr:nvSpPr>
        <xdr:cNvPr id="14508" name="TextBox 74"/>
        <xdr:cNvSpPr txBox="1"/>
      </xdr:nvSpPr>
      <xdr:spPr>
        <a:xfrm>
          <a:off x="9791700" y="294894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31</xdr:col>
      <xdr:colOff>419100</xdr:colOff>
      <xdr:row>48</xdr:row>
      <xdr:rowOff>506053</xdr:rowOff>
    </xdr:to>
    <xdr:sp macro="" textlink="">
      <xdr:nvSpPr>
        <xdr:cNvPr id="14509" name="TextBox 75"/>
        <xdr:cNvSpPr txBox="1"/>
      </xdr:nvSpPr>
      <xdr:spPr>
        <a:xfrm>
          <a:off x="9791700" y="30184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31</xdr:col>
      <xdr:colOff>419100</xdr:colOff>
      <xdr:row>49</xdr:row>
      <xdr:rowOff>506053</xdr:rowOff>
    </xdr:to>
    <xdr:sp macro="" textlink="">
      <xdr:nvSpPr>
        <xdr:cNvPr id="14510" name="TextBox 76"/>
        <xdr:cNvSpPr txBox="1"/>
      </xdr:nvSpPr>
      <xdr:spPr>
        <a:xfrm>
          <a:off x="9791700" y="308229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31</xdr:col>
      <xdr:colOff>419100</xdr:colOff>
      <xdr:row>50</xdr:row>
      <xdr:rowOff>505867</xdr:rowOff>
    </xdr:to>
    <xdr:sp macro="" textlink="">
      <xdr:nvSpPr>
        <xdr:cNvPr id="14511" name="TextBox 77"/>
        <xdr:cNvSpPr txBox="1"/>
      </xdr:nvSpPr>
      <xdr:spPr>
        <a:xfrm>
          <a:off x="9791700" y="314610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31</xdr:col>
      <xdr:colOff>419100</xdr:colOff>
      <xdr:row>51</xdr:row>
      <xdr:rowOff>505197</xdr:rowOff>
    </xdr:to>
    <xdr:sp macro="" textlink="">
      <xdr:nvSpPr>
        <xdr:cNvPr id="14512" name="TextBox 78"/>
        <xdr:cNvSpPr txBox="1"/>
      </xdr:nvSpPr>
      <xdr:spPr>
        <a:xfrm>
          <a:off x="9791700" y="32089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133350</xdr:rowOff>
    </xdr:from>
    <xdr:ext cx="1333500" cy="381000"/>
    <xdr:pic>
      <xdr:nvPicPr>
        <xdr:cNvPr id="1901745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895350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9823</xdr:colOff>
      <xdr:row>60</xdr:row>
      <xdr:rowOff>190500</xdr:rowOff>
    </xdr:from>
    <xdr:to>
      <xdr:col>26</xdr:col>
      <xdr:colOff>76600</xdr:colOff>
      <xdr:row>62</xdr:row>
      <xdr:rowOff>85576</xdr:rowOff>
    </xdr:to>
    <xdr:sp macro="" textlink="" fLocksText="0">
      <xdr:nvSpPr>
        <xdr:cNvPr id="14514" name="Rounded Rectangle 41">
          <a:hlinkClick xmlns:r="http://schemas.openxmlformats.org/officeDocument/2006/relationships" r:id="rId2"/>
        </xdr:cNvPr>
        <xdr:cNvSpPr/>
      </xdr:nvSpPr>
      <xdr:spPr>
        <a:xfrm>
          <a:off x="9801225" y="38252400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419100</xdr:colOff>
      <xdr:row>10</xdr:row>
      <xdr:rowOff>506053</xdr:rowOff>
    </xdr:to>
    <xdr:sp macro="" textlink="">
      <xdr:nvSpPr>
        <xdr:cNvPr id="14515" name="TextBox 79"/>
        <xdr:cNvSpPr txBox="1"/>
      </xdr:nvSpPr>
      <xdr:spPr>
        <a:xfrm>
          <a:off x="9791700" y="3981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419100</xdr:colOff>
      <xdr:row>15</xdr:row>
      <xdr:rowOff>506016</xdr:rowOff>
    </xdr:to>
    <xdr:sp macro="" textlink="">
      <xdr:nvSpPr>
        <xdr:cNvPr id="14516" name="TextBox 80"/>
        <xdr:cNvSpPr txBox="1"/>
      </xdr:nvSpPr>
      <xdr:spPr>
        <a:xfrm>
          <a:off x="9791700" y="72580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361950</xdr:colOff>
      <xdr:row>11</xdr:row>
      <xdr:rowOff>476250</xdr:rowOff>
    </xdr:from>
    <xdr:ext cx="180975" cy="266700"/>
    <xdr:sp macro="" textlink="">
      <xdr:nvSpPr>
        <xdr:cNvPr id="14517" name="TextBox 43"/>
        <xdr:cNvSpPr txBox="1"/>
      </xdr:nvSpPr>
      <xdr:spPr>
        <a:xfrm>
          <a:off x="11068050" y="50958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11</xdr:row>
      <xdr:rowOff>361950</xdr:rowOff>
    </xdr:from>
    <xdr:ext cx="180975" cy="266700"/>
    <xdr:sp macro="" textlink="">
      <xdr:nvSpPr>
        <xdr:cNvPr id="14518" name="TextBox 81"/>
        <xdr:cNvSpPr txBox="1"/>
      </xdr:nvSpPr>
      <xdr:spPr>
        <a:xfrm>
          <a:off x="10887075" y="49815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505867</xdr:rowOff>
    </xdr:to>
    <xdr:sp macro="" textlink="">
      <xdr:nvSpPr>
        <xdr:cNvPr id="14519" name="TextBox 82"/>
        <xdr:cNvSpPr txBox="1"/>
      </xdr:nvSpPr>
      <xdr:spPr>
        <a:xfrm>
          <a:off x="9791700" y="46196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506016</xdr:rowOff>
    </xdr:to>
    <xdr:sp macro="" textlink="">
      <xdr:nvSpPr>
        <xdr:cNvPr id="14520" name="TextBox 83"/>
        <xdr:cNvSpPr txBox="1"/>
      </xdr:nvSpPr>
      <xdr:spPr>
        <a:xfrm>
          <a:off x="9791700" y="5248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503858</xdr:rowOff>
    </xdr:to>
    <xdr:sp macro="" textlink="">
      <xdr:nvSpPr>
        <xdr:cNvPr id="14521" name="TextBox 84"/>
        <xdr:cNvSpPr txBox="1"/>
      </xdr:nvSpPr>
      <xdr:spPr>
        <a:xfrm>
          <a:off x="9791700" y="58959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505755</xdr:rowOff>
    </xdr:to>
    <xdr:sp macro="" textlink="">
      <xdr:nvSpPr>
        <xdr:cNvPr id="14522" name="TextBox 85"/>
        <xdr:cNvSpPr txBox="1"/>
      </xdr:nvSpPr>
      <xdr:spPr>
        <a:xfrm>
          <a:off x="9791700" y="6600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31</xdr:col>
      <xdr:colOff>409575</xdr:colOff>
      <xdr:row>46</xdr:row>
      <xdr:rowOff>505271</xdr:rowOff>
    </xdr:to>
    <xdr:sp macro="" textlink="">
      <xdr:nvSpPr>
        <xdr:cNvPr id="14523" name="TextBox 86"/>
        <xdr:cNvSpPr txBox="1"/>
      </xdr:nvSpPr>
      <xdr:spPr>
        <a:xfrm>
          <a:off x="9791700" y="28822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361950</xdr:colOff>
      <xdr:row>53</xdr:row>
      <xdr:rowOff>476250</xdr:rowOff>
    </xdr:from>
    <xdr:ext cx="180975" cy="266700"/>
    <xdr:sp macro="" textlink="">
      <xdr:nvSpPr>
        <xdr:cNvPr id="14524" name="TextBox 87"/>
        <xdr:cNvSpPr txBox="1"/>
      </xdr:nvSpPr>
      <xdr:spPr>
        <a:xfrm>
          <a:off x="11068050" y="337756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53</xdr:row>
      <xdr:rowOff>361950</xdr:rowOff>
    </xdr:from>
    <xdr:ext cx="180975" cy="266700"/>
    <xdr:sp macro="" textlink="">
      <xdr:nvSpPr>
        <xdr:cNvPr id="14525" name="TextBox 88"/>
        <xdr:cNvSpPr txBox="1"/>
      </xdr:nvSpPr>
      <xdr:spPr>
        <a:xfrm>
          <a:off x="10887075" y="336613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53</xdr:row>
      <xdr:rowOff>0</xdr:rowOff>
    </xdr:from>
    <xdr:to>
      <xdr:col>31</xdr:col>
      <xdr:colOff>409575</xdr:colOff>
      <xdr:row>53</xdr:row>
      <xdr:rowOff>513092</xdr:rowOff>
    </xdr:to>
    <xdr:sp macro="" textlink="">
      <xdr:nvSpPr>
        <xdr:cNvPr id="14526" name="TextBox 89"/>
        <xdr:cNvSpPr txBox="1"/>
      </xdr:nvSpPr>
      <xdr:spPr>
        <a:xfrm>
          <a:off x="9791700" y="33299400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31</xdr:col>
      <xdr:colOff>409575</xdr:colOff>
      <xdr:row>54</xdr:row>
      <xdr:rowOff>505197</xdr:rowOff>
    </xdr:to>
    <xdr:sp macro="" textlink="">
      <xdr:nvSpPr>
        <xdr:cNvPr id="14527" name="TextBox 90"/>
        <xdr:cNvSpPr txBox="1"/>
      </xdr:nvSpPr>
      <xdr:spPr>
        <a:xfrm>
          <a:off x="9791700" y="34080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31</xdr:col>
      <xdr:colOff>409575</xdr:colOff>
      <xdr:row>55</xdr:row>
      <xdr:rowOff>505867</xdr:rowOff>
    </xdr:to>
    <xdr:sp macro="" textlink="">
      <xdr:nvSpPr>
        <xdr:cNvPr id="14528" name="TextBox 91"/>
        <xdr:cNvSpPr txBox="1"/>
      </xdr:nvSpPr>
      <xdr:spPr>
        <a:xfrm>
          <a:off x="9791700" y="346710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31</xdr:col>
      <xdr:colOff>409575</xdr:colOff>
      <xdr:row>56</xdr:row>
      <xdr:rowOff>504565</xdr:rowOff>
    </xdr:to>
    <xdr:sp macro="" textlink="">
      <xdr:nvSpPr>
        <xdr:cNvPr id="14529" name="TextBox 92"/>
        <xdr:cNvSpPr txBox="1"/>
      </xdr:nvSpPr>
      <xdr:spPr>
        <a:xfrm>
          <a:off x="9791700" y="35299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31</xdr:col>
      <xdr:colOff>409575</xdr:colOff>
      <xdr:row>57</xdr:row>
      <xdr:rowOff>505458</xdr:rowOff>
    </xdr:to>
    <xdr:sp macro="" textlink="">
      <xdr:nvSpPr>
        <xdr:cNvPr id="14530" name="TextBox 93"/>
        <xdr:cNvSpPr txBox="1"/>
      </xdr:nvSpPr>
      <xdr:spPr>
        <a:xfrm>
          <a:off x="9791700" y="35975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31</xdr:col>
      <xdr:colOff>409575</xdr:colOff>
      <xdr:row>58</xdr:row>
      <xdr:rowOff>505755</xdr:rowOff>
    </xdr:to>
    <xdr:sp macro="" textlink="">
      <xdr:nvSpPr>
        <xdr:cNvPr id="14531" name="TextBox 94"/>
        <xdr:cNvSpPr txBox="1"/>
      </xdr:nvSpPr>
      <xdr:spPr>
        <a:xfrm>
          <a:off x="9791700" y="36595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31</xdr:col>
      <xdr:colOff>409575</xdr:colOff>
      <xdr:row>59</xdr:row>
      <xdr:rowOff>506016</xdr:rowOff>
    </xdr:to>
    <xdr:sp macro="" textlink="">
      <xdr:nvSpPr>
        <xdr:cNvPr id="14532" name="TextBox 95"/>
        <xdr:cNvSpPr txBox="1"/>
      </xdr:nvSpPr>
      <xdr:spPr>
        <a:xfrm>
          <a:off x="9791700" y="37252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31</xdr:col>
      <xdr:colOff>409575</xdr:colOff>
      <xdr:row>52</xdr:row>
      <xdr:rowOff>505458</xdr:rowOff>
    </xdr:to>
    <xdr:sp macro="" textlink="">
      <xdr:nvSpPr>
        <xdr:cNvPr id="14533" name="TextBox 97"/>
        <xdr:cNvSpPr txBox="1"/>
      </xdr:nvSpPr>
      <xdr:spPr>
        <a:xfrm>
          <a:off x="9791700" y="32680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2762250</xdr:colOff>
          <xdr:row>3</xdr:row>
          <xdr:rowOff>114300</xdr:rowOff>
        </xdr:from>
        <xdr:to>
          <xdr:col>2</xdr:col>
          <xdr:colOff>3838575</xdr:colOff>
          <xdr:row>5</xdr:row>
          <xdr:rowOff>104775</xdr:rowOff>
        </xdr:to>
        <xdr:sp macro="" textlink="">
          <xdr:nvSpPr>
            <xdr:cNvPr id="1555262" name="Button 9022" hidden="1">
              <a:extLst>
                <a:ext uri="{63B3BB69-23CF-44E3-9099-C40C66FF867C}">
                  <a14:compatExt spid="_x0000_s155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3933825</xdr:colOff>
          <xdr:row>3</xdr:row>
          <xdr:rowOff>104775</xdr:rowOff>
        </xdr:from>
        <xdr:to>
          <xdr:col>5</xdr:col>
          <xdr:colOff>66675</xdr:colOff>
          <xdr:row>5</xdr:row>
          <xdr:rowOff>95250</xdr:rowOff>
        </xdr:to>
        <xdr:sp macro="" textlink="">
          <xdr:nvSpPr>
            <xdr:cNvPr id="1613246" name="Button 9662" hidden="1">
              <a:extLst>
                <a:ext uri="{63B3BB69-23CF-44E3-9099-C40C66FF867C}">
                  <a14:compatExt spid="_x0000_s16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6</xdr:row>
      <xdr:rowOff>0</xdr:rowOff>
    </xdr:from>
    <xdr:ext cx="8220075" cy="1495425"/>
    <xdr:pic>
      <xdr:nvPicPr>
        <xdr:cNvPr id="1901766" name="Picture 9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1700" y="13239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504825</xdr:rowOff>
    </xdr:to>
    <xdr:sp macro="" textlink="">
      <xdr:nvSpPr>
        <xdr:cNvPr id="3640" name="TextBox 9"/>
        <xdr:cNvSpPr txBox="1"/>
      </xdr:nvSpPr>
      <xdr:spPr>
        <a:xfrm>
          <a:off x="9839325" y="3438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505867</xdr:rowOff>
    </xdr:to>
    <xdr:sp macro="" textlink="">
      <xdr:nvSpPr>
        <xdr:cNvPr id="3641" name="TextBox 10"/>
        <xdr:cNvSpPr txBox="1"/>
      </xdr:nvSpPr>
      <xdr:spPr>
        <a:xfrm>
          <a:off x="9839325" y="4648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504825</xdr:rowOff>
    </xdr:to>
    <xdr:sp macro="" textlink="">
      <xdr:nvSpPr>
        <xdr:cNvPr id="3642" name="TextBox 11"/>
        <xdr:cNvSpPr txBox="1"/>
      </xdr:nvSpPr>
      <xdr:spPr>
        <a:xfrm>
          <a:off x="9839325" y="5276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505867</xdr:rowOff>
    </xdr:to>
    <xdr:sp macro="" textlink="">
      <xdr:nvSpPr>
        <xdr:cNvPr id="3643" name="TextBox 12"/>
        <xdr:cNvSpPr txBox="1"/>
      </xdr:nvSpPr>
      <xdr:spPr>
        <a:xfrm>
          <a:off x="9839325" y="5886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30</xdr:col>
      <xdr:colOff>419100</xdr:colOff>
      <xdr:row>14</xdr:row>
      <xdr:rowOff>505867</xdr:rowOff>
    </xdr:to>
    <xdr:sp macro="" textlink="">
      <xdr:nvSpPr>
        <xdr:cNvPr id="3644" name="TextBox 13"/>
        <xdr:cNvSpPr txBox="1"/>
      </xdr:nvSpPr>
      <xdr:spPr>
        <a:xfrm>
          <a:off x="9839325" y="6515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419100</xdr:colOff>
      <xdr:row>15</xdr:row>
      <xdr:rowOff>505755</xdr:rowOff>
    </xdr:to>
    <xdr:sp macro="" textlink="">
      <xdr:nvSpPr>
        <xdr:cNvPr id="3645" name="TextBox 14"/>
        <xdr:cNvSpPr txBox="1"/>
      </xdr:nvSpPr>
      <xdr:spPr>
        <a:xfrm>
          <a:off x="9839325" y="7143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30</xdr:col>
      <xdr:colOff>419100</xdr:colOff>
      <xdr:row>16</xdr:row>
      <xdr:rowOff>503858</xdr:rowOff>
    </xdr:to>
    <xdr:sp macro="" textlink="">
      <xdr:nvSpPr>
        <xdr:cNvPr id="3646" name="TextBox 15"/>
        <xdr:cNvSpPr txBox="1"/>
      </xdr:nvSpPr>
      <xdr:spPr>
        <a:xfrm>
          <a:off x="9839325" y="7800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133350</xdr:rowOff>
    </xdr:from>
    <xdr:ext cx="1352550" cy="390525"/>
    <xdr:pic>
      <xdr:nvPicPr>
        <xdr:cNvPr id="174239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981075"/>
          <a:ext cx="1352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38398</xdr:colOff>
      <xdr:row>17</xdr:row>
      <xdr:rowOff>180826</xdr:rowOff>
    </xdr:from>
    <xdr:to>
      <xdr:col>25</xdr:col>
      <xdr:colOff>104226</xdr:colOff>
      <xdr:row>19</xdr:row>
      <xdr:rowOff>75902</xdr:rowOff>
    </xdr:to>
    <xdr:sp macro="" textlink="" fLocksText="0">
      <xdr:nvSpPr>
        <xdr:cNvPr id="3648" name="Rounded Rectangle 16">
          <a:hlinkClick xmlns:r="http://schemas.openxmlformats.org/officeDocument/2006/relationships" r:id="rId2"/>
        </xdr:cNvPr>
        <xdr:cNvSpPr/>
      </xdr:nvSpPr>
      <xdr:spPr>
        <a:xfrm>
          <a:off x="9877425" y="8562975"/>
          <a:ext cx="981075" cy="2476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409575</xdr:colOff>
      <xdr:row>10</xdr:row>
      <xdr:rowOff>503969</xdr:rowOff>
    </xdr:to>
    <xdr:sp macro="" textlink="">
      <xdr:nvSpPr>
        <xdr:cNvPr id="3649" name="TextBox 17"/>
        <xdr:cNvSpPr txBox="1"/>
      </xdr:nvSpPr>
      <xdr:spPr>
        <a:xfrm>
          <a:off x="9839325" y="40481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2819400</xdr:colOff>
          <xdr:row>3</xdr:row>
          <xdr:rowOff>95250</xdr:rowOff>
        </xdr:from>
        <xdr:to>
          <xdr:col>2</xdr:col>
          <xdr:colOff>3895725</xdr:colOff>
          <xdr:row>5</xdr:row>
          <xdr:rowOff>85725</xdr:rowOff>
        </xdr:to>
        <xdr:sp macro="" textlink="">
          <xdr:nvSpPr>
            <xdr:cNvPr id="1434154" name="Button 2602" hidden="1">
              <a:extLst>
                <a:ext uri="{63B3BB69-23CF-44E3-9099-C40C66FF867C}">
                  <a14:compatExt spid="_x0000_s143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3981450</xdr:colOff>
          <xdr:row>3</xdr:row>
          <xdr:rowOff>85725</xdr:rowOff>
        </xdr:from>
        <xdr:to>
          <xdr:col>5</xdr:col>
          <xdr:colOff>95250</xdr:colOff>
          <xdr:row>5</xdr:row>
          <xdr:rowOff>76200</xdr:rowOff>
        </xdr:to>
        <xdr:sp macro="" textlink="">
          <xdr:nvSpPr>
            <xdr:cNvPr id="1434278" name="Button 2726" hidden="1">
              <a:extLst>
                <a:ext uri="{63B3BB69-23CF-44E3-9099-C40C66FF867C}">
                  <a14:compatExt spid="_x0000_s1434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6</xdr:row>
      <xdr:rowOff>0</xdr:rowOff>
    </xdr:from>
    <xdr:ext cx="8220075" cy="1504950"/>
    <xdr:pic>
      <xdr:nvPicPr>
        <xdr:cNvPr id="1742402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39325" y="1409700"/>
          <a:ext cx="82200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505867</xdr:rowOff>
    </xdr:to>
    <xdr:sp macro="" textlink="">
      <xdr:nvSpPr>
        <xdr:cNvPr id="2948" name="TextBox 8"/>
        <xdr:cNvSpPr txBox="1"/>
      </xdr:nvSpPr>
      <xdr:spPr>
        <a:xfrm>
          <a:off x="9915525" y="33528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419100</xdr:colOff>
      <xdr:row>10</xdr:row>
      <xdr:rowOff>503969</xdr:rowOff>
    </xdr:to>
    <xdr:sp macro="" textlink="">
      <xdr:nvSpPr>
        <xdr:cNvPr id="2949" name="TextBox 9"/>
        <xdr:cNvSpPr txBox="1"/>
      </xdr:nvSpPr>
      <xdr:spPr>
        <a:xfrm>
          <a:off x="9915525" y="3981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503858</xdr:rowOff>
    </xdr:to>
    <xdr:sp macro="" textlink="">
      <xdr:nvSpPr>
        <xdr:cNvPr id="2950" name="TextBox 10"/>
        <xdr:cNvSpPr txBox="1"/>
      </xdr:nvSpPr>
      <xdr:spPr>
        <a:xfrm>
          <a:off x="9915525" y="4581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506053</xdr:rowOff>
    </xdr:to>
    <xdr:sp macro="" textlink="">
      <xdr:nvSpPr>
        <xdr:cNvPr id="2951" name="TextBox 11"/>
        <xdr:cNvSpPr txBox="1"/>
      </xdr:nvSpPr>
      <xdr:spPr>
        <a:xfrm>
          <a:off x="9915525" y="5162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504899</xdr:rowOff>
    </xdr:to>
    <xdr:sp macro="" textlink="">
      <xdr:nvSpPr>
        <xdr:cNvPr id="2952" name="TextBox 12"/>
        <xdr:cNvSpPr txBox="1"/>
      </xdr:nvSpPr>
      <xdr:spPr>
        <a:xfrm>
          <a:off x="9915525" y="5800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0</xdr:colOff>
      <xdr:row>3</xdr:row>
      <xdr:rowOff>133350</xdr:rowOff>
    </xdr:from>
    <xdr:ext cx="1352550" cy="381000"/>
    <xdr:pic>
      <xdr:nvPicPr>
        <xdr:cNvPr id="15420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895350"/>
          <a:ext cx="135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9823</xdr:colOff>
      <xdr:row>14</xdr:row>
      <xdr:rowOff>162223</xdr:rowOff>
    </xdr:from>
    <xdr:to>
      <xdr:col>25</xdr:col>
      <xdr:colOff>76600</xdr:colOff>
      <xdr:row>16</xdr:row>
      <xdr:rowOff>57299</xdr:rowOff>
    </xdr:to>
    <xdr:sp macro="" textlink="" fLocksText="0">
      <xdr:nvSpPr>
        <xdr:cNvPr id="2954" name="Rounded Rectangle 13">
          <a:hlinkClick xmlns:r="http://schemas.openxmlformats.org/officeDocument/2006/relationships" r:id="rId2"/>
        </xdr:cNvPr>
        <xdr:cNvSpPr/>
      </xdr:nvSpPr>
      <xdr:spPr>
        <a:xfrm>
          <a:off x="9925050" y="6524625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Ďalší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2743200</xdr:colOff>
          <xdr:row>3</xdr:row>
          <xdr:rowOff>114300</xdr:rowOff>
        </xdr:from>
        <xdr:to>
          <xdr:col>2</xdr:col>
          <xdr:colOff>3819525</xdr:colOff>
          <xdr:row>5</xdr:row>
          <xdr:rowOff>104775</xdr:rowOff>
        </xdr:to>
        <xdr:sp macro="" textlink="">
          <xdr:nvSpPr>
            <xdr:cNvPr id="1541265" name="Button 2193" hidden="1">
              <a:extLst>
                <a:ext uri="{63B3BB69-23CF-44E3-9099-C40C66FF867C}">
                  <a14:compatExt spid="_x0000_s154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3914775</xdr:colOff>
          <xdr:row>3</xdr:row>
          <xdr:rowOff>104775</xdr:rowOff>
        </xdr:from>
        <xdr:to>
          <xdr:col>5</xdr:col>
          <xdr:colOff>85725</xdr:colOff>
          <xdr:row>5</xdr:row>
          <xdr:rowOff>95250</xdr:rowOff>
        </xdr:to>
        <xdr:sp macro="" textlink="">
          <xdr:nvSpPr>
            <xdr:cNvPr id="1541355" name="Button 2283" hidden="1">
              <a:extLst>
                <a:ext uri="{63B3BB69-23CF-44E3-9099-C40C66FF867C}">
                  <a14:compatExt spid="_x0000_s154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5</xdr:row>
      <xdr:rowOff>190500</xdr:rowOff>
    </xdr:from>
    <xdr:ext cx="8229600" cy="1495425"/>
    <xdr:pic>
      <xdr:nvPicPr>
        <xdr:cNvPr id="1542027" name="Picture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15525" y="1323975"/>
          <a:ext cx="82296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41"/>
  <sheetViews>
    <sheetView zoomScale="115" zoomScaleNormal="115" workbookViewId="0">
      <selection activeCell="D37" sqref="A37:IV37"/>
    </sheetView>
  </sheetViews>
  <sheetFormatPr defaultColWidth="11.42578125" defaultRowHeight="11.25" customHeight="1" x14ac:dyDescent="0.25"/>
  <cols>
    <col min="1" max="1" width="4.140625" style="17" customWidth="1"/>
    <col min="2" max="2" width="46.5703125" style="17" customWidth="1"/>
    <col min="3" max="3" width="6.140625" style="17" customWidth="1"/>
    <col min="4" max="4" width="56.7109375" style="17" customWidth="1"/>
    <col min="5" max="5" width="5.7109375" style="17" customWidth="1"/>
    <col min="6" max="6" width="94.7109375" style="17" customWidth="1"/>
    <col min="7" max="7" width="4.5703125" style="17" customWidth="1"/>
    <col min="8" max="8" width="18.28515625" style="17" customWidth="1"/>
    <col min="9" max="16384" width="11.42578125" style="17"/>
  </cols>
  <sheetData>
    <row r="1" spans="1:12" ht="11.25" customHeight="1" x14ac:dyDescent="0.25">
      <c r="B1" s="16" t="s">
        <v>1072</v>
      </c>
      <c r="C1" s="14"/>
      <c r="D1" s="16" t="s">
        <v>1073</v>
      </c>
      <c r="E1" s="16" t="s">
        <v>1074</v>
      </c>
      <c r="G1" s="122" t="s">
        <v>1075</v>
      </c>
      <c r="H1" s="18"/>
      <c r="I1" s="18"/>
      <c r="J1" s="18"/>
      <c r="K1" s="18"/>
      <c r="L1" s="39"/>
    </row>
    <row r="2" spans="1:12" ht="11.25" customHeight="1" x14ac:dyDescent="0.25">
      <c r="A2" s="14" t="s">
        <v>1076</v>
      </c>
      <c r="B2" s="14" t="s">
        <v>1077</v>
      </c>
      <c r="C2" s="15" t="s">
        <v>1078</v>
      </c>
      <c r="D2" s="15" t="s">
        <v>1079</v>
      </c>
      <c r="E2" s="14" t="s">
        <v>1080</v>
      </c>
      <c r="F2" s="14" t="s">
        <v>1081</v>
      </c>
      <c r="G2" s="123">
        <v>1</v>
      </c>
      <c r="L2" s="41"/>
    </row>
    <row r="3" spans="1:12" ht="11.25" customHeight="1" x14ac:dyDescent="0.25">
      <c r="A3" s="14"/>
      <c r="B3" s="14"/>
      <c r="C3" s="15"/>
      <c r="D3" s="15"/>
      <c r="E3" s="14" t="s">
        <v>1082</v>
      </c>
      <c r="F3" s="14" t="s">
        <v>1083</v>
      </c>
      <c r="G3" s="123">
        <v>1</v>
      </c>
      <c r="L3" s="41"/>
    </row>
    <row r="4" spans="1:12" ht="11.25" customHeight="1" x14ac:dyDescent="0.25">
      <c r="A4" s="14"/>
      <c r="B4" s="14"/>
      <c r="C4" s="14"/>
      <c r="D4" s="14"/>
      <c r="E4" s="14" t="s">
        <v>1084</v>
      </c>
      <c r="F4" s="14" t="s">
        <v>1085</v>
      </c>
      <c r="G4" s="123">
        <v>1</v>
      </c>
      <c r="L4" s="41"/>
    </row>
    <row r="5" spans="1:12" ht="11.25" customHeight="1" x14ac:dyDescent="0.25">
      <c r="A5" s="14"/>
      <c r="B5" s="14"/>
      <c r="C5" s="14"/>
      <c r="D5" s="14"/>
      <c r="E5" s="14" t="s">
        <v>1086</v>
      </c>
      <c r="F5" s="15" t="s">
        <v>1087</v>
      </c>
      <c r="G5" s="123">
        <v>1</v>
      </c>
    </row>
    <row r="6" spans="1:12" ht="11.25" customHeight="1" x14ac:dyDescent="0.25">
      <c r="C6" s="14"/>
      <c r="D6" s="14"/>
      <c r="G6" s="123"/>
    </row>
    <row r="7" spans="1:12" ht="11.25" customHeight="1" x14ac:dyDescent="0.25">
      <c r="A7" s="15" t="s">
        <v>1088</v>
      </c>
      <c r="B7" s="15" t="s">
        <v>1089</v>
      </c>
      <c r="C7" s="15" t="s">
        <v>1090</v>
      </c>
      <c r="D7" s="112" t="s">
        <v>1091</v>
      </c>
      <c r="E7" s="14" t="s">
        <v>1092</v>
      </c>
      <c r="F7" s="14" t="s">
        <v>1093</v>
      </c>
      <c r="G7" s="123">
        <v>1</v>
      </c>
    </row>
    <row r="8" spans="1:12" ht="11.25" customHeight="1" x14ac:dyDescent="0.25">
      <c r="B8" s="16"/>
      <c r="C8" s="31"/>
      <c r="D8" s="29"/>
      <c r="E8" s="14" t="s">
        <v>1094</v>
      </c>
      <c r="F8" s="14" t="s">
        <v>1095</v>
      </c>
      <c r="G8" s="123">
        <v>1</v>
      </c>
    </row>
    <row r="9" spans="1:12" ht="11.25" customHeight="1" x14ac:dyDescent="0.25">
      <c r="B9" s="16"/>
      <c r="C9" s="31"/>
      <c r="D9" s="29"/>
      <c r="E9" s="14" t="s">
        <v>1096</v>
      </c>
      <c r="F9" s="14" t="s">
        <v>1097</v>
      </c>
      <c r="G9" s="123">
        <v>1</v>
      </c>
    </row>
    <row r="10" spans="1:12" ht="11.25" customHeight="1" x14ac:dyDescent="0.25">
      <c r="B10" s="16"/>
      <c r="C10" s="31"/>
      <c r="D10" s="29"/>
      <c r="E10" s="14" t="s">
        <v>1098</v>
      </c>
      <c r="F10" s="14" t="s">
        <v>1099</v>
      </c>
      <c r="G10" s="123">
        <v>1</v>
      </c>
    </row>
    <row r="11" spans="1:12" ht="11.25" customHeight="1" x14ac:dyDescent="0.25">
      <c r="B11" s="16"/>
      <c r="C11" s="31"/>
      <c r="D11" s="15"/>
      <c r="E11" s="14"/>
      <c r="F11" s="14"/>
      <c r="G11" s="123"/>
    </row>
    <row r="12" spans="1:12" ht="11.25" customHeight="1" x14ac:dyDescent="0.25">
      <c r="B12" s="16"/>
      <c r="C12" s="15" t="s">
        <v>1100</v>
      </c>
      <c r="D12" s="15" t="s">
        <v>1101</v>
      </c>
      <c r="E12" s="15" t="s">
        <v>1102</v>
      </c>
      <c r="F12" s="14" t="s">
        <v>1103</v>
      </c>
      <c r="G12" s="123">
        <v>1</v>
      </c>
    </row>
    <row r="13" spans="1:12" ht="11.25" customHeight="1" x14ac:dyDescent="0.25">
      <c r="B13" s="16"/>
      <c r="E13" s="15" t="s">
        <v>1104</v>
      </c>
      <c r="F13" s="14" t="s">
        <v>1105</v>
      </c>
      <c r="G13" s="123">
        <v>1</v>
      </c>
      <c r="H13" s="14"/>
    </row>
    <row r="14" spans="1:12" ht="11.25" customHeight="1" x14ac:dyDescent="0.25">
      <c r="B14" s="16"/>
      <c r="E14" s="14"/>
      <c r="F14" s="14"/>
      <c r="G14" s="123"/>
    </row>
    <row r="15" spans="1:12" ht="11.25" customHeight="1" x14ac:dyDescent="0.25">
      <c r="A15" s="14" t="s">
        <v>1106</v>
      </c>
      <c r="B15" s="14" t="s">
        <v>1107</v>
      </c>
      <c r="C15" s="14" t="s">
        <v>1108</v>
      </c>
      <c r="D15" s="14" t="s">
        <v>1109</v>
      </c>
      <c r="E15" s="15" t="s">
        <v>1110</v>
      </c>
      <c r="F15" s="15" t="s">
        <v>1111</v>
      </c>
      <c r="G15" s="123">
        <v>1</v>
      </c>
    </row>
    <row r="16" spans="1:12" ht="11.25" customHeight="1" x14ac:dyDescent="0.25">
      <c r="B16" s="16"/>
      <c r="E16" s="15" t="s">
        <v>1112</v>
      </c>
      <c r="F16" s="14" t="s">
        <v>1113</v>
      </c>
      <c r="G16" s="123">
        <v>1</v>
      </c>
    </row>
    <row r="17" spans="1:7" ht="11.25" customHeight="1" x14ac:dyDescent="0.25">
      <c r="B17" s="16"/>
      <c r="E17" s="15" t="s">
        <v>1114</v>
      </c>
      <c r="F17" s="14" t="s">
        <v>1115</v>
      </c>
      <c r="G17" s="123">
        <v>1</v>
      </c>
    </row>
    <row r="18" spans="1:7" s="31" customFormat="1" ht="11.25" customHeight="1" x14ac:dyDescent="0.25">
      <c r="B18" s="29"/>
      <c r="C18" s="17"/>
      <c r="D18" s="14"/>
      <c r="E18" s="15" t="s">
        <v>1116</v>
      </c>
      <c r="F18" s="14" t="s">
        <v>1117</v>
      </c>
      <c r="G18" s="123">
        <v>1</v>
      </c>
    </row>
    <row r="19" spans="1:7" s="31" customFormat="1" ht="11.25" customHeight="1" x14ac:dyDescent="0.25">
      <c r="B19" s="29"/>
      <c r="C19" s="17"/>
      <c r="D19" s="14"/>
      <c r="G19" s="123"/>
    </row>
    <row r="20" spans="1:7" s="31" customFormat="1" ht="11.25" customHeight="1" x14ac:dyDescent="0.25">
      <c r="B20" s="29"/>
      <c r="C20" s="14" t="s">
        <v>1118</v>
      </c>
      <c r="D20" s="14" t="s">
        <v>1119</v>
      </c>
      <c r="E20" s="15" t="s">
        <v>1120</v>
      </c>
      <c r="F20" s="14" t="s">
        <v>1121</v>
      </c>
      <c r="G20" s="123">
        <v>1</v>
      </c>
    </row>
    <row r="21" spans="1:7" s="31" customFormat="1" ht="11.25" customHeight="1" x14ac:dyDescent="0.25">
      <c r="B21" s="29"/>
      <c r="C21" s="14"/>
      <c r="D21" s="14"/>
      <c r="E21" s="15" t="s">
        <v>1122</v>
      </c>
      <c r="F21" s="14" t="s">
        <v>1123</v>
      </c>
      <c r="G21" s="123">
        <v>1</v>
      </c>
    </row>
    <row r="22" spans="1:7" s="31" customFormat="1" ht="11.25" customHeight="1" x14ac:dyDescent="0.25">
      <c r="B22" s="29"/>
      <c r="D22" s="14"/>
      <c r="E22" s="15" t="s">
        <v>1124</v>
      </c>
      <c r="F22" s="14" t="s">
        <v>1125</v>
      </c>
      <c r="G22" s="123">
        <v>1</v>
      </c>
    </row>
    <row r="23" spans="1:7" s="31" customFormat="1" ht="11.25" customHeight="1" x14ac:dyDescent="0.25">
      <c r="B23" s="29"/>
      <c r="D23" s="14"/>
      <c r="E23" s="15" t="s">
        <v>1126</v>
      </c>
      <c r="F23" s="14" t="s">
        <v>1127</v>
      </c>
      <c r="G23" s="123">
        <v>1</v>
      </c>
    </row>
    <row r="24" spans="1:7" s="31" customFormat="1" ht="11.25" customHeight="1" x14ac:dyDescent="0.25">
      <c r="B24" s="29"/>
      <c r="D24" s="14"/>
      <c r="G24" s="123"/>
    </row>
    <row r="25" spans="1:7" ht="11.25" customHeight="1" x14ac:dyDescent="0.25">
      <c r="A25" s="14" t="s">
        <v>1128</v>
      </c>
      <c r="B25" s="14" t="s">
        <v>1129</v>
      </c>
      <c r="C25" s="14" t="s">
        <v>1130</v>
      </c>
      <c r="D25" s="14" t="s">
        <v>1131</v>
      </c>
      <c r="E25" s="14" t="s">
        <v>1132</v>
      </c>
      <c r="F25" s="14" t="s">
        <v>1133</v>
      </c>
      <c r="G25" s="123">
        <v>1</v>
      </c>
    </row>
    <row r="26" spans="1:7" ht="11.25" customHeight="1" x14ac:dyDescent="0.25">
      <c r="C26" s="14"/>
      <c r="E26" s="14" t="s">
        <v>1134</v>
      </c>
      <c r="F26" s="14" t="s">
        <v>1135</v>
      </c>
      <c r="G26" s="123">
        <v>1</v>
      </c>
    </row>
    <row r="27" spans="1:7" ht="11.25" customHeight="1" x14ac:dyDescent="0.25">
      <c r="C27" s="14"/>
      <c r="E27" s="14" t="s">
        <v>1136</v>
      </c>
      <c r="F27" s="14" t="s">
        <v>1137</v>
      </c>
      <c r="G27" s="123">
        <v>1</v>
      </c>
    </row>
    <row r="28" spans="1:7" ht="11.25" customHeight="1" x14ac:dyDescent="0.25">
      <c r="C28" s="14"/>
      <c r="E28" s="14" t="s">
        <v>1138</v>
      </c>
      <c r="F28" s="14" t="s">
        <v>1139</v>
      </c>
      <c r="G28" s="123">
        <v>1</v>
      </c>
    </row>
    <row r="29" spans="1:7" ht="11.25" customHeight="1" x14ac:dyDescent="0.25">
      <c r="C29" s="14"/>
      <c r="E29" s="14"/>
      <c r="G29" s="123"/>
    </row>
    <row r="30" spans="1:7" ht="11.25" customHeight="1" x14ac:dyDescent="0.25">
      <c r="A30" s="14" t="s">
        <v>1140</v>
      </c>
      <c r="B30" s="15" t="s">
        <v>1141</v>
      </c>
      <c r="C30" s="15" t="s">
        <v>1142</v>
      </c>
      <c r="D30" s="15" t="s">
        <v>1143</v>
      </c>
      <c r="E30" s="15" t="s">
        <v>1144</v>
      </c>
      <c r="F30" s="24" t="s">
        <v>1145</v>
      </c>
      <c r="G30" s="123">
        <v>1</v>
      </c>
    </row>
    <row r="31" spans="1:7" ht="11.25" customHeight="1" x14ac:dyDescent="0.25">
      <c r="C31" s="14"/>
      <c r="D31" s="15"/>
      <c r="E31" s="15" t="s">
        <v>1146</v>
      </c>
      <c r="F31" s="33" t="s">
        <v>1147</v>
      </c>
      <c r="G31" s="123">
        <v>1</v>
      </c>
    </row>
    <row r="32" spans="1:7" ht="11.25" customHeight="1" x14ac:dyDescent="0.25">
      <c r="C32" s="14"/>
      <c r="D32" s="14"/>
      <c r="E32" s="15" t="s">
        <v>1148</v>
      </c>
      <c r="F32" s="24" t="s">
        <v>1149</v>
      </c>
      <c r="G32" s="123">
        <v>1</v>
      </c>
    </row>
    <row r="33" spans="3:7" ht="11.25" customHeight="1" x14ac:dyDescent="0.25">
      <c r="C33" s="14"/>
      <c r="D33" s="14"/>
      <c r="E33" s="15" t="s">
        <v>1150</v>
      </c>
      <c r="F33" s="15" t="s">
        <v>1151</v>
      </c>
      <c r="G33" s="123">
        <v>1</v>
      </c>
    </row>
    <row r="34" spans="3:7" ht="11.25" customHeight="1" x14ac:dyDescent="0.25">
      <c r="C34" s="14"/>
      <c r="D34" s="14"/>
      <c r="E34" s="15" t="s">
        <v>1152</v>
      </c>
      <c r="F34" s="24" t="s">
        <v>1153</v>
      </c>
      <c r="G34" s="123">
        <v>1</v>
      </c>
    </row>
    <row r="35" spans="3:7" ht="11.25" customHeight="1" x14ac:dyDescent="0.25">
      <c r="E35" s="15" t="s">
        <v>1154</v>
      </c>
      <c r="F35" s="33" t="s">
        <v>1155</v>
      </c>
      <c r="G35" s="123">
        <v>1</v>
      </c>
    </row>
    <row r="36" spans="3:7" ht="11.25" customHeight="1" x14ac:dyDescent="0.25">
      <c r="C36" s="14"/>
      <c r="D36" s="14"/>
      <c r="E36" s="15" t="s">
        <v>1156</v>
      </c>
      <c r="F36" s="33" t="s">
        <v>1157</v>
      </c>
      <c r="G36" s="123">
        <v>1</v>
      </c>
    </row>
    <row r="37" spans="3:7" ht="11.25" customHeight="1" x14ac:dyDescent="0.25">
      <c r="C37" s="14"/>
      <c r="D37" s="14"/>
      <c r="E37" s="15" t="s">
        <v>1158</v>
      </c>
      <c r="F37" s="33" t="s">
        <v>1159</v>
      </c>
      <c r="G37" s="123">
        <v>1</v>
      </c>
    </row>
    <row r="38" spans="3:7" ht="11.25" customHeight="1" x14ac:dyDescent="0.25">
      <c r="C38" s="14"/>
      <c r="D38" s="14"/>
      <c r="E38" s="15" t="s">
        <v>1160</v>
      </c>
      <c r="F38" s="33" t="s">
        <v>1161</v>
      </c>
      <c r="G38" s="123">
        <v>1</v>
      </c>
    </row>
    <row r="39" spans="3:7" ht="11.25" customHeight="1" x14ac:dyDescent="0.25">
      <c r="C39" s="14"/>
      <c r="D39" s="14"/>
      <c r="E39" s="15" t="s">
        <v>1162</v>
      </c>
      <c r="F39" s="24" t="s">
        <v>1163</v>
      </c>
      <c r="G39" s="123">
        <v>1</v>
      </c>
    </row>
    <row r="40" spans="3:7" ht="11.25" customHeight="1" x14ac:dyDescent="0.25">
      <c r="C40" s="14"/>
      <c r="D40" s="14"/>
    </row>
    <row r="41" spans="3:7" ht="11.25" customHeight="1" x14ac:dyDescent="0.25">
      <c r="C41" s="14"/>
      <c r="D41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5" tint="-0.24988555558946501"/>
  </sheetPr>
  <dimension ref="A1:AN42"/>
  <sheetViews>
    <sheetView showGridLines="0" showRowColHeaders="0" zoomScale="115" zoomScaleNormal="115" workbookViewId="0">
      <pane ySplit="8" topLeftCell="A12" activePane="bottomLeft" state="frozen"/>
      <selection pane="bottomLeft" activeCell="C6" sqref="C6:S6"/>
    </sheetView>
  </sheetViews>
  <sheetFormatPr defaultRowHeight="15" outlineLevelCol="1" x14ac:dyDescent="0.25"/>
  <cols>
    <col min="1" max="1" width="2.28515625" style="163" customWidth="1"/>
    <col min="2" max="2" width="5.140625" style="150" customWidth="1"/>
    <col min="3" max="3" width="65.85546875" style="144" customWidth="1"/>
    <col min="4" max="4" width="2.85546875" style="163" customWidth="1" outlineLevel="1"/>
    <col min="5" max="5" width="6.42578125" style="163" customWidth="1" outlineLevel="1"/>
    <col min="6" max="6" width="2" style="163" customWidth="1" outlineLevel="1"/>
    <col min="7" max="7" width="5.140625" style="163" customWidth="1" outlineLevel="1"/>
    <col min="8" max="8" width="2.5703125" style="144" customWidth="1"/>
    <col min="9" max="9" width="4.42578125" style="144" hidden="1" customWidth="1"/>
    <col min="10" max="10" width="4.42578125" style="163" hidden="1" customWidth="1"/>
    <col min="11" max="11" width="4.42578125" style="144" hidden="1" customWidth="1"/>
    <col min="12" max="13" width="4" style="144" customWidth="1"/>
    <col min="14" max="14" width="3.28515625" style="144" customWidth="1"/>
    <col min="15" max="15" width="4.42578125" style="144" customWidth="1"/>
    <col min="16" max="16" width="4.140625" style="144" customWidth="1"/>
    <col min="17" max="17" width="3.42578125" style="144" customWidth="1"/>
    <col min="18" max="18" width="3.7109375" style="144" customWidth="1"/>
    <col min="19" max="19" width="5.28515625" style="144" customWidth="1"/>
    <col min="20" max="20" width="13.28515625" style="144" customWidth="1"/>
    <col min="21" max="21" width="8.28515625" style="144" hidden="1" customWidth="1"/>
    <col min="22" max="22" width="9.5703125" style="144" hidden="1" customWidth="1"/>
    <col min="23" max="23" width="10.42578125" style="147" hidden="1" customWidth="1"/>
    <col min="24" max="24" width="8.42578125" style="144" hidden="1" customWidth="1"/>
    <col min="25" max="25" width="7.140625" style="144" customWidth="1"/>
    <col min="26" max="26" width="13.7109375" style="144" customWidth="1"/>
    <col min="27" max="27" width="19.28515625" style="144" customWidth="1"/>
    <col min="28" max="28" width="15.140625" style="144" customWidth="1"/>
    <col min="29" max="29" width="9.140625" style="144"/>
    <col min="30" max="30" width="51.7109375" style="144" customWidth="1"/>
    <col min="31" max="16384" width="9.140625" style="144"/>
  </cols>
  <sheetData>
    <row r="1" spans="1:40" ht="32.25" customHeight="1" x14ac:dyDescent="0.25">
      <c r="A1" s="345"/>
      <c r="B1" s="185"/>
      <c r="C1" s="363" t="s">
        <v>287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185"/>
      <c r="X1" s="185"/>
      <c r="Y1" s="185"/>
      <c r="AA1"/>
      <c r="AB1"/>
    </row>
    <row r="2" spans="1:40" x14ac:dyDescent="0.25">
      <c r="B2" s="186"/>
      <c r="C2" s="367" t="s">
        <v>1613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  <c r="Y2" s="186"/>
      <c r="AA2"/>
      <c r="AB2"/>
    </row>
    <row r="3" spans="1:40" x14ac:dyDescent="0.25">
      <c r="B3" s="186"/>
      <c r="C3" s="367" t="s">
        <v>1614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186"/>
      <c r="X3" s="186"/>
      <c r="Y3" s="186"/>
      <c r="AA3"/>
      <c r="AB3"/>
    </row>
    <row r="4" spans="1:40" x14ac:dyDescent="0.25">
      <c r="B4" s="151"/>
      <c r="C4" s="143"/>
      <c r="D4" s="162"/>
      <c r="E4" s="162"/>
      <c r="F4" s="162"/>
      <c r="G4" s="162"/>
      <c r="H4" s="143"/>
      <c r="I4" s="143"/>
      <c r="J4" s="162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6"/>
      <c r="X4" s="143"/>
      <c r="Y4" s="143"/>
      <c r="AA4"/>
      <c r="AB4"/>
    </row>
    <row r="5" spans="1:40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</row>
    <row r="6" spans="1:40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167"/>
      <c r="U6" s="167"/>
      <c r="V6" s="167"/>
      <c r="W6" s="167"/>
      <c r="X6" s="167"/>
      <c r="Y6" s="167"/>
    </row>
    <row r="7" spans="1:40" s="166" customFormat="1" ht="37.5" customHeight="1" x14ac:dyDescent="0.25">
      <c r="B7" s="181"/>
      <c r="C7" s="356" t="s">
        <v>288</v>
      </c>
      <c r="D7" s="341"/>
      <c r="E7" s="359" t="s">
        <v>289</v>
      </c>
      <c r="F7" s="339"/>
      <c r="G7" s="359" t="s">
        <v>290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291</v>
      </c>
      <c r="U7" s="360"/>
      <c r="V7" s="360"/>
      <c r="W7" s="170"/>
      <c r="X7" s="170"/>
      <c r="Y7" s="170"/>
      <c r="Z7" s="170"/>
      <c r="AH7" s="356" t="s">
        <v>292</v>
      </c>
      <c r="AI7" s="356"/>
      <c r="AJ7" s="356"/>
      <c r="AK7" s="356"/>
      <c r="AL7" s="356"/>
      <c r="AM7" s="356"/>
      <c r="AN7" s="356"/>
    </row>
    <row r="8" spans="1:40" s="166" customFormat="1" ht="80.25" customHeight="1" x14ac:dyDescent="0.25">
      <c r="B8" s="181"/>
      <c r="C8" s="356"/>
      <c r="D8" s="341"/>
      <c r="E8" s="359"/>
      <c r="F8" s="340"/>
      <c r="G8" s="359"/>
      <c r="H8" s="168"/>
      <c r="J8" s="172" t="s">
        <v>345</v>
      </c>
      <c r="K8" s="172" t="s">
        <v>346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293</v>
      </c>
      <c r="T8" s="174"/>
      <c r="U8" s="174" t="s">
        <v>347</v>
      </c>
      <c r="V8" s="173" t="s">
        <v>348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1:40" ht="42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44" t="s">
        <v>349</v>
      </c>
      <c r="X9" s="144" t="s">
        <v>350</v>
      </c>
      <c r="Z9" s="131" t="s">
        <v>294</v>
      </c>
      <c r="AH9" s="358"/>
      <c r="AI9" s="358"/>
      <c r="AJ9" s="358"/>
      <c r="AK9" s="358"/>
      <c r="AL9" s="358"/>
      <c r="AM9" s="358"/>
      <c r="AN9" s="358"/>
    </row>
    <row r="10" spans="1:40" ht="47.25" customHeight="1" x14ac:dyDescent="0.25">
      <c r="B10" s="301">
        <v>1</v>
      </c>
      <c r="C10" s="154" t="s">
        <v>295</v>
      </c>
      <c r="D10" s="189"/>
      <c r="E10" s="279" t="s">
        <v>296</v>
      </c>
      <c r="F10" s="189"/>
      <c r="G10" s="202"/>
      <c r="H10" s="139"/>
      <c r="I10" s="148"/>
      <c r="J10" s="137">
        <f>SUM(L10:Q10)</f>
        <v>0</v>
      </c>
      <c r="K10" s="137">
        <f>SUM(L10:Q10)</f>
        <v>0</v>
      </c>
      <c r="L10" s="135"/>
      <c r="M10" s="135"/>
      <c r="N10" s="135"/>
      <c r="O10" s="135"/>
      <c r="P10" s="136"/>
      <c r="Q10" s="197"/>
      <c r="R10" s="136"/>
      <c r="T10" s="138" t="str">
        <f>IF(SUM(L10:Q10)=1,((L10*0)+(M10*20)+(N10*40)+(O10*60)+(P10*80)+(Q10*100)),"")</f>
        <v/>
      </c>
      <c r="U10" s="160" t="e">
        <f>1/$J$28</f>
        <v>#DIV/0!</v>
      </c>
      <c r="V10" s="140" t="e">
        <f t="shared" ref="V10" si="0">1/$K$28</f>
        <v>#DIV/0!</v>
      </c>
      <c r="W10" s="152" t="e">
        <f>IF(R10=1,0,T10*U10)</f>
        <v>#VALUE!</v>
      </c>
      <c r="X10" s="48" t="e">
        <f>IF(R10=1,0,T10*V10)</f>
        <v>#VALUE!</v>
      </c>
      <c r="Y10" s="147"/>
      <c r="Z10" s="355"/>
      <c r="AA10" s="355"/>
      <c r="AH10" s="358" t="s">
        <v>1615</v>
      </c>
      <c r="AI10" s="358"/>
      <c r="AJ10" s="358"/>
      <c r="AK10" s="358"/>
      <c r="AL10" s="358"/>
      <c r="AM10" s="358"/>
      <c r="AN10" s="358"/>
    </row>
    <row r="11" spans="1:40" ht="47.25" customHeight="1" x14ac:dyDescent="0.25">
      <c r="B11" s="301">
        <v>2</v>
      </c>
      <c r="C11" s="154" t="s">
        <v>297</v>
      </c>
      <c r="D11" s="189"/>
      <c r="E11" s="279" t="s">
        <v>298</v>
      </c>
      <c r="F11" s="189"/>
      <c r="G11" s="202"/>
      <c r="H11" s="139"/>
      <c r="I11" s="148"/>
      <c r="J11" s="137">
        <f>SUM(L11:Q11)</f>
        <v>0</v>
      </c>
      <c r="K11" s="137">
        <f t="shared" ref="K11" si="1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2">IF(SUM(L11:Q11)=1,((L11*0)+(M11*20)+(N11*40)+(O11*60)+(P11*80)+(Q11*100)),"")</f>
        <v/>
      </c>
      <c r="U11" s="160" t="e">
        <f>1/$J$28</f>
        <v>#DIV/0!</v>
      </c>
      <c r="V11" s="140" t="e">
        <f t="shared" ref="V11" si="3">1/$K$28</f>
        <v>#DIV/0!</v>
      </c>
      <c r="W11" s="152" t="e">
        <f>IF(R11=1,0,T11*U11)</f>
        <v>#VALUE!</v>
      </c>
      <c r="X11" s="48" t="e">
        <f t="shared" ref="X11" si="4">IF(R11=1,0,T11*V11)</f>
        <v>#VALUE!</v>
      </c>
      <c r="Z11" s="355"/>
      <c r="AA11" s="355"/>
      <c r="AH11" s="358" t="s">
        <v>1616</v>
      </c>
      <c r="AI11" s="358"/>
      <c r="AJ11" s="358"/>
      <c r="AK11" s="358"/>
      <c r="AL11" s="358"/>
      <c r="AM11" s="358"/>
      <c r="AN11" s="358"/>
    </row>
    <row r="12" spans="1:40" ht="50.25" customHeight="1" x14ac:dyDescent="0.25">
      <c r="B12" s="301" t="s">
        <v>299</v>
      </c>
      <c r="C12" s="155" t="s">
        <v>300</v>
      </c>
      <c r="D12" s="189"/>
      <c r="E12" s="279" t="s">
        <v>301</v>
      </c>
      <c r="F12" s="189"/>
      <c r="G12" s="202"/>
      <c r="H12" s="132"/>
      <c r="I12" s="148"/>
      <c r="J12" s="165"/>
      <c r="K12" s="137">
        <f t="shared" ref="K12" si="5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" si="6">IF(SUM(L12:Q12)=1,((L12*0)+(M12*20)+(N12*40)+(O12*60)+(P12*80)+(Q12*100)),"")</f>
        <v/>
      </c>
      <c r="U12" s="160"/>
      <c r="V12" s="140" t="e">
        <f t="shared" ref="V12:V26" si="7">1/$K$28</f>
        <v>#DIV/0!</v>
      </c>
      <c r="W12" s="152"/>
      <c r="X12" s="48" t="e">
        <f t="shared" ref="X12" si="8">IF(R12=1,0,T12*V12)</f>
        <v>#VALUE!</v>
      </c>
      <c r="Z12" s="355"/>
      <c r="AA12" s="355"/>
      <c r="AH12" s="358" t="s">
        <v>1617</v>
      </c>
      <c r="AI12" s="358"/>
      <c r="AJ12" s="358"/>
      <c r="AK12" s="358"/>
      <c r="AL12" s="358"/>
      <c r="AM12" s="358"/>
      <c r="AN12" s="358"/>
    </row>
    <row r="13" spans="1:40" ht="50.25" customHeight="1" x14ac:dyDescent="0.25">
      <c r="B13" s="301" t="s">
        <v>302</v>
      </c>
      <c r="C13" s="156" t="s">
        <v>303</v>
      </c>
      <c r="D13" s="189"/>
      <c r="E13" s="279" t="s">
        <v>304</v>
      </c>
      <c r="F13" s="189"/>
      <c r="G13" s="202"/>
      <c r="H13" s="139"/>
      <c r="I13" s="148"/>
      <c r="J13" s="165"/>
      <c r="K13" s="137">
        <f t="shared" ref="K13:K26" si="9">SUM(L13:Q13)</f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:T26" si="10">IF(SUM(L13:Q13)=1,((L13*0)+(M13*20)+(N13*40)+(O13*60)+(P13*80)+(Q13*100)),"")</f>
        <v/>
      </c>
      <c r="U13" s="160"/>
      <c r="V13" s="140" t="e">
        <f t="shared" si="7"/>
        <v>#DIV/0!</v>
      </c>
      <c r="W13" s="152"/>
      <c r="X13" s="48" t="e">
        <f t="shared" ref="X13:X26" si="11">IF(R13=1,0,T13*V13)</f>
        <v>#VALUE!</v>
      </c>
      <c r="Z13" s="355"/>
      <c r="AA13" s="355"/>
      <c r="AH13" s="358" t="s">
        <v>1618</v>
      </c>
      <c r="AI13" s="358"/>
      <c r="AJ13" s="358"/>
      <c r="AK13" s="358"/>
      <c r="AL13" s="358"/>
      <c r="AM13" s="358"/>
      <c r="AN13" s="358"/>
    </row>
    <row r="14" spans="1:40" ht="50.25" customHeight="1" x14ac:dyDescent="0.25">
      <c r="B14" s="301" t="s">
        <v>305</v>
      </c>
      <c r="C14" s="175" t="s">
        <v>306</v>
      </c>
      <c r="D14" s="195"/>
      <c r="E14" s="279" t="s">
        <v>307</v>
      </c>
      <c r="F14" s="195"/>
      <c r="G14" s="203"/>
      <c r="H14" s="128"/>
      <c r="I14" s="148"/>
      <c r="J14" s="165"/>
      <c r="K14" s="137">
        <f t="shared" si="9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10"/>
        <v/>
      </c>
      <c r="U14" s="160"/>
      <c r="V14" s="140" t="e">
        <f t="shared" si="7"/>
        <v>#DIV/0!</v>
      </c>
      <c r="W14" s="152"/>
      <c r="X14" s="48" t="e">
        <f t="shared" si="11"/>
        <v>#VALUE!</v>
      </c>
      <c r="Z14" s="355"/>
      <c r="AA14" s="355"/>
      <c r="AH14" s="358" t="s">
        <v>1619</v>
      </c>
      <c r="AI14" s="358"/>
      <c r="AJ14" s="358"/>
      <c r="AK14" s="358"/>
      <c r="AL14" s="358"/>
      <c r="AM14" s="358"/>
      <c r="AN14" s="358"/>
    </row>
    <row r="15" spans="1:40" ht="48" customHeight="1" x14ac:dyDescent="0.25">
      <c r="B15" s="301" t="s">
        <v>308</v>
      </c>
      <c r="C15" s="156" t="s">
        <v>309</v>
      </c>
      <c r="D15" s="189"/>
      <c r="E15" s="279" t="s">
        <v>310</v>
      </c>
      <c r="F15" s="189"/>
      <c r="G15" s="202"/>
      <c r="H15" s="128"/>
      <c r="I15" s="148"/>
      <c r="J15" s="165"/>
      <c r="K15" s="137">
        <f t="shared" si="9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10"/>
        <v/>
      </c>
      <c r="U15" s="160"/>
      <c r="V15" s="140" t="e">
        <f t="shared" si="7"/>
        <v>#DIV/0!</v>
      </c>
      <c r="W15" s="152"/>
      <c r="X15" s="48" t="e">
        <f t="shared" si="11"/>
        <v>#VALUE!</v>
      </c>
      <c r="Z15" s="355"/>
      <c r="AA15" s="355"/>
      <c r="AH15" s="358" t="s">
        <v>1620</v>
      </c>
      <c r="AI15" s="358"/>
      <c r="AJ15" s="358"/>
      <c r="AK15" s="358"/>
      <c r="AL15" s="358"/>
      <c r="AM15" s="358"/>
      <c r="AN15" s="358"/>
    </row>
    <row r="16" spans="1:40" ht="49.5" customHeight="1" x14ac:dyDescent="0.25">
      <c r="B16" s="301" t="s">
        <v>311</v>
      </c>
      <c r="C16" s="156" t="s">
        <v>312</v>
      </c>
      <c r="D16" s="189"/>
      <c r="E16" s="279" t="s">
        <v>313</v>
      </c>
      <c r="F16" s="189"/>
      <c r="G16" s="202"/>
      <c r="H16" s="128"/>
      <c r="I16" s="148"/>
      <c r="J16" s="165"/>
      <c r="K16" s="137">
        <f t="shared" si="9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0"/>
        <v/>
      </c>
      <c r="U16" s="160"/>
      <c r="V16" s="140" t="e">
        <f t="shared" si="7"/>
        <v>#DIV/0!</v>
      </c>
      <c r="W16" s="152"/>
      <c r="X16" s="48" t="e">
        <f t="shared" si="11"/>
        <v>#VALUE!</v>
      </c>
      <c r="Z16" s="355"/>
      <c r="AA16" s="355"/>
      <c r="AH16" s="358" t="s">
        <v>1621</v>
      </c>
      <c r="AI16" s="358"/>
      <c r="AJ16" s="358"/>
      <c r="AK16" s="358"/>
      <c r="AL16" s="358"/>
      <c r="AM16" s="358"/>
      <c r="AN16" s="358"/>
    </row>
    <row r="17" spans="1:40" ht="55.5" customHeight="1" x14ac:dyDescent="0.25">
      <c r="B17" s="301" t="s">
        <v>314</v>
      </c>
      <c r="C17" s="156" t="s">
        <v>315</v>
      </c>
      <c r="D17" s="189"/>
      <c r="E17" s="279" t="s">
        <v>316</v>
      </c>
      <c r="F17" s="189"/>
      <c r="G17" s="202"/>
      <c r="H17" s="128"/>
      <c r="I17" s="148"/>
      <c r="J17" s="165"/>
      <c r="K17" s="137">
        <f t="shared" si="9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0"/>
        <v/>
      </c>
      <c r="U17" s="160"/>
      <c r="V17" s="140" t="e">
        <f t="shared" si="7"/>
        <v>#DIV/0!</v>
      </c>
      <c r="W17" s="152"/>
      <c r="X17" s="48" t="e">
        <f t="shared" si="11"/>
        <v>#VALUE!</v>
      </c>
      <c r="Z17" s="355"/>
      <c r="AA17" s="355"/>
      <c r="AH17" s="358" t="s">
        <v>1622</v>
      </c>
      <c r="AI17" s="358"/>
      <c r="AJ17" s="358"/>
      <c r="AK17" s="358"/>
      <c r="AL17" s="358"/>
      <c r="AM17" s="358"/>
      <c r="AN17" s="358"/>
    </row>
    <row r="18" spans="1:40" ht="54.75" customHeight="1" x14ac:dyDescent="0.25">
      <c r="B18" s="301" t="s">
        <v>317</v>
      </c>
      <c r="C18" s="157" t="s">
        <v>318</v>
      </c>
      <c r="D18" s="189"/>
      <c r="E18" s="279" t="s">
        <v>319</v>
      </c>
      <c r="F18" s="189"/>
      <c r="G18" s="202"/>
      <c r="H18" s="128"/>
      <c r="I18" s="148"/>
      <c r="J18" s="165"/>
      <c r="K18" s="137">
        <f t="shared" si="9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0"/>
        <v/>
      </c>
      <c r="U18" s="160"/>
      <c r="V18" s="140" t="e">
        <f t="shared" si="7"/>
        <v>#DIV/0!</v>
      </c>
      <c r="W18" s="152"/>
      <c r="X18" s="48" t="e">
        <f t="shared" si="11"/>
        <v>#VALUE!</v>
      </c>
      <c r="Z18" s="355"/>
      <c r="AA18" s="355"/>
      <c r="AH18" s="358" t="s">
        <v>1623</v>
      </c>
      <c r="AI18" s="358"/>
      <c r="AJ18" s="358"/>
      <c r="AK18" s="358"/>
      <c r="AL18" s="358"/>
      <c r="AM18" s="358"/>
      <c r="AN18" s="358"/>
    </row>
    <row r="19" spans="1:40" ht="49.5" customHeight="1" x14ac:dyDescent="0.25">
      <c r="B19" s="301">
        <v>3</v>
      </c>
      <c r="C19" s="154" t="s">
        <v>320</v>
      </c>
      <c r="D19" s="189"/>
      <c r="E19" s="279" t="s">
        <v>321</v>
      </c>
      <c r="F19" s="189"/>
      <c r="G19" s="202"/>
      <c r="H19" s="128"/>
      <c r="I19" s="148"/>
      <c r="J19" s="137">
        <f>SUM(L19:Q19)</f>
        <v>0</v>
      </c>
      <c r="K19" s="137">
        <f t="shared" si="9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0"/>
        <v/>
      </c>
      <c r="U19" s="160" t="e">
        <f>1/$J$28</f>
        <v>#DIV/0!</v>
      </c>
      <c r="V19" s="140" t="e">
        <f t="shared" si="7"/>
        <v>#DIV/0!</v>
      </c>
      <c r="W19" s="152" t="e">
        <f>IF(R19=1,0,T19*U19)</f>
        <v>#VALUE!</v>
      </c>
      <c r="X19" s="48" t="e">
        <f t="shared" si="11"/>
        <v>#VALUE!</v>
      </c>
      <c r="Z19" s="355"/>
      <c r="AA19" s="355"/>
      <c r="AH19" s="358" t="s">
        <v>1624</v>
      </c>
      <c r="AI19" s="358"/>
      <c r="AJ19" s="358"/>
      <c r="AK19" s="358"/>
      <c r="AL19" s="358"/>
      <c r="AM19" s="358"/>
      <c r="AN19" s="358"/>
    </row>
    <row r="20" spans="1:40" s="163" customFormat="1" ht="50.25" customHeight="1" x14ac:dyDescent="0.25">
      <c r="B20" s="301" t="s">
        <v>322</v>
      </c>
      <c r="C20" s="155" t="s">
        <v>323</v>
      </c>
      <c r="D20" s="189"/>
      <c r="E20" s="279" t="s">
        <v>324</v>
      </c>
      <c r="F20" s="189"/>
      <c r="G20" s="189"/>
      <c r="H20" s="128"/>
      <c r="I20" s="165"/>
      <c r="J20" s="165"/>
      <c r="K20" s="137">
        <f t="shared" si="9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0"/>
        <v/>
      </c>
      <c r="U20" s="160"/>
      <c r="V20" s="140" t="e">
        <f t="shared" si="7"/>
        <v>#DIV/0!</v>
      </c>
      <c r="W20" s="152"/>
      <c r="X20" s="48" t="e">
        <f t="shared" si="11"/>
        <v>#VALUE!</v>
      </c>
      <c r="Z20" s="355"/>
      <c r="AA20" s="355"/>
      <c r="AH20" s="358" t="s">
        <v>1625</v>
      </c>
      <c r="AI20" s="358"/>
      <c r="AJ20" s="358"/>
      <c r="AK20" s="358"/>
      <c r="AL20" s="358"/>
      <c r="AM20" s="358"/>
      <c r="AN20" s="358"/>
    </row>
    <row r="21" spans="1:40" s="163" customFormat="1" ht="50.25" customHeight="1" x14ac:dyDescent="0.25">
      <c r="B21" s="301" t="s">
        <v>325</v>
      </c>
      <c r="C21" s="156" t="s">
        <v>326</v>
      </c>
      <c r="D21" s="189"/>
      <c r="E21" s="279" t="s">
        <v>327</v>
      </c>
      <c r="F21" s="189"/>
      <c r="G21" s="189"/>
      <c r="H21" s="128"/>
      <c r="I21" s="165"/>
      <c r="J21" s="165"/>
      <c r="K21" s="137">
        <f t="shared" si="9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0"/>
        <v/>
      </c>
      <c r="U21" s="160"/>
      <c r="V21" s="140" t="e">
        <f t="shared" si="7"/>
        <v>#DIV/0!</v>
      </c>
      <c r="W21" s="152"/>
      <c r="X21" s="48" t="e">
        <f t="shared" si="11"/>
        <v>#VALUE!</v>
      </c>
      <c r="Z21" s="355"/>
      <c r="AA21" s="355"/>
      <c r="AH21" s="358" t="s">
        <v>1626</v>
      </c>
      <c r="AI21" s="358"/>
      <c r="AJ21" s="358"/>
      <c r="AK21" s="358"/>
      <c r="AL21" s="358"/>
      <c r="AM21" s="358"/>
      <c r="AN21" s="358"/>
    </row>
    <row r="22" spans="1:40" s="163" customFormat="1" ht="45.75" customHeight="1" x14ac:dyDescent="0.25">
      <c r="B22" s="301" t="s">
        <v>328</v>
      </c>
      <c r="C22" s="156" t="s">
        <v>329</v>
      </c>
      <c r="D22" s="189"/>
      <c r="E22" s="279" t="s">
        <v>330</v>
      </c>
      <c r="F22" s="189"/>
      <c r="G22" s="189"/>
      <c r="H22" s="128"/>
      <c r="I22" s="165"/>
      <c r="J22" s="165"/>
      <c r="K22" s="137">
        <f t="shared" si="9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0"/>
        <v/>
      </c>
      <c r="U22" s="160"/>
      <c r="V22" s="140" t="e">
        <f t="shared" si="7"/>
        <v>#DIV/0!</v>
      </c>
      <c r="W22" s="152"/>
      <c r="X22" s="48" t="e">
        <f t="shared" si="11"/>
        <v>#VALUE!</v>
      </c>
      <c r="Z22" s="355"/>
      <c r="AA22" s="355"/>
      <c r="AH22" s="358" t="s">
        <v>1627</v>
      </c>
      <c r="AI22" s="358"/>
      <c r="AJ22" s="358"/>
      <c r="AK22" s="358"/>
      <c r="AL22" s="358"/>
      <c r="AM22" s="358"/>
      <c r="AN22" s="358"/>
    </row>
    <row r="23" spans="1:40" s="163" customFormat="1" ht="46.5" customHeight="1" x14ac:dyDescent="0.25">
      <c r="B23" s="301" t="s">
        <v>331</v>
      </c>
      <c r="C23" s="156" t="s">
        <v>332</v>
      </c>
      <c r="D23" s="189"/>
      <c r="E23" s="279" t="s">
        <v>333</v>
      </c>
      <c r="F23" s="189"/>
      <c r="G23" s="189"/>
      <c r="H23" s="128"/>
      <c r="I23" s="165"/>
      <c r="J23" s="165"/>
      <c r="K23" s="137">
        <f t="shared" si="9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10"/>
        <v/>
      </c>
      <c r="U23" s="160"/>
      <c r="V23" s="140" t="e">
        <f t="shared" si="7"/>
        <v>#DIV/0!</v>
      </c>
      <c r="W23" s="152"/>
      <c r="X23" s="48" t="e">
        <f t="shared" si="11"/>
        <v>#VALUE!</v>
      </c>
      <c r="Z23" s="355"/>
      <c r="AA23" s="355"/>
      <c r="AH23" s="358" t="s">
        <v>1628</v>
      </c>
      <c r="AI23" s="358"/>
      <c r="AJ23" s="358"/>
      <c r="AK23" s="358"/>
      <c r="AL23" s="358"/>
      <c r="AM23" s="358"/>
      <c r="AN23" s="358"/>
    </row>
    <row r="24" spans="1:40" s="163" customFormat="1" ht="47.25" customHeight="1" x14ac:dyDescent="0.25">
      <c r="B24" s="301" t="s">
        <v>334</v>
      </c>
      <c r="C24" s="156" t="s">
        <v>335</v>
      </c>
      <c r="D24" s="189"/>
      <c r="E24" s="279" t="s">
        <v>336</v>
      </c>
      <c r="F24" s="189"/>
      <c r="G24" s="189"/>
      <c r="H24" s="128"/>
      <c r="I24" s="165"/>
      <c r="J24" s="165"/>
      <c r="K24" s="137">
        <f t="shared" si="9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10"/>
        <v/>
      </c>
      <c r="U24" s="160"/>
      <c r="V24" s="140" t="e">
        <f t="shared" si="7"/>
        <v>#DIV/0!</v>
      </c>
      <c r="W24" s="152"/>
      <c r="X24" s="48" t="e">
        <f t="shared" si="11"/>
        <v>#VALUE!</v>
      </c>
      <c r="Z24" s="355"/>
      <c r="AA24" s="355"/>
      <c r="AH24" s="358" t="s">
        <v>1629</v>
      </c>
      <c r="AI24" s="358"/>
      <c r="AJ24" s="358"/>
      <c r="AK24" s="358"/>
      <c r="AL24" s="358"/>
      <c r="AM24" s="358"/>
      <c r="AN24" s="358"/>
    </row>
    <row r="25" spans="1:40" s="163" customFormat="1" ht="51" customHeight="1" x14ac:dyDescent="0.25">
      <c r="B25" s="301" t="s">
        <v>337</v>
      </c>
      <c r="C25" s="156" t="s">
        <v>338</v>
      </c>
      <c r="D25" s="189"/>
      <c r="E25" s="279" t="s">
        <v>339</v>
      </c>
      <c r="F25" s="189"/>
      <c r="G25" s="189"/>
      <c r="H25" s="128"/>
      <c r="I25" s="165"/>
      <c r="J25" s="165"/>
      <c r="K25" s="137">
        <f t="shared" si="9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10"/>
        <v/>
      </c>
      <c r="U25" s="160"/>
      <c r="V25" s="140" t="e">
        <f t="shared" si="7"/>
        <v>#DIV/0!</v>
      </c>
      <c r="W25" s="152"/>
      <c r="X25" s="48" t="e">
        <f t="shared" si="11"/>
        <v>#VALUE!</v>
      </c>
      <c r="Z25" s="355"/>
      <c r="AA25" s="355"/>
      <c r="AH25" s="358" t="s">
        <v>1630</v>
      </c>
      <c r="AI25" s="358"/>
      <c r="AJ25" s="358"/>
      <c r="AK25" s="358"/>
      <c r="AL25" s="358"/>
      <c r="AM25" s="358"/>
      <c r="AN25" s="358"/>
    </row>
    <row r="26" spans="1:40" s="163" customFormat="1" ht="45" customHeight="1" x14ac:dyDescent="0.25">
      <c r="B26" s="301" t="s">
        <v>340</v>
      </c>
      <c r="C26" s="157" t="s">
        <v>341</v>
      </c>
      <c r="D26" s="189"/>
      <c r="E26" s="279" t="s">
        <v>342</v>
      </c>
      <c r="F26" s="189"/>
      <c r="G26" s="189"/>
      <c r="H26" s="128"/>
      <c r="I26" s="165"/>
      <c r="J26" s="165"/>
      <c r="K26" s="137">
        <f t="shared" si="9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10"/>
        <v/>
      </c>
      <c r="U26" s="160"/>
      <c r="V26" s="140" t="e">
        <f t="shared" si="7"/>
        <v>#DIV/0!</v>
      </c>
      <c r="W26" s="152"/>
      <c r="X26" s="48" t="e">
        <f t="shared" si="11"/>
        <v>#VALUE!</v>
      </c>
      <c r="Z26" s="355"/>
      <c r="AA26" s="355"/>
      <c r="AH26" s="345"/>
      <c r="AI26" s="345"/>
      <c r="AJ26" s="345"/>
      <c r="AK26" s="345"/>
      <c r="AL26" s="345"/>
      <c r="AM26" s="345"/>
      <c r="AN26" s="345"/>
    </row>
    <row r="27" spans="1:40" x14ac:dyDescent="0.25">
      <c r="C27" s="148"/>
      <c r="D27" s="165"/>
      <c r="E27" s="165"/>
      <c r="F27" s="165"/>
      <c r="G27" s="165"/>
      <c r="W27" s="184" t="e">
        <f>SUM(W10:W26)</f>
        <v>#VALUE!</v>
      </c>
      <c r="X27" s="184" t="e">
        <f>SUM(X10:X26)</f>
        <v>#VALUE!</v>
      </c>
      <c r="Z27" s="180"/>
      <c r="AA27" s="180"/>
    </row>
    <row r="28" spans="1:40" s="147" customFormat="1" ht="12.75" customHeight="1" x14ac:dyDescent="0.25">
      <c r="A28" s="163"/>
      <c r="B28" s="150"/>
      <c r="C28" s="148"/>
      <c r="D28" s="165"/>
      <c r="E28" s="165"/>
      <c r="F28" s="165"/>
      <c r="G28" s="165"/>
      <c r="J28" s="163">
        <f>SUM(J10:J26)</f>
        <v>0</v>
      </c>
      <c r="K28" s="196">
        <f>SUM(K10:K26)</f>
        <v>0</v>
      </c>
      <c r="S28" s="131" t="s">
        <v>343</v>
      </c>
      <c r="T28" s="142">
        <f>SUMIF(J28,3-W31,W27)</f>
        <v>0</v>
      </c>
    </row>
    <row r="29" spans="1:40" x14ac:dyDescent="0.25">
      <c r="C29" s="148"/>
      <c r="D29" s="165"/>
      <c r="E29" s="165"/>
      <c r="F29" s="165"/>
      <c r="G29" s="165"/>
      <c r="S29" s="131" t="s">
        <v>344</v>
      </c>
      <c r="T29" s="142">
        <f>SUMIF(K28,17-W32,X27)</f>
        <v>0</v>
      </c>
      <c r="Y29" s="141"/>
    </row>
    <row r="30" spans="1:40" x14ac:dyDescent="0.25">
      <c r="C30" s="148"/>
      <c r="D30" s="165"/>
      <c r="E30" s="165"/>
      <c r="F30" s="165"/>
      <c r="G30" s="165"/>
      <c r="Y30" s="141"/>
    </row>
    <row r="31" spans="1:40" x14ac:dyDescent="0.25">
      <c r="C31" s="148"/>
      <c r="D31" s="165"/>
      <c r="E31" s="165"/>
      <c r="F31" s="165"/>
      <c r="G31" s="165"/>
      <c r="T31"/>
      <c r="U31"/>
      <c r="V31" s="144" t="s">
        <v>351</v>
      </c>
      <c r="W31" s="144">
        <f>SUM(R10,R11,R19)</f>
        <v>0</v>
      </c>
      <c r="X31"/>
      <c r="Y31"/>
      <c r="Z31"/>
      <c r="AA31"/>
      <c r="AB31"/>
      <c r="AC31"/>
      <c r="AD31"/>
    </row>
    <row r="32" spans="1:40" ht="13.5" customHeight="1" x14ac:dyDescent="0.25">
      <c r="C32" s="148"/>
      <c r="D32" s="165"/>
      <c r="E32" s="165"/>
      <c r="F32" s="165"/>
      <c r="G32" s="165"/>
      <c r="T32"/>
      <c r="U32"/>
      <c r="V32" s="144" t="s">
        <v>352</v>
      </c>
      <c r="W32" s="144">
        <f>SUM(R10:R26)</f>
        <v>0</v>
      </c>
      <c r="X32"/>
      <c r="Y32"/>
      <c r="Z32"/>
      <c r="AA32"/>
      <c r="AB32"/>
      <c r="AC32"/>
      <c r="AD32"/>
    </row>
    <row r="33" spans="3:33" x14ac:dyDescent="0.25">
      <c r="C33" s="148"/>
      <c r="D33" s="165"/>
      <c r="E33" s="165"/>
      <c r="F33" s="165"/>
      <c r="G33" s="165"/>
      <c r="T33"/>
      <c r="U33"/>
      <c r="V33"/>
      <c r="W33"/>
      <c r="X33"/>
      <c r="Y33"/>
      <c r="Z33"/>
      <c r="AA33"/>
      <c r="AB33"/>
      <c r="AC33"/>
      <c r="AD33"/>
    </row>
    <row r="34" spans="3:33" x14ac:dyDescent="0.25">
      <c r="T34"/>
      <c r="U34"/>
      <c r="V34"/>
      <c r="W34"/>
      <c r="X34"/>
      <c r="Y34"/>
      <c r="Z34"/>
      <c r="AA34"/>
      <c r="AB34"/>
      <c r="AC34"/>
      <c r="AD34"/>
    </row>
    <row r="35" spans="3:33" x14ac:dyDescent="0.25">
      <c r="T35"/>
      <c r="U35"/>
      <c r="V35"/>
      <c r="W35"/>
      <c r="X35"/>
      <c r="Y35"/>
      <c r="Z35"/>
      <c r="AA35"/>
      <c r="AB35"/>
      <c r="AC35"/>
      <c r="AD35"/>
    </row>
    <row r="40" spans="3:33" ht="22.5" customHeight="1" x14ac:dyDescent="0.25">
      <c r="AB40" s="149"/>
      <c r="AC40" s="149"/>
      <c r="AD40" s="149"/>
    </row>
    <row r="42" spans="3:33" ht="15" customHeight="1" x14ac:dyDescent="0.25">
      <c r="AB42" s="145"/>
      <c r="AC42" s="145"/>
      <c r="AD42" s="145"/>
      <c r="AE42" s="145"/>
      <c r="AF42" s="145"/>
      <c r="AG42" s="145"/>
    </row>
  </sheetData>
  <sheetProtection formatCells="0" formatColumns="0" formatRows="0" insertColumns="0" insertRows="0" insertHyperlinks="0" deleteColumns="0" deleteRows="0" sort="0" autoFilter="0" pivotTables="0"/>
  <mergeCells count="45">
    <mergeCell ref="AH16:AN16"/>
    <mergeCell ref="AH17:AN17"/>
    <mergeCell ref="AH18:AN18"/>
    <mergeCell ref="AH25:AN25"/>
    <mergeCell ref="AH19:AN19"/>
    <mergeCell ref="AH20:AN20"/>
    <mergeCell ref="AH21:AN21"/>
    <mergeCell ref="AH22:AN22"/>
    <mergeCell ref="AH23:AN23"/>
    <mergeCell ref="AH24:AN24"/>
    <mergeCell ref="AH14:AN14"/>
    <mergeCell ref="AH15:AN15"/>
    <mergeCell ref="T7:V7"/>
    <mergeCell ref="C7:C8"/>
    <mergeCell ref="Z21:AA21"/>
    <mergeCell ref="Z10:AA10"/>
    <mergeCell ref="Z11:AA11"/>
    <mergeCell ref="Z12:AA12"/>
    <mergeCell ref="Z13:AA13"/>
    <mergeCell ref="Z14:AA14"/>
    <mergeCell ref="AH7:AN8"/>
    <mergeCell ref="AH10:AN10"/>
    <mergeCell ref="AH9:AN9"/>
    <mergeCell ref="AH11:AN11"/>
    <mergeCell ref="AH12:AN12"/>
    <mergeCell ref="AH13:AN13"/>
    <mergeCell ref="Z16:AA16"/>
    <mergeCell ref="Z17:AA17"/>
    <mergeCell ref="Z18:AA18"/>
    <mergeCell ref="Z19:AA19"/>
    <mergeCell ref="Z20:AA20"/>
    <mergeCell ref="Z22:AA22"/>
    <mergeCell ref="Z23:AA23"/>
    <mergeCell ref="Z24:AA24"/>
    <mergeCell ref="Z25:AA25"/>
    <mergeCell ref="Z26:AA26"/>
    <mergeCell ref="Z15:AA15"/>
    <mergeCell ref="J7:R7"/>
    <mergeCell ref="E7:E8"/>
    <mergeCell ref="G7:G8"/>
    <mergeCell ref="C1:V1"/>
    <mergeCell ref="C2:T2"/>
    <mergeCell ref="C3:V3"/>
    <mergeCell ref="J5:AB5"/>
    <mergeCell ref="C6:S6"/>
  </mergeCells>
  <conditionalFormatting sqref="K10:K26">
    <cfRule type="cellIs" dxfId="634" priority="1644" stopIfTrue="1" operator="notEqual">
      <formula>1</formula>
    </cfRule>
    <cfRule type="cellIs" dxfId="633" priority="1645" stopIfTrue="1" operator="equal">
      <formula>1</formula>
    </cfRule>
  </conditionalFormatting>
  <conditionalFormatting sqref="K28">
    <cfRule type="cellIs" dxfId="632" priority="1621" stopIfTrue="1" operator="notEqual">
      <formula>1</formula>
    </cfRule>
    <cfRule type="cellIs" dxfId="631" priority="1622" stopIfTrue="1" operator="equal">
      <formula>1</formula>
    </cfRule>
  </conditionalFormatting>
  <conditionalFormatting sqref="T29">
    <cfRule type="containsBlanks" dxfId="630" priority="1083" stopIfTrue="1">
      <formula>LEN(TRIM(T29))=0</formula>
    </cfRule>
    <cfRule type="cellIs" dxfId="629" priority="1084" stopIfTrue="1" operator="lessThan">
      <formula>19.999</formula>
    </cfRule>
    <cfRule type="cellIs" dxfId="628" priority="1085" stopIfTrue="1" operator="lessThan">
      <formula>39.999</formula>
    </cfRule>
    <cfRule type="cellIs" dxfId="627" priority="1086" stopIfTrue="1" operator="lessThan">
      <formula>59.999</formula>
    </cfRule>
    <cfRule type="cellIs" dxfId="626" priority="1087" stopIfTrue="1" operator="lessThan">
      <formula>79.999</formula>
    </cfRule>
    <cfRule type="cellIs" dxfId="625" priority="1088" stopIfTrue="1" operator="lessThan">
      <formula>89.999</formula>
    </cfRule>
    <cfRule type="cellIs" dxfId="624" priority="1089" stopIfTrue="1" operator="between">
      <formula>90</formula>
      <formula>100</formula>
    </cfRule>
  </conditionalFormatting>
  <conditionalFormatting sqref="T28">
    <cfRule type="containsBlanks" dxfId="623" priority="393" stopIfTrue="1">
      <formula>LEN(TRIM(T28))=0</formula>
    </cfRule>
    <cfRule type="cellIs" dxfId="622" priority="394" stopIfTrue="1" operator="lessThan">
      <formula>19.999</formula>
    </cfRule>
    <cfRule type="cellIs" dxfId="621" priority="395" stopIfTrue="1" operator="lessThan">
      <formula>39.999</formula>
    </cfRule>
    <cfRule type="cellIs" dxfId="620" priority="396" stopIfTrue="1" operator="lessThan">
      <formula>59.999</formula>
    </cfRule>
    <cfRule type="cellIs" dxfId="619" priority="397" stopIfTrue="1" operator="lessThan">
      <formula>79.999</formula>
    </cfRule>
    <cfRule type="cellIs" dxfId="618" priority="398" stopIfTrue="1" operator="lessThan">
      <formula>89.999</formula>
    </cfRule>
    <cfRule type="cellIs" dxfId="617" priority="399" stopIfTrue="1" operator="between">
      <formula>90</formula>
      <formula>100</formula>
    </cfRule>
  </conditionalFormatting>
  <conditionalFormatting sqref="J10">
    <cfRule type="cellIs" dxfId="616" priority="136" stopIfTrue="1" operator="notEqual">
      <formula>1</formula>
    </cfRule>
    <cfRule type="cellIs" dxfId="615" priority="137" stopIfTrue="1" operator="equal">
      <formula>1</formula>
    </cfRule>
  </conditionalFormatting>
  <conditionalFormatting sqref="J11">
    <cfRule type="cellIs" dxfId="614" priority="11" stopIfTrue="1" operator="notEqual">
      <formula>1</formula>
    </cfRule>
    <cfRule type="cellIs" dxfId="613" priority="12" stopIfTrue="1" operator="equal">
      <formula>1</formula>
    </cfRule>
  </conditionalFormatting>
  <conditionalFormatting sqref="J19">
    <cfRule type="cellIs" dxfId="612" priority="9" stopIfTrue="1" operator="notEqual">
      <formula>1</formula>
    </cfRule>
    <cfRule type="cellIs" dxfId="611" priority="10" stopIfTrue="1" operator="equal">
      <formula>1</formula>
    </cfRule>
  </conditionalFormatting>
  <conditionalFormatting sqref="X10:X26">
    <cfRule type="expression" dxfId="610" priority="1662" stopIfTrue="1">
      <formula>#REF!=0</formula>
    </cfRule>
  </conditionalFormatting>
  <pageMargins left="0.7" right="0.7" top="0.75" bottom="0.75" header="0.3" footer="0.3"/>
  <pageSetup paperSize="9" scale="41" orientation="landscape" r:id="rId1"/>
  <colBreaks count="1" manualBreakCount="1">
    <brk id="33" max="1048575" man="1"/>
  </colBreaks>
  <ignoredErrors>
    <ignoredError sqref="T10:T2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9049" r:id="rId4" name="Button 3945">
              <controlPr defaultSize="0" print="0" autoLine="0" autoPict="0" macro="[0]!ButtonOpenAll">
                <anchor moveWithCells="1" sizeWithCells="1">
                  <from>
                    <xdr:col>2</xdr:col>
                    <xdr:colOff>2800350</xdr:colOff>
                    <xdr:row>3</xdr:row>
                    <xdr:rowOff>104775</xdr:rowOff>
                  </from>
                  <to>
                    <xdr:col>2</xdr:col>
                    <xdr:colOff>3876675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207" r:id="rId5" name="Button 4167">
              <controlPr defaultSize="0" print="0" autoLine="0" autoPict="0" macro="[0]!ButtonD4_CloseAll">
                <anchor moveWithCells="1" sizeWithCells="1">
                  <from>
                    <xdr:col>2</xdr:col>
                    <xdr:colOff>3981450</xdr:colOff>
                    <xdr:row>3</xdr:row>
                    <xdr:rowOff>85725</xdr:rowOff>
                  </from>
                  <to>
                    <xdr:col>5</xdr:col>
                    <xdr:colOff>38100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5" tint="-0.24988555558946501"/>
  </sheetPr>
  <dimension ref="A1:AN76"/>
  <sheetViews>
    <sheetView showGridLines="0" showRowColHeaders="0" zoomScale="85" zoomScaleNormal="85" workbookViewId="0">
      <pane ySplit="8" topLeftCell="A50" activePane="bottomLeft" state="frozen"/>
      <selection pane="bottomLeft" activeCell="C6" sqref="C6:S6"/>
    </sheetView>
  </sheetViews>
  <sheetFormatPr defaultRowHeight="15" outlineLevelCol="1" x14ac:dyDescent="0.25"/>
  <cols>
    <col min="1" max="1" width="1.7109375" style="163" customWidth="1"/>
    <col min="2" max="2" width="5" style="163" customWidth="1"/>
    <col min="3" max="3" width="65.85546875" style="163" customWidth="1"/>
    <col min="4" max="4" width="2.5703125" style="163" customWidth="1" outlineLevel="1"/>
    <col min="5" max="5" width="5.7109375" style="163" customWidth="1" outlineLevel="1"/>
    <col min="6" max="6" width="2.5703125" style="163" customWidth="1" outlineLevel="1"/>
    <col min="7" max="7" width="6.140625" style="163" customWidth="1" outlineLevel="1"/>
    <col min="8" max="8" width="2.5703125" style="163" customWidth="1"/>
    <col min="9" max="9" width="5.28515625" style="163" hidden="1" customWidth="1"/>
    <col min="10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7.28515625" style="163" customWidth="1"/>
    <col min="20" max="20" width="13.28515625" style="163" customWidth="1"/>
    <col min="21" max="21" width="8.28515625" style="163" hidden="1" customWidth="1"/>
    <col min="22" max="22" width="6.7109375" style="163" hidden="1" customWidth="1"/>
    <col min="23" max="23" width="10.42578125" style="163" hidden="1" customWidth="1"/>
    <col min="24" max="24" width="9" style="163" hidden="1" customWidth="1"/>
    <col min="25" max="25" width="7.140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16384" width="9.140625" style="163"/>
  </cols>
  <sheetData>
    <row r="1" spans="1:40" ht="30" customHeight="1" x14ac:dyDescent="0.25">
      <c r="A1" s="345"/>
      <c r="B1" s="185"/>
      <c r="C1" s="363" t="s">
        <v>353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185"/>
      <c r="Y1" s="185"/>
    </row>
    <row r="2" spans="1:40" x14ac:dyDescent="0.25">
      <c r="B2" s="186"/>
      <c r="C2" s="367" t="s">
        <v>1631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186"/>
      <c r="X2" s="186"/>
      <c r="Y2" s="186"/>
    </row>
    <row r="3" spans="1:40" x14ac:dyDescent="0.25">
      <c r="B3" s="186"/>
      <c r="C3" s="367" t="s">
        <v>1632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186"/>
      <c r="X3" s="186"/>
      <c r="Y3" s="186"/>
    </row>
    <row r="4" spans="1:40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</row>
    <row r="5" spans="1:40" s="166" customFormat="1" ht="14.25" customHeight="1" x14ac:dyDescent="0.25">
      <c r="B5" s="187"/>
      <c r="C5" s="454"/>
      <c r="D5" s="454"/>
      <c r="E5" s="454"/>
      <c r="F5" s="454"/>
      <c r="G5" s="454"/>
      <c r="H5" s="454"/>
      <c r="I5" s="454"/>
      <c r="J5" s="454"/>
      <c r="K5" s="454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</row>
    <row r="6" spans="1:40" s="166" customFormat="1" ht="16.5" x14ac:dyDescent="0.3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6"/>
      <c r="U6" s="456"/>
      <c r="V6" s="456"/>
      <c r="W6" s="456"/>
      <c r="X6" s="456"/>
      <c r="Y6" s="456"/>
      <c r="Z6" s="457"/>
      <c r="AA6" s="457"/>
      <c r="AB6" s="457"/>
      <c r="AC6" s="457"/>
      <c r="AD6" s="457"/>
    </row>
    <row r="7" spans="1:40" s="166" customFormat="1" ht="37.5" customHeight="1" x14ac:dyDescent="0.25">
      <c r="B7" s="181"/>
      <c r="C7" s="356" t="s">
        <v>354</v>
      </c>
      <c r="D7" s="338"/>
      <c r="E7" s="359" t="s">
        <v>355</v>
      </c>
      <c r="F7" s="339"/>
      <c r="G7" s="359" t="s">
        <v>356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357</v>
      </c>
      <c r="U7" s="360"/>
      <c r="V7" s="360"/>
      <c r="W7" s="170"/>
      <c r="X7" s="170"/>
      <c r="Y7" s="170"/>
      <c r="Z7" s="170"/>
      <c r="AH7" s="356" t="s">
        <v>358</v>
      </c>
      <c r="AI7" s="356"/>
      <c r="AJ7" s="356"/>
      <c r="AK7" s="356"/>
      <c r="AL7" s="356"/>
      <c r="AM7" s="356"/>
      <c r="AN7" s="356"/>
    </row>
    <row r="8" spans="1:40" s="166" customFormat="1" ht="80.25" customHeight="1" x14ac:dyDescent="0.25">
      <c r="B8" s="181"/>
      <c r="C8" s="356"/>
      <c r="D8" s="338"/>
      <c r="E8" s="359"/>
      <c r="F8" s="340"/>
      <c r="G8" s="359"/>
      <c r="H8" s="168"/>
      <c r="J8" s="172" t="s">
        <v>511</v>
      </c>
      <c r="K8" s="172" t="s">
        <v>512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359</v>
      </c>
      <c r="T8" s="174"/>
      <c r="U8" s="174" t="s">
        <v>513</v>
      </c>
      <c r="V8" s="173" t="s">
        <v>514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1:40" ht="42" customHeight="1" x14ac:dyDescent="0.25">
      <c r="B9" s="301"/>
      <c r="D9" s="139"/>
      <c r="E9" s="139"/>
      <c r="F9" s="139"/>
      <c r="G9" s="139"/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515</v>
      </c>
      <c r="X9" s="163" t="s">
        <v>516</v>
      </c>
      <c r="Z9" s="131" t="s">
        <v>360</v>
      </c>
    </row>
    <row r="10" spans="1:40" ht="49.5" customHeight="1" x14ac:dyDescent="0.25">
      <c r="B10" s="301">
        <v>1</v>
      </c>
      <c r="C10" s="154" t="s">
        <v>361</v>
      </c>
      <c r="D10" s="139"/>
      <c r="E10" s="283" t="s">
        <v>362</v>
      </c>
      <c r="F10" s="283"/>
      <c r="G10" s="283"/>
      <c r="H10" s="139"/>
      <c r="I10" s="165">
        <f>SUM(K10:K60)</f>
        <v>0</v>
      </c>
      <c r="J10" s="137">
        <f>SUM(L10:Q10)</f>
        <v>0</v>
      </c>
      <c r="K10" s="137">
        <f t="shared" ref="K10" si="0">SUM(L10:Q10)</f>
        <v>0</v>
      </c>
      <c r="L10" s="135"/>
      <c r="M10" s="135"/>
      <c r="N10" s="135"/>
      <c r="O10" s="135"/>
      <c r="P10" s="136"/>
      <c r="Q10" s="135"/>
      <c r="R10" s="136"/>
      <c r="T10" s="138" t="str">
        <f>IF(SUM(L10:Q10)=1,((L10*0)+(M10*20)+(N10*40)+(O10*60)+(P10*80)+(Q10*100)),"")</f>
        <v/>
      </c>
      <c r="U10" s="160" t="e">
        <f>1/$J$62</f>
        <v>#DIV/0!</v>
      </c>
      <c r="V10" s="140" t="e">
        <f t="shared" ref="V10" si="1">1/$K$62</f>
        <v>#DIV/0!</v>
      </c>
      <c r="W10" s="152" t="e">
        <f>IF(R10=1,0,T10*U10)</f>
        <v>#VALUE!</v>
      </c>
      <c r="X10" s="48" t="e">
        <f t="shared" ref="X10" si="2">IF(R10=1,0,T10*V10)</f>
        <v>#VALUE!</v>
      </c>
      <c r="Z10" s="355"/>
      <c r="AA10" s="355"/>
    </row>
    <row r="11" spans="1:40" ht="50.25" customHeight="1" x14ac:dyDescent="0.25">
      <c r="B11" s="301" t="s">
        <v>363</v>
      </c>
      <c r="C11" s="158" t="s">
        <v>364</v>
      </c>
      <c r="D11" s="139"/>
      <c r="E11" s="283" t="s">
        <v>365</v>
      </c>
      <c r="F11" s="283"/>
      <c r="G11" s="283"/>
      <c r="H11" s="139"/>
      <c r="I11" s="165"/>
      <c r="J11" s="165"/>
      <c r="K11" s="137">
        <f t="shared" ref="K11" si="3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4">IF(SUM(L11:Q11)=1,((L11*0)+(M11*20)+(N11*40)+(O11*60)+(P11*80)+(Q11*100)),"")</f>
        <v/>
      </c>
      <c r="U11" s="160"/>
      <c r="V11" s="140" t="e">
        <f t="shared" ref="V11" si="5">1/$K$62</f>
        <v>#DIV/0!</v>
      </c>
      <c r="W11" s="152"/>
      <c r="X11" s="48" t="e">
        <f t="shared" ref="X11" si="6">IF(R11=1,0,T11*V11)</f>
        <v>#VALUE!</v>
      </c>
      <c r="Z11" s="355"/>
      <c r="AA11" s="355"/>
      <c r="AH11" s="358" t="s">
        <v>1633</v>
      </c>
      <c r="AI11" s="358"/>
      <c r="AJ11" s="358"/>
      <c r="AK11" s="358"/>
      <c r="AL11" s="358"/>
      <c r="AM11" s="358"/>
      <c r="AN11" s="358"/>
    </row>
    <row r="12" spans="1:40" ht="49.5" customHeight="1" x14ac:dyDescent="0.25">
      <c r="B12" s="301">
        <v>2</v>
      </c>
      <c r="C12" s="154" t="s">
        <v>366</v>
      </c>
      <c r="D12" s="189"/>
      <c r="E12" s="277" t="s">
        <v>367</v>
      </c>
      <c r="F12" s="279"/>
      <c r="G12" s="278" t="s">
        <v>368</v>
      </c>
      <c r="H12" s="128"/>
      <c r="I12" s="165"/>
      <c r="J12" s="137">
        <f>SUM(L12:Q12)</f>
        <v>0</v>
      </c>
      <c r="K12" s="137">
        <f t="shared" ref="K12:K50" si="7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" si="8">IF(SUM(L12:Q12)=1,((L12*0)+(M12*20)+(N12*40)+(O12*60)+(P12*80)+(Q12*100)),"")</f>
        <v/>
      </c>
      <c r="U12" s="160" t="e">
        <f>1/$J$62</f>
        <v>#DIV/0!</v>
      </c>
      <c r="V12" s="140" t="e">
        <f t="shared" ref="V12:V41" si="9">1/$K$62</f>
        <v>#DIV/0!</v>
      </c>
      <c r="W12" s="199" t="e">
        <f>IF(R12=1,0,T12*U12)</f>
        <v>#VALUE!</v>
      </c>
      <c r="X12" s="48" t="e">
        <f t="shared" ref="X12:X50" si="10">IF(R12=1,0,T12*V12)</f>
        <v>#VALUE!</v>
      </c>
      <c r="Z12" s="355"/>
      <c r="AA12" s="355"/>
      <c r="AH12" s="357" t="s">
        <v>1634</v>
      </c>
      <c r="AI12" s="357"/>
      <c r="AJ12" s="357"/>
      <c r="AK12" s="357"/>
      <c r="AL12" s="357"/>
      <c r="AM12" s="357"/>
      <c r="AN12" s="357"/>
    </row>
    <row r="13" spans="1:40" ht="51" customHeight="1" x14ac:dyDescent="0.25">
      <c r="B13" s="301" t="s">
        <v>369</v>
      </c>
      <c r="C13" s="158" t="s">
        <v>370</v>
      </c>
      <c r="D13" s="189"/>
      <c r="E13" s="277" t="s">
        <v>371</v>
      </c>
      <c r="F13" s="279"/>
      <c r="G13" s="279"/>
      <c r="H13" s="128"/>
      <c r="I13" s="165"/>
      <c r="J13" s="165"/>
      <c r="K13" s="137">
        <f t="shared" si="7"/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:T50" si="11">IF(SUM(L13:Q13)=1,((L13*0)+(M13*20)+(N13*40)+(O13*60)+(P13*80)+(Q13*100)),"")</f>
        <v/>
      </c>
      <c r="U13" s="160"/>
      <c r="V13" s="140" t="e">
        <f t="shared" si="9"/>
        <v>#DIV/0!</v>
      </c>
      <c r="W13" s="152"/>
      <c r="X13" s="48" t="e">
        <f t="shared" si="10"/>
        <v>#VALUE!</v>
      </c>
      <c r="Z13" s="355"/>
      <c r="AA13" s="355"/>
      <c r="AH13" s="358" t="s">
        <v>1635</v>
      </c>
      <c r="AI13" s="358"/>
      <c r="AJ13" s="358"/>
      <c r="AK13" s="358"/>
      <c r="AL13" s="358"/>
      <c r="AM13" s="358"/>
      <c r="AN13" s="358"/>
    </row>
    <row r="14" spans="1:40" ht="55.5" customHeight="1" x14ac:dyDescent="0.25">
      <c r="B14" s="301">
        <v>3</v>
      </c>
      <c r="C14" s="154" t="s">
        <v>372</v>
      </c>
      <c r="D14" s="189"/>
      <c r="E14" s="279" t="s">
        <v>373</v>
      </c>
      <c r="F14" s="279"/>
      <c r="G14" s="278" t="s">
        <v>374</v>
      </c>
      <c r="H14" s="128"/>
      <c r="I14" s="165"/>
      <c r="J14" s="137">
        <f>SUM(L14:Q14)</f>
        <v>0</v>
      </c>
      <c r="K14" s="137">
        <f t="shared" si="7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11"/>
        <v/>
      </c>
      <c r="U14" s="160" t="e">
        <f>1/$J$62</f>
        <v>#DIV/0!</v>
      </c>
      <c r="V14" s="140" t="e">
        <f t="shared" si="9"/>
        <v>#DIV/0!</v>
      </c>
      <c r="W14" s="199" t="e">
        <f>IF(R14=1,0,T14*U14)</f>
        <v>#VALUE!</v>
      </c>
      <c r="X14" s="48" t="e">
        <f t="shared" si="10"/>
        <v>#VALUE!</v>
      </c>
      <c r="Z14" s="355"/>
      <c r="AA14" s="355"/>
      <c r="AH14" s="358" t="s">
        <v>1636</v>
      </c>
      <c r="AI14" s="358"/>
      <c r="AJ14" s="358"/>
      <c r="AK14" s="358"/>
      <c r="AL14" s="358"/>
      <c r="AM14" s="358"/>
      <c r="AN14" s="358"/>
    </row>
    <row r="15" spans="1:40" ht="51.75" customHeight="1" x14ac:dyDescent="0.25">
      <c r="B15" s="301" t="s">
        <v>375</v>
      </c>
      <c r="C15" s="159" t="s">
        <v>376</v>
      </c>
      <c r="D15" s="190"/>
      <c r="E15" s="277" t="s">
        <v>377</v>
      </c>
      <c r="F15" s="279"/>
      <c r="G15" s="279"/>
      <c r="H15" s="133"/>
      <c r="I15" s="165"/>
      <c r="J15" s="165"/>
      <c r="K15" s="137">
        <f t="shared" si="7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11"/>
        <v/>
      </c>
      <c r="U15" s="160"/>
      <c r="V15" s="140" t="e">
        <f t="shared" si="9"/>
        <v>#DIV/0!</v>
      </c>
      <c r="W15" s="152"/>
      <c r="X15" s="48" t="e">
        <f t="shared" si="10"/>
        <v>#VALUE!</v>
      </c>
      <c r="Z15" s="355"/>
      <c r="AA15" s="355"/>
      <c r="AH15" s="358" t="s">
        <v>1637</v>
      </c>
      <c r="AI15" s="358"/>
      <c r="AJ15" s="358"/>
      <c r="AK15" s="358"/>
      <c r="AL15" s="358"/>
      <c r="AM15" s="358"/>
      <c r="AN15" s="358"/>
    </row>
    <row r="16" spans="1:40" ht="60" customHeight="1" x14ac:dyDescent="0.25">
      <c r="B16" s="301">
        <v>4</v>
      </c>
      <c r="C16" s="154" t="s">
        <v>378</v>
      </c>
      <c r="D16" s="132"/>
      <c r="E16" s="283" t="s">
        <v>379</v>
      </c>
      <c r="F16" s="279"/>
      <c r="G16" s="278" t="s">
        <v>380</v>
      </c>
      <c r="H16" s="132"/>
      <c r="I16" s="165"/>
      <c r="J16" s="137">
        <f>SUM(L16:Q16)</f>
        <v>0</v>
      </c>
      <c r="K16" s="137">
        <f t="shared" si="7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1"/>
        <v/>
      </c>
      <c r="U16" s="160" t="e">
        <f>1/$J$62</f>
        <v>#DIV/0!</v>
      </c>
      <c r="V16" s="140" t="e">
        <f t="shared" si="9"/>
        <v>#DIV/0!</v>
      </c>
      <c r="W16" s="152" t="e">
        <f>IF(R16=1,0,T16*U16)</f>
        <v>#VALUE!</v>
      </c>
      <c r="X16" s="48" t="e">
        <f t="shared" si="10"/>
        <v>#VALUE!</v>
      </c>
      <c r="Z16" s="355"/>
      <c r="AA16" s="355"/>
      <c r="AH16" s="358" t="s">
        <v>1638</v>
      </c>
      <c r="AI16" s="358"/>
      <c r="AJ16" s="358"/>
      <c r="AK16" s="358"/>
      <c r="AL16" s="358"/>
      <c r="AM16" s="358"/>
      <c r="AN16" s="358"/>
    </row>
    <row r="17" spans="2:40" ht="54" customHeight="1" x14ac:dyDescent="0.25">
      <c r="B17" s="301">
        <v>5</v>
      </c>
      <c r="C17" s="154" t="s">
        <v>381</v>
      </c>
      <c r="D17" s="139"/>
      <c r="E17" s="283" t="s">
        <v>382</v>
      </c>
      <c r="F17" s="283"/>
      <c r="G17" s="283"/>
      <c r="H17" s="139"/>
      <c r="I17" s="165"/>
      <c r="J17" s="137">
        <f>SUM(L17:Q17)</f>
        <v>0</v>
      </c>
      <c r="K17" s="137">
        <f t="shared" si="7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1"/>
        <v/>
      </c>
      <c r="U17" s="160" t="e">
        <f>1/$J$62</f>
        <v>#DIV/0!</v>
      </c>
      <c r="V17" s="140" t="e">
        <f t="shared" si="9"/>
        <v>#DIV/0!</v>
      </c>
      <c r="W17" s="152" t="e">
        <f>IF(R17=1,0,T17*U17)</f>
        <v>#VALUE!</v>
      </c>
      <c r="X17" s="48" t="e">
        <f t="shared" si="10"/>
        <v>#VALUE!</v>
      </c>
      <c r="Z17" s="355"/>
      <c r="AA17" s="355"/>
      <c r="AH17" s="358" t="s">
        <v>1639</v>
      </c>
      <c r="AI17" s="358"/>
      <c r="AJ17" s="358"/>
      <c r="AK17" s="358"/>
      <c r="AL17" s="358"/>
      <c r="AM17" s="358"/>
      <c r="AN17" s="358"/>
    </row>
    <row r="18" spans="2:40" ht="59.25" customHeight="1" x14ac:dyDescent="0.25">
      <c r="B18" s="301" t="s">
        <v>383</v>
      </c>
      <c r="C18" s="155" t="s">
        <v>384</v>
      </c>
      <c r="D18" s="128"/>
      <c r="E18" s="283" t="s">
        <v>385</v>
      </c>
      <c r="F18" s="284"/>
      <c r="G18" s="286"/>
      <c r="H18" s="128"/>
      <c r="I18" s="165"/>
      <c r="J18" s="165"/>
      <c r="K18" s="137">
        <f t="shared" si="7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1"/>
        <v/>
      </c>
      <c r="U18" s="160"/>
      <c r="V18" s="140" t="e">
        <f t="shared" si="9"/>
        <v>#DIV/0!</v>
      </c>
      <c r="W18" s="152"/>
      <c r="X18" s="48" t="e">
        <f t="shared" si="10"/>
        <v>#VALUE!</v>
      </c>
      <c r="Z18" s="355"/>
      <c r="AA18" s="355"/>
      <c r="AH18" s="358" t="s">
        <v>1640</v>
      </c>
      <c r="AI18" s="358"/>
      <c r="AJ18" s="358"/>
      <c r="AK18" s="358"/>
      <c r="AL18" s="358"/>
      <c r="AM18" s="358"/>
      <c r="AN18" s="358"/>
    </row>
    <row r="19" spans="2:40" ht="61.5" customHeight="1" x14ac:dyDescent="0.25">
      <c r="B19" s="301" t="s">
        <v>386</v>
      </c>
      <c r="C19" s="156" t="s">
        <v>387</v>
      </c>
      <c r="D19" s="128"/>
      <c r="E19" s="283" t="s">
        <v>388</v>
      </c>
      <c r="F19" s="284"/>
      <c r="G19" s="286"/>
      <c r="H19" s="128"/>
      <c r="I19" s="165"/>
      <c r="J19" s="165"/>
      <c r="K19" s="137">
        <f t="shared" si="7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1"/>
        <v/>
      </c>
      <c r="U19" s="160"/>
      <c r="V19" s="140" t="e">
        <f t="shared" si="9"/>
        <v>#DIV/0!</v>
      </c>
      <c r="W19" s="152"/>
      <c r="X19" s="48" t="e">
        <f t="shared" si="10"/>
        <v>#VALUE!</v>
      </c>
      <c r="Z19" s="355"/>
      <c r="AA19" s="355"/>
      <c r="AH19" s="358" t="s">
        <v>1641</v>
      </c>
      <c r="AI19" s="358"/>
      <c r="AJ19" s="358"/>
      <c r="AK19" s="358"/>
      <c r="AL19" s="358"/>
      <c r="AM19" s="358"/>
      <c r="AN19" s="358"/>
    </row>
    <row r="20" spans="2:40" ht="54" customHeight="1" x14ac:dyDescent="0.25">
      <c r="B20" s="301" t="s">
        <v>389</v>
      </c>
      <c r="C20" s="156" t="s">
        <v>390</v>
      </c>
      <c r="D20" s="128"/>
      <c r="E20" s="283" t="s">
        <v>391</v>
      </c>
      <c r="F20" s="284"/>
      <c r="G20" s="278" t="s">
        <v>392</v>
      </c>
      <c r="H20" s="128"/>
      <c r="I20" s="165"/>
      <c r="J20" s="165"/>
      <c r="K20" s="137">
        <f t="shared" si="7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1"/>
        <v/>
      </c>
      <c r="U20" s="160"/>
      <c r="V20" s="140" t="e">
        <f t="shared" si="9"/>
        <v>#DIV/0!</v>
      </c>
      <c r="W20" s="152"/>
      <c r="X20" s="48" t="e">
        <f t="shared" si="10"/>
        <v>#VALUE!</v>
      </c>
      <c r="Z20" s="355"/>
      <c r="AA20" s="355"/>
      <c r="AH20" s="358" t="s">
        <v>1642</v>
      </c>
      <c r="AI20" s="358"/>
      <c r="AJ20" s="358"/>
      <c r="AK20" s="358"/>
      <c r="AL20" s="358"/>
      <c r="AM20" s="358"/>
      <c r="AN20" s="358"/>
    </row>
    <row r="21" spans="2:40" ht="57.75" customHeight="1" x14ac:dyDescent="0.25">
      <c r="B21" s="301" t="s">
        <v>393</v>
      </c>
      <c r="C21" s="156" t="s">
        <v>394</v>
      </c>
      <c r="D21" s="128"/>
      <c r="E21" s="283" t="s">
        <v>395</v>
      </c>
      <c r="F21" s="284"/>
      <c r="G21" s="286"/>
      <c r="H21" s="128"/>
      <c r="I21" s="165"/>
      <c r="J21" s="165"/>
      <c r="K21" s="137">
        <f t="shared" si="7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1"/>
        <v/>
      </c>
      <c r="U21" s="160"/>
      <c r="V21" s="140" t="e">
        <f t="shared" si="9"/>
        <v>#DIV/0!</v>
      </c>
      <c r="W21" s="152"/>
      <c r="X21" s="48" t="e">
        <f t="shared" si="10"/>
        <v>#VALUE!</v>
      </c>
      <c r="Z21" s="355"/>
      <c r="AA21" s="355"/>
      <c r="AH21" s="358" t="s">
        <v>1643</v>
      </c>
      <c r="AI21" s="358"/>
      <c r="AJ21" s="358"/>
      <c r="AK21" s="358"/>
      <c r="AL21" s="358"/>
      <c r="AM21" s="358"/>
      <c r="AN21" s="358"/>
    </row>
    <row r="22" spans="2:40" ht="60.75" customHeight="1" x14ac:dyDescent="0.25">
      <c r="B22" s="301" t="s">
        <v>396</v>
      </c>
      <c r="C22" s="156" t="s">
        <v>397</v>
      </c>
      <c r="D22" s="128"/>
      <c r="E22" s="283" t="s">
        <v>398</v>
      </c>
      <c r="F22" s="284"/>
      <c r="G22" s="278" t="s">
        <v>399</v>
      </c>
      <c r="H22" s="128"/>
      <c r="I22" s="165"/>
      <c r="J22" s="165"/>
      <c r="K22" s="137">
        <f t="shared" si="7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1"/>
        <v/>
      </c>
      <c r="U22" s="160"/>
      <c r="V22" s="140" t="e">
        <f t="shared" si="9"/>
        <v>#DIV/0!</v>
      </c>
      <c r="W22" s="152"/>
      <c r="X22" s="48" t="e">
        <f t="shared" si="10"/>
        <v>#VALUE!</v>
      </c>
      <c r="Z22" s="355"/>
      <c r="AA22" s="355"/>
      <c r="AH22" s="345"/>
      <c r="AI22" s="345"/>
      <c r="AJ22" s="345"/>
      <c r="AK22" s="345"/>
      <c r="AL22" s="345"/>
      <c r="AM22" s="345"/>
      <c r="AN22" s="345"/>
    </row>
    <row r="23" spans="2:40" ht="57.75" customHeight="1" x14ac:dyDescent="0.25">
      <c r="B23" s="301" t="s">
        <v>400</v>
      </c>
      <c r="C23" s="156" t="s">
        <v>401</v>
      </c>
      <c r="D23" s="139"/>
      <c r="E23" s="283" t="s">
        <v>402</v>
      </c>
      <c r="F23" s="283"/>
      <c r="G23" s="283"/>
      <c r="H23" s="139"/>
      <c r="I23" s="165"/>
      <c r="J23" s="165"/>
      <c r="K23" s="137">
        <f t="shared" si="7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11"/>
        <v/>
      </c>
      <c r="U23" s="160"/>
      <c r="V23" s="140" t="e">
        <f t="shared" si="9"/>
        <v>#DIV/0!</v>
      </c>
      <c r="W23" s="152"/>
      <c r="X23" s="48" t="e">
        <f t="shared" si="10"/>
        <v>#VALUE!</v>
      </c>
      <c r="Z23" s="355"/>
      <c r="AA23" s="355"/>
      <c r="AH23" s="358" t="s">
        <v>1644</v>
      </c>
      <c r="AI23" s="358"/>
      <c r="AJ23" s="358"/>
      <c r="AK23" s="358"/>
      <c r="AL23" s="358"/>
      <c r="AM23" s="358"/>
      <c r="AN23" s="358"/>
    </row>
    <row r="24" spans="2:40" ht="62.25" customHeight="1" x14ac:dyDescent="0.25">
      <c r="B24" s="301" t="s">
        <v>403</v>
      </c>
      <c r="C24" s="157" t="s">
        <v>404</v>
      </c>
      <c r="D24" s="139"/>
      <c r="E24" s="283" t="s">
        <v>405</v>
      </c>
      <c r="F24" s="283"/>
      <c r="G24" s="278" t="s">
        <v>406</v>
      </c>
      <c r="H24" s="139"/>
      <c r="I24" s="165"/>
      <c r="J24" s="165"/>
      <c r="K24" s="137">
        <f t="shared" si="7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11"/>
        <v/>
      </c>
      <c r="U24" s="160"/>
      <c r="V24" s="140" t="e">
        <f t="shared" si="9"/>
        <v>#DIV/0!</v>
      </c>
      <c r="W24" s="152"/>
      <c r="X24" s="48" t="e">
        <f t="shared" si="10"/>
        <v>#VALUE!</v>
      </c>
      <c r="Z24" s="355"/>
      <c r="AA24" s="355"/>
      <c r="AH24" s="358" t="s">
        <v>1645</v>
      </c>
      <c r="AI24" s="358"/>
      <c r="AJ24" s="358"/>
      <c r="AK24" s="358"/>
      <c r="AL24" s="358"/>
      <c r="AM24" s="358"/>
      <c r="AN24" s="358"/>
    </row>
    <row r="25" spans="2:40" ht="55.5" customHeight="1" x14ac:dyDescent="0.25">
      <c r="B25" s="301">
        <v>6</v>
      </c>
      <c r="C25" s="154" t="s">
        <v>407</v>
      </c>
      <c r="D25" s="128"/>
      <c r="E25" s="283" t="s">
        <v>408</v>
      </c>
      <c r="F25" s="284"/>
      <c r="G25" s="286"/>
      <c r="H25" s="128"/>
      <c r="I25" s="165"/>
      <c r="J25" s="137">
        <f>SUM(L25:Q25)</f>
        <v>0</v>
      </c>
      <c r="K25" s="137">
        <f t="shared" si="7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11"/>
        <v/>
      </c>
      <c r="U25" s="160" t="e">
        <f>1/$J$62</f>
        <v>#DIV/0!</v>
      </c>
      <c r="V25" s="140" t="e">
        <f t="shared" si="9"/>
        <v>#DIV/0!</v>
      </c>
      <c r="W25" s="152" t="e">
        <f>IF(R25=1,0,T25*U25)</f>
        <v>#VALUE!</v>
      </c>
      <c r="X25" s="48" t="e">
        <f t="shared" si="10"/>
        <v>#VALUE!</v>
      </c>
      <c r="Z25" s="355"/>
      <c r="AA25" s="355"/>
      <c r="AH25" s="358" t="s">
        <v>1646</v>
      </c>
      <c r="AI25" s="358"/>
      <c r="AJ25" s="358"/>
      <c r="AK25" s="358"/>
      <c r="AL25" s="358"/>
      <c r="AM25" s="358"/>
      <c r="AN25" s="358"/>
    </row>
    <row r="26" spans="2:40" ht="54.75" customHeight="1" x14ac:dyDescent="0.25">
      <c r="B26" s="301">
        <v>7</v>
      </c>
      <c r="C26" s="154" t="s">
        <v>409</v>
      </c>
      <c r="D26" s="128"/>
      <c r="E26" s="283" t="s">
        <v>410</v>
      </c>
      <c r="F26" s="284"/>
      <c r="G26" s="286"/>
      <c r="H26" s="128"/>
      <c r="I26" s="165"/>
      <c r="J26" s="137">
        <f>SUM(L26:Q26)</f>
        <v>0</v>
      </c>
      <c r="K26" s="137">
        <f t="shared" si="7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11"/>
        <v/>
      </c>
      <c r="U26" s="160" t="e">
        <f>1/$J$62</f>
        <v>#DIV/0!</v>
      </c>
      <c r="V26" s="140" t="e">
        <f t="shared" si="9"/>
        <v>#DIV/0!</v>
      </c>
      <c r="W26" s="152" t="e">
        <f>IF(R26=1,0,T26*U26)</f>
        <v>#VALUE!</v>
      </c>
      <c r="X26" s="48" t="e">
        <f t="shared" si="10"/>
        <v>#VALUE!</v>
      </c>
      <c r="Z26" s="355"/>
      <c r="AA26" s="355"/>
      <c r="AH26" s="358" t="s">
        <v>1647</v>
      </c>
      <c r="AI26" s="358"/>
      <c r="AJ26" s="358"/>
      <c r="AK26" s="358"/>
      <c r="AL26" s="358"/>
      <c r="AM26" s="358"/>
      <c r="AN26" s="358"/>
    </row>
    <row r="27" spans="2:40" ht="55.5" customHeight="1" x14ac:dyDescent="0.25">
      <c r="B27" s="301" t="s">
        <v>411</v>
      </c>
      <c r="C27" s="155" t="s">
        <v>412</v>
      </c>
      <c r="D27" s="132"/>
      <c r="E27" s="279" t="s">
        <v>413</v>
      </c>
      <c r="F27" s="279"/>
      <c r="G27" s="279"/>
      <c r="H27" s="132"/>
      <c r="I27" s="165"/>
      <c r="J27" s="165"/>
      <c r="K27" s="137">
        <f t="shared" si="7"/>
        <v>0</v>
      </c>
      <c r="L27" s="135"/>
      <c r="M27" s="135"/>
      <c r="N27" s="135"/>
      <c r="O27" s="135"/>
      <c r="P27" s="136"/>
      <c r="Q27" s="135"/>
      <c r="R27" s="136"/>
      <c r="T27" s="138" t="str">
        <f t="shared" si="11"/>
        <v/>
      </c>
      <c r="U27" s="160"/>
      <c r="V27" s="140" t="e">
        <f t="shared" si="9"/>
        <v>#DIV/0!</v>
      </c>
      <c r="W27" s="152"/>
      <c r="X27" s="48" t="e">
        <f t="shared" si="10"/>
        <v>#VALUE!</v>
      </c>
      <c r="Z27" s="355"/>
      <c r="AA27" s="355"/>
      <c r="AH27" s="358" t="s">
        <v>1648</v>
      </c>
      <c r="AI27" s="358"/>
      <c r="AJ27" s="358"/>
      <c r="AK27" s="358"/>
      <c r="AL27" s="358"/>
      <c r="AM27" s="358"/>
      <c r="AN27" s="358"/>
    </row>
    <row r="28" spans="2:40" ht="55.5" customHeight="1" x14ac:dyDescent="0.25">
      <c r="B28" s="301" t="s">
        <v>414</v>
      </c>
      <c r="C28" s="156" t="s">
        <v>415</v>
      </c>
      <c r="D28" s="128"/>
      <c r="E28" s="279" t="s">
        <v>416</v>
      </c>
      <c r="F28" s="284"/>
      <c r="G28" s="278" t="s">
        <v>417</v>
      </c>
      <c r="H28" s="128"/>
      <c r="I28" s="165"/>
      <c r="J28" s="165"/>
      <c r="K28" s="137">
        <f t="shared" si="7"/>
        <v>0</v>
      </c>
      <c r="L28" s="135"/>
      <c r="M28" s="135"/>
      <c r="N28" s="135"/>
      <c r="O28" s="135"/>
      <c r="P28" s="136"/>
      <c r="Q28" s="135"/>
      <c r="R28" s="136"/>
      <c r="T28" s="138" t="str">
        <f t="shared" si="11"/>
        <v/>
      </c>
      <c r="U28" s="160"/>
      <c r="V28" s="140" t="e">
        <f t="shared" si="9"/>
        <v>#DIV/0!</v>
      </c>
      <c r="W28" s="152"/>
      <c r="X28" s="48" t="e">
        <f t="shared" si="10"/>
        <v>#VALUE!</v>
      </c>
      <c r="Z28" s="355"/>
      <c r="AA28" s="355"/>
      <c r="AH28" s="357" t="s">
        <v>1649</v>
      </c>
      <c r="AI28" s="357"/>
      <c r="AJ28" s="357"/>
      <c r="AK28" s="357"/>
      <c r="AL28" s="357"/>
      <c r="AM28" s="357"/>
      <c r="AN28" s="357"/>
    </row>
    <row r="29" spans="2:40" ht="53.25" customHeight="1" x14ac:dyDescent="0.25">
      <c r="B29" s="301" t="s">
        <v>418</v>
      </c>
      <c r="C29" s="156" t="s">
        <v>419</v>
      </c>
      <c r="D29" s="128"/>
      <c r="E29" s="284" t="s">
        <v>420</v>
      </c>
      <c r="F29" s="284"/>
      <c r="G29" s="278" t="s">
        <v>421</v>
      </c>
      <c r="H29" s="128"/>
      <c r="I29" s="165"/>
      <c r="J29" s="165"/>
      <c r="K29" s="137">
        <f t="shared" si="7"/>
        <v>0</v>
      </c>
      <c r="L29" s="135"/>
      <c r="M29" s="135"/>
      <c r="N29" s="135"/>
      <c r="O29" s="135"/>
      <c r="P29" s="136"/>
      <c r="Q29" s="135"/>
      <c r="R29" s="136"/>
      <c r="T29" s="138" t="str">
        <f t="shared" si="11"/>
        <v/>
      </c>
      <c r="U29" s="160"/>
      <c r="V29" s="140" t="e">
        <f t="shared" si="9"/>
        <v>#DIV/0!</v>
      </c>
      <c r="W29" s="152"/>
      <c r="X29" s="48" t="e">
        <f t="shared" si="10"/>
        <v>#VALUE!</v>
      </c>
      <c r="Z29" s="355"/>
      <c r="AA29" s="355"/>
      <c r="AH29" s="357" t="s">
        <v>1650</v>
      </c>
      <c r="AI29" s="357"/>
      <c r="AJ29" s="357"/>
      <c r="AK29" s="357"/>
      <c r="AL29" s="357"/>
      <c r="AM29" s="357"/>
      <c r="AN29" s="357"/>
    </row>
    <row r="30" spans="2:40" ht="57" customHeight="1" x14ac:dyDescent="0.25">
      <c r="B30" s="301" t="s">
        <v>422</v>
      </c>
      <c r="C30" s="156" t="s">
        <v>423</v>
      </c>
      <c r="D30" s="128"/>
      <c r="E30" s="284" t="s">
        <v>424</v>
      </c>
      <c r="F30" s="284"/>
      <c r="G30" s="278" t="s">
        <v>425</v>
      </c>
      <c r="H30" s="128"/>
      <c r="I30" s="165"/>
      <c r="J30" s="165"/>
      <c r="K30" s="137">
        <f t="shared" si="7"/>
        <v>0</v>
      </c>
      <c r="L30" s="135"/>
      <c r="M30" s="135"/>
      <c r="N30" s="135"/>
      <c r="O30" s="135"/>
      <c r="P30" s="136"/>
      <c r="Q30" s="135"/>
      <c r="R30" s="136"/>
      <c r="T30" s="138" t="str">
        <f t="shared" si="11"/>
        <v/>
      </c>
      <c r="U30" s="160"/>
      <c r="V30" s="140" t="e">
        <f t="shared" si="9"/>
        <v>#DIV/0!</v>
      </c>
      <c r="W30" s="152"/>
      <c r="X30" s="48" t="e">
        <f t="shared" si="10"/>
        <v>#VALUE!</v>
      </c>
      <c r="Z30" s="355"/>
      <c r="AA30" s="355"/>
      <c r="AH30" s="357" t="s">
        <v>1651</v>
      </c>
      <c r="AI30" s="357"/>
      <c r="AJ30" s="357"/>
      <c r="AK30" s="357"/>
      <c r="AL30" s="357"/>
      <c r="AM30" s="357"/>
      <c r="AN30" s="357"/>
    </row>
    <row r="31" spans="2:40" ht="59.25" customHeight="1" x14ac:dyDescent="0.25">
      <c r="B31" s="301" t="s">
        <v>426</v>
      </c>
      <c r="C31" s="156" t="s">
        <v>427</v>
      </c>
      <c r="D31" s="128"/>
      <c r="E31" s="284" t="s">
        <v>428</v>
      </c>
      <c r="F31" s="284"/>
      <c r="G31" s="286"/>
      <c r="H31" s="128"/>
      <c r="I31" s="165"/>
      <c r="J31" s="165"/>
      <c r="K31" s="137">
        <f t="shared" si="7"/>
        <v>0</v>
      </c>
      <c r="L31" s="135"/>
      <c r="M31" s="135"/>
      <c r="N31" s="135"/>
      <c r="O31" s="135"/>
      <c r="P31" s="136"/>
      <c r="Q31" s="135"/>
      <c r="R31" s="136"/>
      <c r="T31" s="138" t="str">
        <f t="shared" si="11"/>
        <v/>
      </c>
      <c r="U31" s="160"/>
      <c r="V31" s="140" t="e">
        <f t="shared" si="9"/>
        <v>#DIV/0!</v>
      </c>
      <c r="W31" s="152"/>
      <c r="X31" s="48" t="e">
        <f t="shared" si="10"/>
        <v>#VALUE!</v>
      </c>
      <c r="Z31" s="355"/>
      <c r="AA31" s="355"/>
      <c r="AH31" s="358" t="s">
        <v>1652</v>
      </c>
      <c r="AI31" s="358"/>
      <c r="AJ31" s="358"/>
      <c r="AK31" s="358"/>
      <c r="AL31" s="358"/>
      <c r="AM31" s="358"/>
      <c r="AN31" s="358"/>
    </row>
    <row r="32" spans="2:40" ht="54" customHeight="1" x14ac:dyDescent="0.25">
      <c r="B32" s="301" t="s">
        <v>429</v>
      </c>
      <c r="C32" s="156" t="s">
        <v>430</v>
      </c>
      <c r="D32" s="128"/>
      <c r="E32" s="284" t="s">
        <v>431</v>
      </c>
      <c r="F32" s="284"/>
      <c r="G32" s="286"/>
      <c r="H32" s="128"/>
      <c r="I32" s="165"/>
      <c r="J32" s="165"/>
      <c r="K32" s="137">
        <f t="shared" si="7"/>
        <v>0</v>
      </c>
      <c r="L32" s="135"/>
      <c r="M32" s="135"/>
      <c r="N32" s="135"/>
      <c r="O32" s="135"/>
      <c r="P32" s="136"/>
      <c r="Q32" s="135"/>
      <c r="R32" s="136"/>
      <c r="T32" s="138" t="str">
        <f t="shared" si="11"/>
        <v/>
      </c>
      <c r="U32" s="160"/>
      <c r="V32" s="140" t="e">
        <f t="shared" si="9"/>
        <v>#DIV/0!</v>
      </c>
      <c r="W32" s="152"/>
      <c r="X32" s="48" t="e">
        <f t="shared" si="10"/>
        <v>#VALUE!</v>
      </c>
      <c r="Z32" s="355"/>
      <c r="AA32" s="355"/>
      <c r="AH32" s="345"/>
      <c r="AI32" s="345"/>
      <c r="AJ32" s="345"/>
      <c r="AK32" s="345"/>
      <c r="AL32" s="345"/>
      <c r="AM32" s="345"/>
      <c r="AN32" s="345"/>
    </row>
    <row r="33" spans="2:40" ht="52.5" customHeight="1" x14ac:dyDescent="0.25">
      <c r="B33" s="301" t="s">
        <v>432</v>
      </c>
      <c r="C33" s="157" t="s">
        <v>433</v>
      </c>
      <c r="D33" s="128"/>
      <c r="E33" s="284" t="s">
        <v>434</v>
      </c>
      <c r="F33" s="284"/>
      <c r="G33" s="278" t="s">
        <v>435</v>
      </c>
      <c r="H33" s="128"/>
      <c r="I33" s="165"/>
      <c r="J33" s="165"/>
      <c r="K33" s="137">
        <f t="shared" si="7"/>
        <v>0</v>
      </c>
      <c r="L33" s="135"/>
      <c r="M33" s="135"/>
      <c r="N33" s="135"/>
      <c r="O33" s="135"/>
      <c r="P33" s="136"/>
      <c r="Q33" s="135"/>
      <c r="R33" s="136"/>
      <c r="T33" s="138" t="str">
        <f t="shared" si="11"/>
        <v/>
      </c>
      <c r="U33" s="160"/>
      <c r="V33" s="140" t="e">
        <f t="shared" si="9"/>
        <v>#DIV/0!</v>
      </c>
      <c r="W33" s="152"/>
      <c r="X33" s="48" t="e">
        <f t="shared" si="10"/>
        <v>#VALUE!</v>
      </c>
      <c r="Z33" s="355"/>
      <c r="AA33" s="355"/>
      <c r="AH33" s="345"/>
      <c r="AI33" s="345"/>
      <c r="AJ33" s="345"/>
      <c r="AK33" s="345"/>
      <c r="AL33" s="345"/>
      <c r="AM33" s="345"/>
      <c r="AN33" s="345"/>
    </row>
    <row r="34" spans="2:40" ht="54.75" customHeight="1" x14ac:dyDescent="0.25">
      <c r="B34" s="301">
        <v>8</v>
      </c>
      <c r="C34" s="154" t="s">
        <v>436</v>
      </c>
      <c r="D34" s="128"/>
      <c r="E34" s="284"/>
      <c r="F34" s="284"/>
      <c r="G34" s="286"/>
      <c r="H34" s="128"/>
      <c r="I34" s="165"/>
      <c r="J34" s="137">
        <f>SUM(L34:Q34)</f>
        <v>0</v>
      </c>
      <c r="K34" s="137">
        <f t="shared" si="7"/>
        <v>0</v>
      </c>
      <c r="L34" s="135"/>
      <c r="M34" s="135"/>
      <c r="N34" s="135"/>
      <c r="O34" s="135"/>
      <c r="P34" s="136"/>
      <c r="Q34" s="135"/>
      <c r="R34" s="136"/>
      <c r="T34" s="138" t="str">
        <f t="shared" si="11"/>
        <v/>
      </c>
      <c r="U34" s="160" t="e">
        <f>1/$J$62</f>
        <v>#DIV/0!</v>
      </c>
      <c r="V34" s="140" t="e">
        <f t="shared" si="9"/>
        <v>#DIV/0!</v>
      </c>
      <c r="W34" s="152" t="e">
        <f>IF(R34=1,0,T34*U34)</f>
        <v>#VALUE!</v>
      </c>
      <c r="X34" s="48" t="e">
        <f t="shared" si="10"/>
        <v>#VALUE!</v>
      </c>
      <c r="Z34" s="355"/>
      <c r="AA34" s="355"/>
      <c r="AH34" s="358" t="s">
        <v>1653</v>
      </c>
      <c r="AI34" s="358"/>
      <c r="AJ34" s="358"/>
      <c r="AK34" s="358"/>
      <c r="AL34" s="358"/>
      <c r="AM34" s="358"/>
      <c r="AN34" s="358"/>
    </row>
    <row r="35" spans="2:40" ht="51" customHeight="1" x14ac:dyDescent="0.25">
      <c r="B35" s="301" t="s">
        <v>437</v>
      </c>
      <c r="C35" s="155" t="s">
        <v>438</v>
      </c>
      <c r="D35" s="128"/>
      <c r="E35" s="284"/>
      <c r="F35" s="284"/>
      <c r="G35" s="286"/>
      <c r="H35" s="128"/>
      <c r="I35" s="165"/>
      <c r="J35" s="165"/>
      <c r="K35" s="137">
        <f t="shared" si="7"/>
        <v>0</v>
      </c>
      <c r="L35" s="135"/>
      <c r="M35" s="135"/>
      <c r="N35" s="135"/>
      <c r="O35" s="135"/>
      <c r="P35" s="136"/>
      <c r="Q35" s="135"/>
      <c r="R35" s="136"/>
      <c r="T35" s="138" t="str">
        <f t="shared" si="11"/>
        <v/>
      </c>
      <c r="U35" s="160"/>
      <c r="V35" s="140" t="e">
        <f t="shared" si="9"/>
        <v>#DIV/0!</v>
      </c>
      <c r="W35" s="152"/>
      <c r="X35" s="48" t="e">
        <f t="shared" si="10"/>
        <v>#VALUE!</v>
      </c>
      <c r="Z35" s="355"/>
      <c r="AA35" s="355"/>
      <c r="AH35" s="358" t="s">
        <v>1654</v>
      </c>
      <c r="AI35" s="358"/>
      <c r="AJ35" s="358"/>
      <c r="AK35" s="358"/>
      <c r="AL35" s="358"/>
      <c r="AM35" s="358"/>
      <c r="AN35" s="358"/>
    </row>
    <row r="36" spans="2:40" ht="54.75" customHeight="1" x14ac:dyDescent="0.25">
      <c r="B36" s="301" t="s">
        <v>439</v>
      </c>
      <c r="C36" s="156" t="s">
        <v>440</v>
      </c>
      <c r="D36" s="133"/>
      <c r="E36" s="284"/>
      <c r="F36" s="284"/>
      <c r="G36" s="286"/>
      <c r="H36" s="133"/>
      <c r="I36" s="165"/>
      <c r="J36" s="165"/>
      <c r="K36" s="137">
        <f t="shared" si="7"/>
        <v>0</v>
      </c>
      <c r="L36" s="135"/>
      <c r="M36" s="135"/>
      <c r="N36" s="135"/>
      <c r="O36" s="135"/>
      <c r="P36" s="136"/>
      <c r="Q36" s="135"/>
      <c r="R36" s="136"/>
      <c r="T36" s="138" t="str">
        <f t="shared" si="11"/>
        <v/>
      </c>
      <c r="U36" s="160"/>
      <c r="V36" s="140" t="e">
        <f t="shared" si="9"/>
        <v>#DIV/0!</v>
      </c>
      <c r="W36" s="152"/>
      <c r="X36" s="48" t="e">
        <f t="shared" si="10"/>
        <v>#VALUE!</v>
      </c>
      <c r="Z36" s="355"/>
      <c r="AA36" s="355"/>
      <c r="AH36" s="358" t="s">
        <v>1655</v>
      </c>
      <c r="AI36" s="358"/>
      <c r="AJ36" s="358"/>
      <c r="AK36" s="358"/>
      <c r="AL36" s="358"/>
      <c r="AM36" s="358"/>
      <c r="AN36" s="358"/>
    </row>
    <row r="37" spans="2:40" ht="49.5" customHeight="1" x14ac:dyDescent="0.25">
      <c r="B37" s="301" t="s">
        <v>441</v>
      </c>
      <c r="C37" s="156" t="s">
        <v>442</v>
      </c>
      <c r="D37" s="128"/>
      <c r="E37" s="284"/>
      <c r="F37" s="284"/>
      <c r="G37" s="286"/>
      <c r="H37" s="128"/>
      <c r="I37" s="165"/>
      <c r="J37" s="165"/>
      <c r="K37" s="137">
        <f t="shared" si="7"/>
        <v>0</v>
      </c>
      <c r="L37" s="135"/>
      <c r="M37" s="135"/>
      <c r="N37" s="135"/>
      <c r="O37" s="135"/>
      <c r="P37" s="136"/>
      <c r="Q37" s="135"/>
      <c r="R37" s="136"/>
      <c r="T37" s="138" t="str">
        <f t="shared" si="11"/>
        <v/>
      </c>
      <c r="U37" s="160"/>
      <c r="V37" s="140" t="e">
        <f t="shared" si="9"/>
        <v>#DIV/0!</v>
      </c>
      <c r="W37" s="152"/>
      <c r="X37" s="48" t="e">
        <f t="shared" si="10"/>
        <v>#VALUE!</v>
      </c>
      <c r="Z37" s="355"/>
      <c r="AA37" s="355"/>
      <c r="AH37" s="345"/>
      <c r="AI37" s="345"/>
      <c r="AJ37" s="345"/>
      <c r="AK37" s="345"/>
      <c r="AL37" s="345"/>
      <c r="AM37" s="345"/>
      <c r="AN37" s="345"/>
    </row>
    <row r="38" spans="2:40" ht="48.75" customHeight="1" x14ac:dyDescent="0.25">
      <c r="B38" s="301" t="s">
        <v>443</v>
      </c>
      <c r="C38" s="156" t="s">
        <v>444</v>
      </c>
      <c r="D38" s="128"/>
      <c r="E38" s="284"/>
      <c r="F38" s="284"/>
      <c r="G38" s="286"/>
      <c r="H38" s="128"/>
      <c r="I38" s="165"/>
      <c r="J38" s="165"/>
      <c r="K38" s="137">
        <f t="shared" si="7"/>
        <v>0</v>
      </c>
      <c r="L38" s="135"/>
      <c r="M38" s="135"/>
      <c r="N38" s="135"/>
      <c r="O38" s="135"/>
      <c r="P38" s="136"/>
      <c r="Q38" s="135"/>
      <c r="R38" s="136"/>
      <c r="T38" s="138" t="str">
        <f t="shared" si="11"/>
        <v/>
      </c>
      <c r="U38" s="160"/>
      <c r="V38" s="140" t="e">
        <f t="shared" si="9"/>
        <v>#DIV/0!</v>
      </c>
      <c r="W38" s="152"/>
      <c r="X38" s="48" t="e">
        <f t="shared" si="10"/>
        <v>#VALUE!</v>
      </c>
      <c r="Z38" s="355"/>
      <c r="AA38" s="355"/>
      <c r="AH38" s="358" t="s">
        <v>1656</v>
      </c>
      <c r="AI38" s="358"/>
      <c r="AJ38" s="358"/>
      <c r="AK38" s="358"/>
      <c r="AL38" s="358"/>
      <c r="AM38" s="358"/>
      <c r="AN38" s="358"/>
    </row>
    <row r="39" spans="2:40" ht="49.5" customHeight="1" x14ac:dyDescent="0.25">
      <c r="B39" s="301" t="s">
        <v>445</v>
      </c>
      <c r="C39" s="156" t="s">
        <v>446</v>
      </c>
      <c r="D39" s="128"/>
      <c r="E39" s="284"/>
      <c r="F39" s="284"/>
      <c r="G39" s="286"/>
      <c r="H39" s="128"/>
      <c r="I39" s="165"/>
      <c r="J39" s="165"/>
      <c r="K39" s="137">
        <f t="shared" si="7"/>
        <v>0</v>
      </c>
      <c r="L39" s="135"/>
      <c r="M39" s="135"/>
      <c r="N39" s="135"/>
      <c r="O39" s="135"/>
      <c r="P39" s="136"/>
      <c r="Q39" s="135"/>
      <c r="R39" s="136"/>
      <c r="T39" s="138" t="str">
        <f t="shared" si="11"/>
        <v/>
      </c>
      <c r="U39" s="160"/>
      <c r="V39" s="140" t="e">
        <f t="shared" si="9"/>
        <v>#DIV/0!</v>
      </c>
      <c r="W39" s="152"/>
      <c r="X39" s="48" t="e">
        <f t="shared" si="10"/>
        <v>#VALUE!</v>
      </c>
      <c r="Z39" s="355"/>
      <c r="AA39" s="355"/>
      <c r="AH39" s="358" t="s">
        <v>1657</v>
      </c>
      <c r="AI39" s="358"/>
      <c r="AJ39" s="358"/>
      <c r="AK39" s="358"/>
      <c r="AL39" s="358"/>
      <c r="AM39" s="358"/>
      <c r="AN39" s="358"/>
    </row>
    <row r="40" spans="2:40" ht="51" customHeight="1" x14ac:dyDescent="0.25">
      <c r="B40" s="301" t="s">
        <v>447</v>
      </c>
      <c r="C40" s="157" t="s">
        <v>448</v>
      </c>
      <c r="D40" s="128"/>
      <c r="E40" s="284"/>
      <c r="F40" s="284"/>
      <c r="G40" s="286"/>
      <c r="H40" s="128"/>
      <c r="I40" s="165"/>
      <c r="J40" s="165"/>
      <c r="K40" s="137">
        <f t="shared" si="7"/>
        <v>0</v>
      </c>
      <c r="L40" s="135"/>
      <c r="M40" s="135"/>
      <c r="N40" s="135"/>
      <c r="O40" s="135"/>
      <c r="P40" s="136"/>
      <c r="Q40" s="135"/>
      <c r="R40" s="136"/>
      <c r="T40" s="138" t="str">
        <f t="shared" si="11"/>
        <v/>
      </c>
      <c r="U40" s="160"/>
      <c r="V40" s="140" t="e">
        <f t="shared" si="9"/>
        <v>#DIV/0!</v>
      </c>
      <c r="W40" s="152"/>
      <c r="X40" s="48" t="e">
        <f t="shared" si="10"/>
        <v>#VALUE!</v>
      </c>
      <c r="Z40" s="355"/>
      <c r="AA40" s="355"/>
      <c r="AH40" s="358" t="s">
        <v>1658</v>
      </c>
      <c r="AI40" s="358"/>
      <c r="AJ40" s="358"/>
      <c r="AK40" s="358"/>
      <c r="AL40" s="358"/>
      <c r="AM40" s="358"/>
      <c r="AN40" s="358"/>
    </row>
    <row r="41" spans="2:40" ht="58.5" customHeight="1" x14ac:dyDescent="0.25">
      <c r="B41" s="301">
        <v>9</v>
      </c>
      <c r="C41" s="154" t="s">
        <v>449</v>
      </c>
      <c r="D41" s="128"/>
      <c r="E41" s="284" t="s">
        <v>450</v>
      </c>
      <c r="F41" s="284"/>
      <c r="G41" s="286"/>
      <c r="H41" s="128"/>
      <c r="I41" s="165"/>
      <c r="J41" s="137">
        <f>SUM(L41:Q41)</f>
        <v>0</v>
      </c>
      <c r="K41" s="137">
        <f t="shared" si="7"/>
        <v>0</v>
      </c>
      <c r="L41" s="135"/>
      <c r="M41" s="135"/>
      <c r="N41" s="135"/>
      <c r="O41" s="135"/>
      <c r="P41" s="136"/>
      <c r="Q41" s="135"/>
      <c r="R41" s="136"/>
      <c r="T41" s="138" t="str">
        <f t="shared" si="11"/>
        <v/>
      </c>
      <c r="U41" s="160" t="e">
        <f>1/$J$62</f>
        <v>#DIV/0!</v>
      </c>
      <c r="V41" s="140" t="e">
        <f t="shared" si="9"/>
        <v>#DIV/0!</v>
      </c>
      <c r="W41" s="152" t="e">
        <f>IF(R41=1,0,T41*U41)</f>
        <v>#VALUE!</v>
      </c>
      <c r="X41" s="48" t="e">
        <f t="shared" si="10"/>
        <v>#VALUE!</v>
      </c>
      <c r="Z41" s="355"/>
      <c r="AA41" s="355"/>
      <c r="AH41" s="358" t="s">
        <v>1659</v>
      </c>
      <c r="AI41" s="358"/>
      <c r="AJ41" s="358"/>
      <c r="AK41" s="358"/>
      <c r="AL41" s="358"/>
      <c r="AM41" s="358"/>
      <c r="AN41" s="358"/>
    </row>
    <row r="42" spans="2:40" ht="51.75" customHeight="1" x14ac:dyDescent="0.25">
      <c r="B42" s="301" t="s">
        <v>451</v>
      </c>
      <c r="C42" s="176" t="s">
        <v>452</v>
      </c>
      <c r="D42" s="133"/>
      <c r="E42" s="284" t="s">
        <v>453</v>
      </c>
      <c r="F42" s="284"/>
      <c r="G42" s="278" t="s">
        <v>454</v>
      </c>
      <c r="H42" s="133"/>
      <c r="I42" s="165"/>
      <c r="J42" s="165"/>
      <c r="K42" s="137">
        <f t="shared" si="7"/>
        <v>0</v>
      </c>
      <c r="L42" s="135"/>
      <c r="M42" s="135"/>
      <c r="N42" s="135"/>
      <c r="O42" s="135"/>
      <c r="P42" s="136"/>
      <c r="Q42" s="135"/>
      <c r="R42" s="136"/>
      <c r="T42" s="138" t="str">
        <f t="shared" si="11"/>
        <v/>
      </c>
      <c r="U42" s="160"/>
      <c r="V42" s="140" t="e">
        <f t="shared" ref="V42" si="12">1/$K$62</f>
        <v>#DIV/0!</v>
      </c>
      <c r="W42" s="152"/>
      <c r="X42" s="48" t="e">
        <f t="shared" si="10"/>
        <v>#VALUE!</v>
      </c>
      <c r="Z42" s="355"/>
      <c r="AA42" s="355"/>
      <c r="AH42" s="358" t="s">
        <v>1660</v>
      </c>
      <c r="AI42" s="358"/>
      <c r="AJ42" s="358"/>
      <c r="AK42" s="358"/>
      <c r="AL42" s="358"/>
      <c r="AM42" s="358"/>
      <c r="AN42" s="358"/>
    </row>
    <row r="43" spans="2:40" ht="49.5" customHeight="1" x14ac:dyDescent="0.25">
      <c r="B43" s="301" t="s">
        <v>455</v>
      </c>
      <c r="C43" s="156" t="s">
        <v>456</v>
      </c>
      <c r="D43" s="128"/>
      <c r="E43" s="284" t="s">
        <v>457</v>
      </c>
      <c r="F43" s="284"/>
      <c r="G43" s="286"/>
      <c r="H43" s="128"/>
      <c r="I43" s="165"/>
      <c r="J43" s="165"/>
      <c r="K43" s="137">
        <f t="shared" si="7"/>
        <v>0</v>
      </c>
      <c r="L43" s="135"/>
      <c r="M43" s="135"/>
      <c r="N43" s="135"/>
      <c r="O43" s="135"/>
      <c r="P43" s="136"/>
      <c r="Q43" s="135"/>
      <c r="R43" s="136"/>
      <c r="T43" s="138" t="str">
        <f t="shared" si="11"/>
        <v/>
      </c>
      <c r="U43" s="160"/>
      <c r="V43" s="140" t="e">
        <f t="shared" ref="V43" si="13">1/$K$62</f>
        <v>#DIV/0!</v>
      </c>
      <c r="W43" s="152"/>
      <c r="X43" s="48" t="e">
        <f t="shared" si="10"/>
        <v>#VALUE!</v>
      </c>
      <c r="Z43" s="355"/>
      <c r="AA43" s="355"/>
      <c r="AH43" s="358" t="s">
        <v>1661</v>
      </c>
      <c r="AI43" s="358"/>
      <c r="AJ43" s="358"/>
      <c r="AK43" s="358"/>
      <c r="AL43" s="358"/>
      <c r="AM43" s="358"/>
      <c r="AN43" s="358"/>
    </row>
    <row r="44" spans="2:40" ht="48" customHeight="1" x14ac:dyDescent="0.25">
      <c r="B44" s="301" t="s">
        <v>458</v>
      </c>
      <c r="C44" s="156" t="s">
        <v>459</v>
      </c>
      <c r="D44" s="128"/>
      <c r="E44" s="284" t="s">
        <v>460</v>
      </c>
      <c r="F44" s="284"/>
      <c r="G44" s="286"/>
      <c r="H44" s="128"/>
      <c r="I44" s="165"/>
      <c r="J44" s="165"/>
      <c r="K44" s="137">
        <f t="shared" si="7"/>
        <v>0</v>
      </c>
      <c r="L44" s="135"/>
      <c r="M44" s="135"/>
      <c r="N44" s="135"/>
      <c r="O44" s="135"/>
      <c r="P44" s="136"/>
      <c r="Q44" s="135"/>
      <c r="R44" s="136"/>
      <c r="T44" s="138" t="str">
        <f t="shared" si="11"/>
        <v/>
      </c>
      <c r="U44" s="160"/>
      <c r="V44" s="140" t="e">
        <f t="shared" ref="V44:V60" si="14">1/$K$62</f>
        <v>#DIV/0!</v>
      </c>
      <c r="W44" s="152"/>
      <c r="X44" s="48" t="e">
        <f t="shared" si="10"/>
        <v>#VALUE!</v>
      </c>
      <c r="Z44" s="355"/>
      <c r="AA44" s="355"/>
      <c r="AH44" s="358" t="s">
        <v>1662</v>
      </c>
      <c r="AI44" s="358"/>
      <c r="AJ44" s="358"/>
      <c r="AK44" s="358"/>
      <c r="AL44" s="358"/>
      <c r="AM44" s="358"/>
      <c r="AN44" s="358"/>
    </row>
    <row r="45" spans="2:40" ht="50.25" customHeight="1" x14ac:dyDescent="0.25">
      <c r="B45" s="301" t="s">
        <v>461</v>
      </c>
      <c r="C45" s="156" t="s">
        <v>462</v>
      </c>
      <c r="D45" s="128"/>
      <c r="E45" s="284" t="s">
        <v>463</v>
      </c>
      <c r="F45" s="284"/>
      <c r="G45" s="286"/>
      <c r="H45" s="128"/>
      <c r="I45" s="165"/>
      <c r="J45" s="165"/>
      <c r="K45" s="137">
        <f t="shared" si="7"/>
        <v>0</v>
      </c>
      <c r="L45" s="135"/>
      <c r="M45" s="135"/>
      <c r="N45" s="135"/>
      <c r="O45" s="135"/>
      <c r="P45" s="136"/>
      <c r="Q45" s="135"/>
      <c r="R45" s="136"/>
      <c r="T45" s="138" t="str">
        <f t="shared" si="11"/>
        <v/>
      </c>
      <c r="U45" s="160"/>
      <c r="V45" s="140" t="e">
        <f t="shared" si="14"/>
        <v>#DIV/0!</v>
      </c>
      <c r="W45" s="152"/>
      <c r="X45" s="48" t="e">
        <f t="shared" si="10"/>
        <v>#VALUE!</v>
      </c>
      <c r="Z45" s="355"/>
      <c r="AA45" s="355"/>
      <c r="AH45" s="358" t="s">
        <v>1663</v>
      </c>
      <c r="AI45" s="358"/>
      <c r="AJ45" s="358"/>
      <c r="AK45" s="358"/>
      <c r="AL45" s="358"/>
      <c r="AM45" s="358"/>
      <c r="AN45" s="358"/>
    </row>
    <row r="46" spans="2:40" ht="56.25" customHeight="1" x14ac:dyDescent="0.25">
      <c r="B46" s="301" t="s">
        <v>464</v>
      </c>
      <c r="C46" s="156" t="s">
        <v>465</v>
      </c>
      <c r="D46" s="128"/>
      <c r="E46" s="284" t="s">
        <v>466</v>
      </c>
      <c r="F46" s="284"/>
      <c r="G46" s="286"/>
      <c r="H46" s="128"/>
      <c r="I46" s="165"/>
      <c r="J46" s="165"/>
      <c r="K46" s="137">
        <f t="shared" si="7"/>
        <v>0</v>
      </c>
      <c r="L46" s="135"/>
      <c r="M46" s="135"/>
      <c r="N46" s="135"/>
      <c r="O46" s="135"/>
      <c r="P46" s="136"/>
      <c r="Q46" s="135"/>
      <c r="R46" s="136"/>
      <c r="T46" s="138" t="str">
        <f t="shared" si="11"/>
        <v/>
      </c>
      <c r="U46" s="160"/>
      <c r="V46" s="140" t="e">
        <f t="shared" si="14"/>
        <v>#DIV/0!</v>
      </c>
      <c r="W46" s="152"/>
      <c r="X46" s="48" t="e">
        <f t="shared" si="10"/>
        <v>#VALUE!</v>
      </c>
      <c r="Z46" s="355"/>
      <c r="AA46" s="355"/>
      <c r="AH46" s="358" t="s">
        <v>1664</v>
      </c>
      <c r="AI46" s="358"/>
      <c r="AJ46" s="358"/>
      <c r="AK46" s="358"/>
      <c r="AL46" s="358"/>
      <c r="AM46" s="358"/>
      <c r="AN46" s="358"/>
    </row>
    <row r="47" spans="2:40" ht="52.5" customHeight="1" x14ac:dyDescent="0.25">
      <c r="B47" s="301" t="s">
        <v>467</v>
      </c>
      <c r="C47" s="157" t="s">
        <v>468</v>
      </c>
      <c r="D47" s="189"/>
      <c r="E47" s="279" t="s">
        <v>469</v>
      </c>
      <c r="F47" s="279"/>
      <c r="G47" s="279"/>
      <c r="H47" s="139"/>
      <c r="I47" s="165"/>
      <c r="J47" s="165"/>
      <c r="K47" s="137">
        <f t="shared" si="7"/>
        <v>0</v>
      </c>
      <c r="L47" s="135"/>
      <c r="M47" s="135"/>
      <c r="N47" s="135"/>
      <c r="O47" s="135"/>
      <c r="P47" s="136"/>
      <c r="Q47" s="135"/>
      <c r="R47" s="136"/>
      <c r="T47" s="138" t="str">
        <f t="shared" si="11"/>
        <v/>
      </c>
      <c r="U47" s="160"/>
      <c r="V47" s="140" t="e">
        <f t="shared" si="14"/>
        <v>#DIV/0!</v>
      </c>
      <c r="W47" s="152"/>
      <c r="X47" s="48" t="e">
        <f t="shared" si="10"/>
        <v>#VALUE!</v>
      </c>
      <c r="Z47" s="355"/>
      <c r="AA47" s="355"/>
      <c r="AH47" s="358" t="s">
        <v>1665</v>
      </c>
      <c r="AI47" s="358"/>
      <c r="AJ47" s="358"/>
      <c r="AK47" s="358"/>
      <c r="AL47" s="358"/>
      <c r="AM47" s="358"/>
      <c r="AN47" s="358"/>
    </row>
    <row r="48" spans="2:40" ht="54.75" customHeight="1" x14ac:dyDescent="0.25">
      <c r="B48" s="301">
        <v>10</v>
      </c>
      <c r="C48" s="154" t="s">
        <v>470</v>
      </c>
      <c r="D48" s="128"/>
      <c r="E48" s="284" t="s">
        <v>471</v>
      </c>
      <c r="F48" s="284"/>
      <c r="G48" s="286"/>
      <c r="H48" s="128"/>
      <c r="I48" s="165"/>
      <c r="J48" s="137">
        <f>SUM(L48:Q48)</f>
        <v>0</v>
      </c>
      <c r="K48" s="137">
        <f t="shared" si="7"/>
        <v>0</v>
      </c>
      <c r="L48" s="135"/>
      <c r="M48" s="135"/>
      <c r="N48" s="135"/>
      <c r="O48" s="135"/>
      <c r="P48" s="136"/>
      <c r="Q48" s="135"/>
      <c r="R48" s="136"/>
      <c r="T48" s="138" t="str">
        <f t="shared" si="11"/>
        <v/>
      </c>
      <c r="U48" s="160" t="e">
        <f>1/$J$62</f>
        <v>#DIV/0!</v>
      </c>
      <c r="V48" s="140" t="e">
        <f t="shared" si="14"/>
        <v>#DIV/0!</v>
      </c>
      <c r="W48" s="152" t="e">
        <f>IF(R48=1,0,T48*U48)</f>
        <v>#VALUE!</v>
      </c>
      <c r="X48" s="48" t="e">
        <f t="shared" si="10"/>
        <v>#VALUE!</v>
      </c>
      <c r="Z48" s="355"/>
      <c r="AA48" s="355"/>
      <c r="AH48" s="358" t="s">
        <v>1666</v>
      </c>
      <c r="AI48" s="358"/>
      <c r="AJ48" s="358"/>
      <c r="AK48" s="358"/>
      <c r="AL48" s="358"/>
      <c r="AM48" s="358"/>
      <c r="AN48" s="358"/>
    </row>
    <row r="49" spans="2:40" ht="50.25" customHeight="1" x14ac:dyDescent="0.25">
      <c r="B49" s="301" t="s">
        <v>472</v>
      </c>
      <c r="C49" s="155" t="s">
        <v>473</v>
      </c>
      <c r="D49" s="128"/>
      <c r="E49" s="284" t="s">
        <v>474</v>
      </c>
      <c r="F49" s="284"/>
      <c r="G49" s="286"/>
      <c r="H49" s="128"/>
      <c r="I49" s="165"/>
      <c r="J49" s="165"/>
      <c r="K49" s="137">
        <f t="shared" si="7"/>
        <v>0</v>
      </c>
      <c r="L49" s="135"/>
      <c r="M49" s="135"/>
      <c r="N49" s="135"/>
      <c r="O49" s="135"/>
      <c r="P49" s="136"/>
      <c r="Q49" s="135"/>
      <c r="R49" s="136"/>
      <c r="T49" s="138" t="str">
        <f t="shared" si="11"/>
        <v/>
      </c>
      <c r="U49" s="160"/>
      <c r="V49" s="140" t="e">
        <f t="shared" si="14"/>
        <v>#DIV/0!</v>
      </c>
      <c r="W49" s="152"/>
      <c r="X49" s="48" t="e">
        <f t="shared" si="10"/>
        <v>#VALUE!</v>
      </c>
      <c r="Z49" s="355"/>
      <c r="AA49" s="355"/>
      <c r="AH49" s="358" t="s">
        <v>1667</v>
      </c>
      <c r="AI49" s="358"/>
      <c r="AJ49" s="358"/>
      <c r="AK49" s="358"/>
      <c r="AL49" s="358"/>
      <c r="AM49" s="358"/>
      <c r="AN49" s="358"/>
    </row>
    <row r="50" spans="2:40" ht="50.25" customHeight="1" x14ac:dyDescent="0.25">
      <c r="B50" s="301" t="s">
        <v>475</v>
      </c>
      <c r="C50" s="157" t="s">
        <v>476</v>
      </c>
      <c r="D50" s="128"/>
      <c r="E50" s="284" t="s">
        <v>477</v>
      </c>
      <c r="F50" s="284"/>
      <c r="G50" s="286"/>
      <c r="H50" s="128"/>
      <c r="I50" s="165"/>
      <c r="J50" s="165"/>
      <c r="K50" s="137">
        <f t="shared" si="7"/>
        <v>0</v>
      </c>
      <c r="L50" s="135"/>
      <c r="M50" s="135"/>
      <c r="N50" s="135"/>
      <c r="O50" s="135"/>
      <c r="P50" s="136"/>
      <c r="Q50" s="135"/>
      <c r="R50" s="136"/>
      <c r="T50" s="138" t="str">
        <f t="shared" si="11"/>
        <v/>
      </c>
      <c r="U50" s="160"/>
      <c r="V50" s="140" t="e">
        <f t="shared" si="14"/>
        <v>#DIV/0!</v>
      </c>
      <c r="W50" s="152"/>
      <c r="X50" s="48" t="e">
        <f t="shared" si="10"/>
        <v>#VALUE!</v>
      </c>
      <c r="Z50" s="355"/>
      <c r="AA50" s="355"/>
      <c r="AH50" s="358" t="s">
        <v>1668</v>
      </c>
      <c r="AI50" s="358"/>
      <c r="AJ50" s="358"/>
      <c r="AK50" s="358"/>
      <c r="AL50" s="358"/>
      <c r="AM50" s="358"/>
      <c r="AN50" s="358"/>
    </row>
    <row r="51" spans="2:40" ht="49.5" customHeight="1" x14ac:dyDescent="0.25">
      <c r="B51" s="301">
        <v>11</v>
      </c>
      <c r="C51" s="154" t="s">
        <v>478</v>
      </c>
      <c r="D51" s="128"/>
      <c r="E51" s="284"/>
      <c r="F51" s="284"/>
      <c r="G51" s="278" t="s">
        <v>479</v>
      </c>
      <c r="H51" s="128"/>
      <c r="I51" s="165"/>
      <c r="J51" s="137">
        <f>SUM(L51:Q51)</f>
        <v>0</v>
      </c>
      <c r="K51" s="137">
        <f t="shared" ref="K51" si="15">SUM(L51:Q51)</f>
        <v>0</v>
      </c>
      <c r="L51" s="135"/>
      <c r="M51" s="135"/>
      <c r="N51" s="135"/>
      <c r="O51" s="135"/>
      <c r="P51" s="136"/>
      <c r="Q51" s="135"/>
      <c r="R51" s="136"/>
      <c r="T51" s="138" t="str">
        <f t="shared" ref="T51" si="16">IF(SUM(L51:Q51)=1,((L51*0)+(M51*20)+(N51*40)+(O51*60)+(P51*80)+(Q51*100)),"")</f>
        <v/>
      </c>
      <c r="U51" s="160" t="e">
        <f>1/$J$62</f>
        <v>#DIV/0!</v>
      </c>
      <c r="V51" s="140" t="e">
        <f t="shared" si="14"/>
        <v>#DIV/0!</v>
      </c>
      <c r="W51" s="152" t="e">
        <f>IF(R51=1,0,T51*U51)</f>
        <v>#VALUE!</v>
      </c>
      <c r="X51" s="48" t="e">
        <f t="shared" ref="X51" si="17">IF(R51=1,0,T51*V51)</f>
        <v>#VALUE!</v>
      </c>
      <c r="Z51" s="355"/>
      <c r="AA51" s="355"/>
      <c r="AH51" s="357" t="s">
        <v>1669</v>
      </c>
      <c r="AI51" s="357"/>
      <c r="AJ51" s="357"/>
      <c r="AK51" s="357"/>
      <c r="AL51" s="357"/>
      <c r="AM51" s="357"/>
      <c r="AN51" s="357"/>
    </row>
    <row r="52" spans="2:40" ht="46.5" customHeight="1" x14ac:dyDescent="0.25">
      <c r="B52" s="301" t="s">
        <v>480</v>
      </c>
      <c r="C52" s="155" t="s">
        <v>481</v>
      </c>
      <c r="D52" s="128"/>
      <c r="E52" s="284"/>
      <c r="F52" s="284"/>
      <c r="G52" s="278" t="s">
        <v>482</v>
      </c>
      <c r="H52" s="128"/>
      <c r="I52" s="165"/>
      <c r="J52" s="165"/>
      <c r="K52" s="137">
        <f t="shared" ref="K52" si="18">SUM(L52:Q52)</f>
        <v>0</v>
      </c>
      <c r="L52" s="135"/>
      <c r="M52" s="135"/>
      <c r="N52" s="135"/>
      <c r="O52" s="135"/>
      <c r="P52" s="136"/>
      <c r="Q52" s="135"/>
      <c r="R52" s="136"/>
      <c r="T52" s="138" t="str">
        <f t="shared" ref="T52" si="19">IF(SUM(L52:Q52)=1,((L52*0)+(M52*20)+(N52*40)+(O52*60)+(P52*80)+(Q52*100)),"")</f>
        <v/>
      </c>
      <c r="U52" s="160"/>
      <c r="V52" s="140" t="e">
        <f t="shared" si="14"/>
        <v>#DIV/0!</v>
      </c>
      <c r="W52" s="152"/>
      <c r="X52" s="48" t="e">
        <f t="shared" ref="X52" si="20">IF(R52=1,0,T52*V52)</f>
        <v>#VALUE!</v>
      </c>
      <c r="Z52" s="355"/>
      <c r="AA52" s="355"/>
      <c r="AH52" s="358" t="s">
        <v>1670</v>
      </c>
      <c r="AI52" s="358"/>
      <c r="AJ52" s="358"/>
      <c r="AK52" s="358"/>
      <c r="AL52" s="358"/>
      <c r="AM52" s="358"/>
      <c r="AN52" s="358"/>
    </row>
    <row r="53" spans="2:40" ht="48.75" customHeight="1" x14ac:dyDescent="0.25">
      <c r="B53" s="301" t="s">
        <v>483</v>
      </c>
      <c r="C53" s="157" t="s">
        <v>484</v>
      </c>
      <c r="D53" s="189"/>
      <c r="E53" s="279"/>
      <c r="F53" s="279"/>
      <c r="G53" s="278" t="s">
        <v>485</v>
      </c>
      <c r="I53" s="165"/>
      <c r="J53" s="165"/>
      <c r="K53" s="137">
        <f t="shared" ref="K53:K60" si="21">SUM(L53:Q53)</f>
        <v>0</v>
      </c>
      <c r="L53" s="135"/>
      <c r="M53" s="135"/>
      <c r="N53" s="135"/>
      <c r="O53" s="135"/>
      <c r="P53" s="136"/>
      <c r="Q53" s="135"/>
      <c r="R53" s="136"/>
      <c r="T53" s="138" t="str">
        <f t="shared" ref="T53:T60" si="22">IF(SUM(L53:Q53)=1,((L53*0)+(M53*20)+(N53*40)+(O53*60)+(P53*80)+(Q53*100)),"")</f>
        <v/>
      </c>
      <c r="U53" s="160"/>
      <c r="V53" s="140" t="e">
        <f t="shared" si="14"/>
        <v>#DIV/0!</v>
      </c>
      <c r="W53" s="152"/>
      <c r="X53" s="48" t="e">
        <f t="shared" ref="X53:X60" si="23">IF(R53=1,0,T53*V53)</f>
        <v>#VALUE!</v>
      </c>
      <c r="Z53" s="355"/>
      <c r="AA53" s="355"/>
      <c r="AH53" s="358" t="s">
        <v>1671</v>
      </c>
      <c r="AI53" s="358"/>
      <c r="AJ53" s="358"/>
      <c r="AK53" s="358"/>
      <c r="AL53" s="358"/>
      <c r="AM53" s="358"/>
      <c r="AN53" s="358"/>
    </row>
    <row r="54" spans="2:40" ht="61.5" customHeight="1" x14ac:dyDescent="0.25">
      <c r="B54" s="301">
        <v>12</v>
      </c>
      <c r="C54" s="154" t="s">
        <v>486</v>
      </c>
      <c r="D54" s="189"/>
      <c r="E54" s="279" t="s">
        <v>487</v>
      </c>
      <c r="F54" s="279"/>
      <c r="G54" s="278" t="s">
        <v>488</v>
      </c>
      <c r="I54" s="165"/>
      <c r="J54" s="137">
        <f>SUM(L54:Q54)</f>
        <v>0</v>
      </c>
      <c r="K54" s="137">
        <f t="shared" si="21"/>
        <v>0</v>
      </c>
      <c r="L54" s="135"/>
      <c r="M54" s="135"/>
      <c r="N54" s="135"/>
      <c r="O54" s="135"/>
      <c r="P54" s="136"/>
      <c r="Q54" s="135"/>
      <c r="R54" s="136"/>
      <c r="T54" s="138" t="str">
        <f t="shared" si="22"/>
        <v/>
      </c>
      <c r="U54" s="160" t="e">
        <f>1/$J$62</f>
        <v>#DIV/0!</v>
      </c>
      <c r="V54" s="140" t="e">
        <f t="shared" si="14"/>
        <v>#DIV/0!</v>
      </c>
      <c r="W54" s="199" t="e">
        <f>IF(R54=1,0,T54*U54)</f>
        <v>#VALUE!</v>
      </c>
      <c r="X54" s="48" t="e">
        <f t="shared" si="23"/>
        <v>#VALUE!</v>
      </c>
      <c r="Z54" s="355"/>
      <c r="AA54" s="355"/>
      <c r="AH54" s="358" t="s">
        <v>1672</v>
      </c>
      <c r="AI54" s="358"/>
      <c r="AJ54" s="358"/>
      <c r="AK54" s="358"/>
      <c r="AL54" s="358"/>
      <c r="AM54" s="358"/>
      <c r="AN54" s="358"/>
    </row>
    <row r="55" spans="2:40" ht="46.5" customHeight="1" x14ac:dyDescent="0.25">
      <c r="B55" s="301" t="s">
        <v>489</v>
      </c>
      <c r="C55" s="155" t="s">
        <v>490</v>
      </c>
      <c r="D55" s="189"/>
      <c r="E55" s="279" t="s">
        <v>491</v>
      </c>
      <c r="F55" s="279"/>
      <c r="G55" s="279"/>
      <c r="I55" s="165"/>
      <c r="J55" s="165"/>
      <c r="K55" s="137">
        <f t="shared" si="21"/>
        <v>0</v>
      </c>
      <c r="L55" s="135"/>
      <c r="M55" s="135"/>
      <c r="N55" s="135"/>
      <c r="O55" s="135"/>
      <c r="P55" s="136"/>
      <c r="Q55" s="135"/>
      <c r="R55" s="136"/>
      <c r="T55" s="138" t="str">
        <f t="shared" si="22"/>
        <v/>
      </c>
      <c r="U55" s="160"/>
      <c r="V55" s="140" t="e">
        <f t="shared" si="14"/>
        <v>#DIV/0!</v>
      </c>
      <c r="W55" s="152"/>
      <c r="X55" s="48" t="e">
        <f t="shared" si="23"/>
        <v>#VALUE!</v>
      </c>
      <c r="Z55" s="355"/>
      <c r="AA55" s="355"/>
      <c r="AH55" s="358" t="s">
        <v>1673</v>
      </c>
      <c r="AI55" s="358"/>
      <c r="AJ55" s="358"/>
      <c r="AK55" s="358"/>
      <c r="AL55" s="358"/>
      <c r="AM55" s="358"/>
      <c r="AN55" s="358"/>
    </row>
    <row r="56" spans="2:40" ht="49.5" customHeight="1" x14ac:dyDescent="0.25">
      <c r="B56" s="301" t="s">
        <v>492</v>
      </c>
      <c r="C56" s="156" t="s">
        <v>493</v>
      </c>
      <c r="D56" s="189"/>
      <c r="E56" s="279" t="s">
        <v>494</v>
      </c>
      <c r="F56" s="279"/>
      <c r="G56" s="278" t="s">
        <v>495</v>
      </c>
      <c r="I56" s="165"/>
      <c r="J56" s="165"/>
      <c r="K56" s="137">
        <f t="shared" si="21"/>
        <v>0</v>
      </c>
      <c r="L56" s="135"/>
      <c r="M56" s="135"/>
      <c r="N56" s="135"/>
      <c r="O56" s="135"/>
      <c r="P56" s="136"/>
      <c r="Q56" s="135"/>
      <c r="R56" s="136"/>
      <c r="T56" s="138" t="str">
        <f t="shared" si="22"/>
        <v/>
      </c>
      <c r="U56" s="160"/>
      <c r="V56" s="140" t="e">
        <f t="shared" si="14"/>
        <v>#DIV/0!</v>
      </c>
      <c r="W56" s="152"/>
      <c r="X56" s="48" t="e">
        <f t="shared" si="23"/>
        <v>#VALUE!</v>
      </c>
      <c r="Z56" s="355"/>
      <c r="AA56" s="355"/>
      <c r="AH56" s="358" t="s">
        <v>1674</v>
      </c>
      <c r="AI56" s="358"/>
      <c r="AJ56" s="358"/>
      <c r="AK56" s="358"/>
      <c r="AL56" s="358"/>
      <c r="AM56" s="358"/>
      <c r="AN56" s="358"/>
    </row>
    <row r="57" spans="2:40" ht="53.25" customHeight="1" x14ac:dyDescent="0.25">
      <c r="B57" s="301" t="s">
        <v>496</v>
      </c>
      <c r="C57" s="156" t="s">
        <v>497</v>
      </c>
      <c r="D57" s="189"/>
      <c r="E57" s="279" t="s">
        <v>498</v>
      </c>
      <c r="F57" s="279"/>
      <c r="G57" s="279"/>
      <c r="I57" s="165"/>
      <c r="J57" s="165"/>
      <c r="K57" s="137">
        <f t="shared" si="21"/>
        <v>0</v>
      </c>
      <c r="L57" s="135"/>
      <c r="M57" s="135"/>
      <c r="N57" s="135"/>
      <c r="O57" s="135"/>
      <c r="P57" s="136"/>
      <c r="Q57" s="135"/>
      <c r="R57" s="136"/>
      <c r="T57" s="138" t="str">
        <f t="shared" si="22"/>
        <v/>
      </c>
      <c r="U57" s="160"/>
      <c r="V57" s="140" t="e">
        <f t="shared" si="14"/>
        <v>#DIV/0!</v>
      </c>
      <c r="W57" s="152"/>
      <c r="X57" s="48" t="e">
        <f t="shared" si="23"/>
        <v>#VALUE!</v>
      </c>
      <c r="Z57" s="355"/>
      <c r="AA57" s="355"/>
      <c r="AH57" s="358" t="s">
        <v>1675</v>
      </c>
      <c r="AI57" s="358"/>
      <c r="AJ57" s="358"/>
      <c r="AK57" s="358"/>
      <c r="AL57" s="358"/>
      <c r="AM57" s="358"/>
      <c r="AN57" s="358"/>
    </row>
    <row r="58" spans="2:40" ht="48.75" customHeight="1" x14ac:dyDescent="0.25">
      <c r="B58" s="301" t="s">
        <v>499</v>
      </c>
      <c r="C58" s="156" t="s">
        <v>500</v>
      </c>
      <c r="D58" s="189"/>
      <c r="E58" s="279" t="s">
        <v>501</v>
      </c>
      <c r="F58" s="279"/>
      <c r="G58" s="279"/>
      <c r="I58" s="165"/>
      <c r="J58" s="165"/>
      <c r="K58" s="137">
        <f t="shared" si="21"/>
        <v>0</v>
      </c>
      <c r="L58" s="135"/>
      <c r="M58" s="135"/>
      <c r="N58" s="135"/>
      <c r="O58" s="135"/>
      <c r="P58" s="136"/>
      <c r="Q58" s="135"/>
      <c r="R58" s="136"/>
      <c r="T58" s="138" t="str">
        <f t="shared" si="22"/>
        <v/>
      </c>
      <c r="U58" s="160"/>
      <c r="V58" s="140" t="e">
        <f t="shared" si="14"/>
        <v>#DIV/0!</v>
      </c>
      <c r="W58" s="152"/>
      <c r="X58" s="48" t="e">
        <f t="shared" si="23"/>
        <v>#VALUE!</v>
      </c>
      <c r="Z58" s="355"/>
      <c r="AA58" s="355"/>
      <c r="AH58" s="358" t="s">
        <v>1676</v>
      </c>
      <c r="AI58" s="358"/>
      <c r="AJ58" s="358"/>
      <c r="AK58" s="358"/>
      <c r="AL58" s="358"/>
      <c r="AM58" s="358"/>
      <c r="AN58" s="358"/>
    </row>
    <row r="59" spans="2:40" ht="51.75" customHeight="1" x14ac:dyDescent="0.25">
      <c r="B59" s="301" t="s">
        <v>502</v>
      </c>
      <c r="C59" s="156" t="s">
        <v>503</v>
      </c>
      <c r="D59" s="189"/>
      <c r="E59" s="279" t="s">
        <v>504</v>
      </c>
      <c r="F59" s="279"/>
      <c r="G59" s="278" t="s">
        <v>505</v>
      </c>
      <c r="I59" s="165"/>
      <c r="J59" s="165"/>
      <c r="K59" s="137">
        <f t="shared" si="21"/>
        <v>0</v>
      </c>
      <c r="L59" s="135"/>
      <c r="M59" s="135"/>
      <c r="N59" s="135"/>
      <c r="O59" s="135"/>
      <c r="P59" s="136"/>
      <c r="Q59" s="135"/>
      <c r="R59" s="136"/>
      <c r="T59" s="138" t="str">
        <f t="shared" si="22"/>
        <v/>
      </c>
      <c r="U59" s="160"/>
      <c r="V59" s="140" t="e">
        <f t="shared" si="14"/>
        <v>#DIV/0!</v>
      </c>
      <c r="W59" s="152"/>
      <c r="X59" s="48" t="e">
        <f t="shared" si="23"/>
        <v>#VALUE!</v>
      </c>
      <c r="Z59" s="355"/>
      <c r="AA59" s="355"/>
      <c r="AH59" s="358" t="s">
        <v>1677</v>
      </c>
      <c r="AI59" s="358"/>
      <c r="AJ59" s="358"/>
      <c r="AK59" s="358"/>
      <c r="AL59" s="358"/>
      <c r="AM59" s="358"/>
      <c r="AN59" s="358"/>
    </row>
    <row r="60" spans="2:40" ht="63.75" customHeight="1" x14ac:dyDescent="0.25">
      <c r="B60" s="301" t="s">
        <v>506</v>
      </c>
      <c r="C60" s="157" t="s">
        <v>507</v>
      </c>
      <c r="D60" s="189"/>
      <c r="E60" s="279" t="s">
        <v>508</v>
      </c>
      <c r="F60" s="279"/>
      <c r="G60" s="279"/>
      <c r="I60" s="165"/>
      <c r="J60" s="165"/>
      <c r="K60" s="137">
        <f t="shared" si="21"/>
        <v>0</v>
      </c>
      <c r="L60" s="135"/>
      <c r="M60" s="135"/>
      <c r="N60" s="135"/>
      <c r="O60" s="135"/>
      <c r="P60" s="136"/>
      <c r="Q60" s="135"/>
      <c r="R60" s="136"/>
      <c r="T60" s="138" t="str">
        <f t="shared" si="22"/>
        <v/>
      </c>
      <c r="U60" s="160"/>
      <c r="V60" s="140" t="e">
        <f t="shared" si="14"/>
        <v>#DIV/0!</v>
      </c>
      <c r="W60" s="152"/>
      <c r="X60" s="48" t="e">
        <f t="shared" si="23"/>
        <v>#VALUE!</v>
      </c>
      <c r="Z60" s="355"/>
      <c r="AA60" s="355"/>
      <c r="AH60" s="358" t="s">
        <v>1678</v>
      </c>
      <c r="AI60" s="358"/>
      <c r="AJ60" s="358"/>
      <c r="AK60" s="358"/>
      <c r="AL60" s="358"/>
      <c r="AM60" s="358"/>
      <c r="AN60" s="358"/>
    </row>
    <row r="61" spans="2:40" x14ac:dyDescent="0.25">
      <c r="C61" s="165"/>
      <c r="G61" s="116"/>
    </row>
    <row r="62" spans="2:40" x14ac:dyDescent="0.25">
      <c r="C62" s="165"/>
      <c r="J62" s="163">
        <f>SUM(J10:J60)</f>
        <v>0</v>
      </c>
      <c r="K62" s="163">
        <f>SUM(K10:K60)</f>
        <v>0</v>
      </c>
      <c r="S62" s="131" t="s">
        <v>509</v>
      </c>
      <c r="T62" s="142">
        <f>SUMIF(J62,12-W64,W62)</f>
        <v>0</v>
      </c>
      <c r="W62" s="184" t="e">
        <f>SUM(W10:W60)</f>
        <v>#VALUE!</v>
      </c>
      <c r="X62" s="184" t="e">
        <f>SUM(X10:X60)</f>
        <v>#VALUE!</v>
      </c>
    </row>
    <row r="63" spans="2:40" x14ac:dyDescent="0.25">
      <c r="C63" s="165"/>
      <c r="S63" s="131" t="s">
        <v>510</v>
      </c>
      <c r="T63" s="142">
        <f>SUMIF(K62,51-W65,X62)</f>
        <v>0</v>
      </c>
      <c r="Y63" s="141"/>
    </row>
    <row r="64" spans="2:40" x14ac:dyDescent="0.25">
      <c r="C64" s="165"/>
      <c r="V64" s="163" t="s">
        <v>517</v>
      </c>
      <c r="W64" s="163">
        <f>SUM(R10,R12,R14,R16,R17,R25,R26,R34,R41,R48,R51,R54)</f>
        <v>0</v>
      </c>
      <c r="Y64" s="141"/>
    </row>
    <row r="65" spans="3:33" x14ac:dyDescent="0.25">
      <c r="C65" s="165"/>
      <c r="V65" s="163" t="s">
        <v>518</v>
      </c>
      <c r="W65" s="163">
        <f>SUM(R10:R60)</f>
        <v>0</v>
      </c>
    </row>
    <row r="66" spans="3:33" ht="13.5" customHeight="1" x14ac:dyDescent="0.25">
      <c r="C66" s="165"/>
    </row>
    <row r="67" spans="3:33" x14ac:dyDescent="0.25">
      <c r="C67" s="165"/>
    </row>
    <row r="74" spans="3:33" ht="22.5" customHeight="1" x14ac:dyDescent="0.25">
      <c r="AB74" s="164"/>
      <c r="AC74" s="164"/>
      <c r="AD74" s="164"/>
    </row>
    <row r="76" spans="3:33" ht="15" customHeight="1" x14ac:dyDescent="0.25">
      <c r="AB76" s="164"/>
      <c r="AC76" s="164"/>
      <c r="AD76" s="164"/>
      <c r="AE76" s="164"/>
      <c r="AF76" s="164"/>
      <c r="AG76" s="164"/>
    </row>
  </sheetData>
  <sheetProtection formatCells="0" formatColumns="0" formatRows="0" insertColumns="0" insertRows="0" insertHyperlinks="0" deleteColumns="0" deleteRows="0" sort="0" autoFilter="0" pivotTables="0"/>
  <mergeCells count="107">
    <mergeCell ref="C6:S6"/>
    <mergeCell ref="Z22:AA22"/>
    <mergeCell ref="Z23:AA23"/>
    <mergeCell ref="Z24:AA24"/>
    <mergeCell ref="Z26:AA26"/>
    <mergeCell ref="AH60:AN60"/>
    <mergeCell ref="Z60:AA60"/>
    <mergeCell ref="Z53:AA53"/>
    <mergeCell ref="Z54:AA54"/>
    <mergeCell ref="Z55:AA55"/>
    <mergeCell ref="Z56:AA56"/>
    <mergeCell ref="Z57:AA57"/>
    <mergeCell ref="Z58:AA58"/>
    <mergeCell ref="Z59:AA59"/>
    <mergeCell ref="AH53:AN53"/>
    <mergeCell ref="AH56:AN56"/>
    <mergeCell ref="AH57:AN57"/>
    <mergeCell ref="AH58:AN58"/>
    <mergeCell ref="AH59:AN59"/>
    <mergeCell ref="Z52:AA52"/>
    <mergeCell ref="Z38:AA38"/>
    <mergeCell ref="Z39:AA39"/>
    <mergeCell ref="Z40:AA40"/>
    <mergeCell ref="Z41:AA41"/>
    <mergeCell ref="Z28:AA28"/>
    <mergeCell ref="Z47:AA47"/>
    <mergeCell ref="Z32:AA32"/>
    <mergeCell ref="Z33:AA33"/>
    <mergeCell ref="Z34:AA34"/>
    <mergeCell ref="Z35:AA35"/>
    <mergeCell ref="Z36:AA36"/>
    <mergeCell ref="Z48:AA48"/>
    <mergeCell ref="Z49:AA49"/>
    <mergeCell ref="Z50:AA50"/>
    <mergeCell ref="Z51:AA51"/>
    <mergeCell ref="Z44:AA44"/>
    <mergeCell ref="Z45:AA45"/>
    <mergeCell ref="Z46:AA46"/>
    <mergeCell ref="Z29:AA29"/>
    <mergeCell ref="Z30:AA30"/>
    <mergeCell ref="Z31:AA31"/>
    <mergeCell ref="Z43:AA43"/>
    <mergeCell ref="Z42:AA42"/>
    <mergeCell ref="Z37:AA37"/>
    <mergeCell ref="J7:R7"/>
    <mergeCell ref="C1:W1"/>
    <mergeCell ref="C2:V2"/>
    <mergeCell ref="C3:V3"/>
    <mergeCell ref="E7:E8"/>
    <mergeCell ref="G7:G8"/>
    <mergeCell ref="C7:C8"/>
    <mergeCell ref="T7:V7"/>
    <mergeCell ref="Z10:AA10"/>
    <mergeCell ref="Z11:AA11"/>
    <mergeCell ref="Z27:AA27"/>
    <mergeCell ref="Z16:AA16"/>
    <mergeCell ref="Z17:AA17"/>
    <mergeCell ref="Z25:AA25"/>
    <mergeCell ref="Z18:AA18"/>
    <mergeCell ref="Z19:AA19"/>
    <mergeCell ref="Z12:AA12"/>
    <mergeCell ref="Z13:AA13"/>
    <mergeCell ref="Z14:AA14"/>
    <mergeCell ref="Z15:AA15"/>
    <mergeCell ref="Z20:AA20"/>
    <mergeCell ref="Z21:AA21"/>
    <mergeCell ref="AH36:AN36"/>
    <mergeCell ref="AH48:AN48"/>
    <mergeCell ref="AH45:AN45"/>
    <mergeCell ref="AH46:AN46"/>
    <mergeCell ref="AH7:AN8"/>
    <mergeCell ref="AH16:AN16"/>
    <mergeCell ref="AH17:AN17"/>
    <mergeCell ref="AH25:AN25"/>
    <mergeCell ref="AH18:AN18"/>
    <mergeCell ref="AH11:AN11"/>
    <mergeCell ref="AH19:AN19"/>
    <mergeCell ref="AH20:AN20"/>
    <mergeCell ref="AH21:AN21"/>
    <mergeCell ref="AH12:AN12"/>
    <mergeCell ref="AH13:AN13"/>
    <mergeCell ref="AH14:AN14"/>
    <mergeCell ref="AH15:AN15"/>
    <mergeCell ref="AH50:AN50"/>
    <mergeCell ref="AH54:AN54"/>
    <mergeCell ref="AH55:AN55"/>
    <mergeCell ref="AH52:AN52"/>
    <mergeCell ref="AH51:AN51"/>
    <mergeCell ref="AH47:AN47"/>
    <mergeCell ref="AH26:AN26"/>
    <mergeCell ref="AH23:AN23"/>
    <mergeCell ref="AH49:AN49"/>
    <mergeCell ref="AH31:AN31"/>
    <mergeCell ref="AH35:AN35"/>
    <mergeCell ref="AH24:AN24"/>
    <mergeCell ref="AH41:AN41"/>
    <mergeCell ref="AH42:AN42"/>
    <mergeCell ref="AH43:AN43"/>
    <mergeCell ref="AH44:AN44"/>
    <mergeCell ref="AH38:AN38"/>
    <mergeCell ref="AH27:AN27"/>
    <mergeCell ref="AH28:AN28"/>
    <mergeCell ref="AH29:AN29"/>
    <mergeCell ref="AH30:AN30"/>
    <mergeCell ref="AH39:AN39"/>
    <mergeCell ref="AH40:AN40"/>
    <mergeCell ref="AH34:AN34"/>
  </mergeCells>
  <conditionalFormatting sqref="K10">
    <cfRule type="cellIs" dxfId="609" priority="1093" stopIfTrue="1" operator="notEqual">
      <formula>1</formula>
    </cfRule>
    <cfRule type="cellIs" dxfId="608" priority="1094" stopIfTrue="1" operator="equal">
      <formula>1</formula>
    </cfRule>
  </conditionalFormatting>
  <conditionalFormatting sqref="T63">
    <cfRule type="containsBlanks" dxfId="607" priority="822" stopIfTrue="1">
      <formula>LEN(TRIM(T63))=0</formula>
    </cfRule>
    <cfRule type="cellIs" dxfId="606" priority="823" stopIfTrue="1" operator="lessThan">
      <formula>19.999</formula>
    </cfRule>
    <cfRule type="cellIs" dxfId="605" priority="824" stopIfTrue="1" operator="lessThan">
      <formula>39.999</formula>
    </cfRule>
    <cfRule type="cellIs" dxfId="604" priority="825" stopIfTrue="1" operator="lessThan">
      <formula>59.999</formula>
    </cfRule>
    <cfRule type="cellIs" dxfId="603" priority="826" stopIfTrue="1" operator="lessThan">
      <formula>79.999</formula>
    </cfRule>
    <cfRule type="cellIs" dxfId="602" priority="827" stopIfTrue="1" operator="lessThan">
      <formula>89.999</formula>
    </cfRule>
    <cfRule type="cellIs" dxfId="601" priority="828" stopIfTrue="1" operator="between">
      <formula>90</formula>
      <formula>100</formula>
    </cfRule>
  </conditionalFormatting>
  <conditionalFormatting sqref="T62">
    <cfRule type="containsBlanks" dxfId="600" priority="591" stopIfTrue="1">
      <formula>LEN(TRIM(T62))=0</formula>
    </cfRule>
    <cfRule type="cellIs" dxfId="599" priority="592" stopIfTrue="1" operator="lessThan">
      <formula>19.999</formula>
    </cfRule>
    <cfRule type="cellIs" dxfId="598" priority="593" stopIfTrue="1" operator="lessThan">
      <formula>39.999</formula>
    </cfRule>
    <cfRule type="cellIs" dxfId="597" priority="594" stopIfTrue="1" operator="lessThan">
      <formula>59.999</formula>
    </cfRule>
    <cfRule type="cellIs" dxfId="596" priority="595" stopIfTrue="1" operator="lessThan">
      <formula>79.999</formula>
    </cfRule>
    <cfRule type="cellIs" dxfId="595" priority="596" stopIfTrue="1" operator="lessThan">
      <formula>89.999</formula>
    </cfRule>
    <cfRule type="cellIs" dxfId="594" priority="597" stopIfTrue="1" operator="between">
      <formula>90</formula>
      <formula>100</formula>
    </cfRule>
  </conditionalFormatting>
  <conditionalFormatting sqref="J10">
    <cfRule type="cellIs" dxfId="593" priority="474" stopIfTrue="1" operator="notEqual">
      <formula>1</formula>
    </cfRule>
    <cfRule type="cellIs" dxfId="592" priority="475" stopIfTrue="1" operator="equal">
      <formula>1</formula>
    </cfRule>
  </conditionalFormatting>
  <conditionalFormatting sqref="J16">
    <cfRule type="cellIs" dxfId="591" priority="194" stopIfTrue="1" operator="notEqual">
      <formula>1</formula>
    </cfRule>
    <cfRule type="cellIs" dxfId="590" priority="195" stopIfTrue="1" operator="equal">
      <formula>1</formula>
    </cfRule>
  </conditionalFormatting>
  <conditionalFormatting sqref="J17">
    <cfRule type="cellIs" dxfId="589" priority="192" stopIfTrue="1" operator="notEqual">
      <formula>1</formula>
    </cfRule>
    <cfRule type="cellIs" dxfId="588" priority="193" stopIfTrue="1" operator="equal">
      <formula>1</formula>
    </cfRule>
  </conditionalFormatting>
  <conditionalFormatting sqref="J26">
    <cfRule type="cellIs" dxfId="587" priority="190" stopIfTrue="1" operator="notEqual">
      <formula>1</formula>
    </cfRule>
    <cfRule type="cellIs" dxfId="586" priority="191" stopIfTrue="1" operator="equal">
      <formula>1</formula>
    </cfRule>
  </conditionalFormatting>
  <conditionalFormatting sqref="J34">
    <cfRule type="cellIs" dxfId="585" priority="188" stopIfTrue="1" operator="notEqual">
      <formula>1</formula>
    </cfRule>
    <cfRule type="cellIs" dxfId="584" priority="189" stopIfTrue="1" operator="equal">
      <formula>1</formula>
    </cfRule>
  </conditionalFormatting>
  <conditionalFormatting sqref="J41">
    <cfRule type="cellIs" dxfId="583" priority="186" stopIfTrue="1" operator="notEqual">
      <formula>1</formula>
    </cfRule>
    <cfRule type="cellIs" dxfId="582" priority="187" stopIfTrue="1" operator="equal">
      <formula>1</formula>
    </cfRule>
  </conditionalFormatting>
  <conditionalFormatting sqref="J48">
    <cfRule type="cellIs" dxfId="581" priority="184" stopIfTrue="1" operator="notEqual">
      <formula>1</formula>
    </cfRule>
    <cfRule type="cellIs" dxfId="580" priority="185" stopIfTrue="1" operator="equal">
      <formula>1</formula>
    </cfRule>
  </conditionalFormatting>
  <conditionalFormatting sqref="K11">
    <cfRule type="cellIs" dxfId="579" priority="182" stopIfTrue="1" operator="notEqual">
      <formula>1</formula>
    </cfRule>
    <cfRule type="cellIs" dxfId="578" priority="183" stopIfTrue="1" operator="equal">
      <formula>1</formula>
    </cfRule>
  </conditionalFormatting>
  <conditionalFormatting sqref="K16">
    <cfRule type="cellIs" dxfId="577" priority="180" stopIfTrue="1" operator="notEqual">
      <formula>1</formula>
    </cfRule>
    <cfRule type="cellIs" dxfId="576" priority="181" stopIfTrue="1" operator="equal">
      <formula>1</formula>
    </cfRule>
  </conditionalFormatting>
  <conditionalFormatting sqref="K17">
    <cfRule type="cellIs" dxfId="575" priority="178" stopIfTrue="1" operator="notEqual">
      <formula>1</formula>
    </cfRule>
    <cfRule type="cellIs" dxfId="574" priority="179" stopIfTrue="1" operator="equal">
      <formula>1</formula>
    </cfRule>
  </conditionalFormatting>
  <conditionalFormatting sqref="K25">
    <cfRule type="cellIs" dxfId="573" priority="176" stopIfTrue="1" operator="notEqual">
      <formula>1</formula>
    </cfRule>
    <cfRule type="cellIs" dxfId="572" priority="177" stopIfTrue="1" operator="equal">
      <formula>1</formula>
    </cfRule>
  </conditionalFormatting>
  <conditionalFormatting sqref="K18">
    <cfRule type="cellIs" dxfId="571" priority="174" stopIfTrue="1" operator="notEqual">
      <formula>1</formula>
    </cfRule>
    <cfRule type="cellIs" dxfId="570" priority="175" stopIfTrue="1" operator="equal">
      <formula>1</formula>
    </cfRule>
  </conditionalFormatting>
  <conditionalFormatting sqref="K19">
    <cfRule type="cellIs" dxfId="569" priority="172" stopIfTrue="1" operator="notEqual">
      <formula>1</formula>
    </cfRule>
    <cfRule type="cellIs" dxfId="568" priority="173" stopIfTrue="1" operator="equal">
      <formula>1</formula>
    </cfRule>
  </conditionalFormatting>
  <conditionalFormatting sqref="K20">
    <cfRule type="cellIs" dxfId="567" priority="170" stopIfTrue="1" operator="notEqual">
      <formula>1</formula>
    </cfRule>
    <cfRule type="cellIs" dxfId="566" priority="171" stopIfTrue="1" operator="equal">
      <formula>1</formula>
    </cfRule>
  </conditionalFormatting>
  <conditionalFormatting sqref="K21">
    <cfRule type="cellIs" dxfId="565" priority="168" stopIfTrue="1" operator="notEqual">
      <formula>1</formula>
    </cfRule>
    <cfRule type="cellIs" dxfId="564" priority="169" stopIfTrue="1" operator="equal">
      <formula>1</formula>
    </cfRule>
  </conditionalFormatting>
  <conditionalFormatting sqref="K22">
    <cfRule type="cellIs" dxfId="563" priority="166" stopIfTrue="1" operator="notEqual">
      <formula>1</formula>
    </cfRule>
    <cfRule type="cellIs" dxfId="562" priority="167" stopIfTrue="1" operator="equal">
      <formula>1</formula>
    </cfRule>
  </conditionalFormatting>
  <conditionalFormatting sqref="K23">
    <cfRule type="cellIs" dxfId="561" priority="164" stopIfTrue="1" operator="notEqual">
      <formula>1</formula>
    </cfRule>
    <cfRule type="cellIs" dxfId="560" priority="165" stopIfTrue="1" operator="equal">
      <formula>1</formula>
    </cfRule>
  </conditionalFormatting>
  <conditionalFormatting sqref="K24">
    <cfRule type="cellIs" dxfId="559" priority="162" stopIfTrue="1" operator="notEqual">
      <formula>1</formula>
    </cfRule>
    <cfRule type="cellIs" dxfId="558" priority="163" stopIfTrue="1" operator="equal">
      <formula>1</formula>
    </cfRule>
  </conditionalFormatting>
  <conditionalFormatting sqref="K26">
    <cfRule type="cellIs" dxfId="557" priority="160" stopIfTrue="1" operator="notEqual">
      <formula>1</formula>
    </cfRule>
    <cfRule type="cellIs" dxfId="556" priority="161" stopIfTrue="1" operator="equal">
      <formula>1</formula>
    </cfRule>
  </conditionalFormatting>
  <conditionalFormatting sqref="K27">
    <cfRule type="cellIs" dxfId="555" priority="158" stopIfTrue="1" operator="notEqual">
      <formula>1</formula>
    </cfRule>
    <cfRule type="cellIs" dxfId="554" priority="159" stopIfTrue="1" operator="equal">
      <formula>1</formula>
    </cfRule>
  </conditionalFormatting>
  <conditionalFormatting sqref="K28">
    <cfRule type="cellIs" dxfId="553" priority="156" stopIfTrue="1" operator="notEqual">
      <formula>1</formula>
    </cfRule>
    <cfRule type="cellIs" dxfId="552" priority="157" stopIfTrue="1" operator="equal">
      <formula>1</formula>
    </cfRule>
  </conditionalFormatting>
  <conditionalFormatting sqref="K29">
    <cfRule type="cellIs" dxfId="551" priority="154" stopIfTrue="1" operator="notEqual">
      <formula>1</formula>
    </cfRule>
    <cfRule type="cellIs" dxfId="550" priority="155" stopIfTrue="1" operator="equal">
      <formula>1</formula>
    </cfRule>
  </conditionalFormatting>
  <conditionalFormatting sqref="K30">
    <cfRule type="cellIs" dxfId="549" priority="152" stopIfTrue="1" operator="notEqual">
      <formula>1</formula>
    </cfRule>
    <cfRule type="cellIs" dxfId="548" priority="153" stopIfTrue="1" operator="equal">
      <formula>1</formula>
    </cfRule>
  </conditionalFormatting>
  <conditionalFormatting sqref="K31">
    <cfRule type="cellIs" dxfId="547" priority="150" stopIfTrue="1" operator="notEqual">
      <formula>1</formula>
    </cfRule>
    <cfRule type="cellIs" dxfId="546" priority="151" stopIfTrue="1" operator="equal">
      <formula>1</formula>
    </cfRule>
  </conditionalFormatting>
  <conditionalFormatting sqref="K32">
    <cfRule type="cellIs" dxfId="545" priority="148" stopIfTrue="1" operator="notEqual">
      <formula>1</formula>
    </cfRule>
    <cfRule type="cellIs" dxfId="544" priority="149" stopIfTrue="1" operator="equal">
      <formula>1</formula>
    </cfRule>
  </conditionalFormatting>
  <conditionalFormatting sqref="K33">
    <cfRule type="cellIs" dxfId="543" priority="146" stopIfTrue="1" operator="notEqual">
      <formula>1</formula>
    </cfRule>
    <cfRule type="cellIs" dxfId="542" priority="147" stopIfTrue="1" operator="equal">
      <formula>1</formula>
    </cfRule>
  </conditionalFormatting>
  <conditionalFormatting sqref="K34">
    <cfRule type="cellIs" dxfId="541" priority="144" stopIfTrue="1" operator="notEqual">
      <formula>1</formula>
    </cfRule>
    <cfRule type="cellIs" dxfId="540" priority="145" stopIfTrue="1" operator="equal">
      <formula>1</formula>
    </cfRule>
  </conditionalFormatting>
  <conditionalFormatting sqref="K35">
    <cfRule type="cellIs" dxfId="539" priority="142" stopIfTrue="1" operator="notEqual">
      <formula>1</formula>
    </cfRule>
    <cfRule type="cellIs" dxfId="538" priority="143" stopIfTrue="1" operator="equal">
      <formula>1</formula>
    </cfRule>
  </conditionalFormatting>
  <conditionalFormatting sqref="K36">
    <cfRule type="cellIs" dxfId="537" priority="140" stopIfTrue="1" operator="notEqual">
      <formula>1</formula>
    </cfRule>
    <cfRule type="cellIs" dxfId="536" priority="141" stopIfTrue="1" operator="equal">
      <formula>1</formula>
    </cfRule>
  </conditionalFormatting>
  <conditionalFormatting sqref="K37">
    <cfRule type="cellIs" dxfId="535" priority="138" stopIfTrue="1" operator="notEqual">
      <formula>1</formula>
    </cfRule>
    <cfRule type="cellIs" dxfId="534" priority="139" stopIfTrue="1" operator="equal">
      <formula>1</formula>
    </cfRule>
  </conditionalFormatting>
  <conditionalFormatting sqref="K38">
    <cfRule type="cellIs" dxfId="533" priority="136" stopIfTrue="1" operator="notEqual">
      <formula>1</formula>
    </cfRule>
    <cfRule type="cellIs" dxfId="532" priority="137" stopIfTrue="1" operator="equal">
      <formula>1</formula>
    </cfRule>
  </conditionalFormatting>
  <conditionalFormatting sqref="K39">
    <cfRule type="cellIs" dxfId="531" priority="134" stopIfTrue="1" operator="notEqual">
      <formula>1</formula>
    </cfRule>
    <cfRule type="cellIs" dxfId="530" priority="135" stopIfTrue="1" operator="equal">
      <formula>1</formula>
    </cfRule>
  </conditionalFormatting>
  <conditionalFormatting sqref="K40">
    <cfRule type="cellIs" dxfId="529" priority="132" stopIfTrue="1" operator="notEqual">
      <formula>1</formula>
    </cfRule>
    <cfRule type="cellIs" dxfId="528" priority="133" stopIfTrue="1" operator="equal">
      <formula>1</formula>
    </cfRule>
  </conditionalFormatting>
  <conditionalFormatting sqref="K41">
    <cfRule type="cellIs" dxfId="527" priority="130" stopIfTrue="1" operator="notEqual">
      <formula>1</formula>
    </cfRule>
    <cfRule type="cellIs" dxfId="526" priority="131" stopIfTrue="1" operator="equal">
      <formula>1</formula>
    </cfRule>
  </conditionalFormatting>
  <conditionalFormatting sqref="K42">
    <cfRule type="cellIs" dxfId="525" priority="128" stopIfTrue="1" operator="notEqual">
      <formula>1</formula>
    </cfRule>
    <cfRule type="cellIs" dxfId="524" priority="129" stopIfTrue="1" operator="equal">
      <formula>1</formula>
    </cfRule>
  </conditionalFormatting>
  <conditionalFormatting sqref="K43">
    <cfRule type="cellIs" dxfId="523" priority="126" stopIfTrue="1" operator="notEqual">
      <formula>1</formula>
    </cfRule>
    <cfRule type="cellIs" dxfId="522" priority="127" stopIfTrue="1" operator="equal">
      <formula>1</formula>
    </cfRule>
  </conditionalFormatting>
  <conditionalFormatting sqref="K44">
    <cfRule type="cellIs" dxfId="521" priority="124" stopIfTrue="1" operator="notEqual">
      <formula>1</formula>
    </cfRule>
    <cfRule type="cellIs" dxfId="520" priority="125" stopIfTrue="1" operator="equal">
      <formula>1</formula>
    </cfRule>
  </conditionalFormatting>
  <conditionalFormatting sqref="K45">
    <cfRule type="cellIs" dxfId="519" priority="122" stopIfTrue="1" operator="notEqual">
      <formula>1</formula>
    </cfRule>
    <cfRule type="cellIs" dxfId="518" priority="123" stopIfTrue="1" operator="equal">
      <formula>1</formula>
    </cfRule>
  </conditionalFormatting>
  <conditionalFormatting sqref="K46">
    <cfRule type="cellIs" dxfId="517" priority="120" stopIfTrue="1" operator="notEqual">
      <formula>1</formula>
    </cfRule>
    <cfRule type="cellIs" dxfId="516" priority="121" stopIfTrue="1" operator="equal">
      <formula>1</formula>
    </cfRule>
  </conditionalFormatting>
  <conditionalFormatting sqref="K48">
    <cfRule type="cellIs" dxfId="515" priority="118" stopIfTrue="1" operator="notEqual">
      <formula>1</formula>
    </cfRule>
    <cfRule type="cellIs" dxfId="514" priority="119" stopIfTrue="1" operator="equal">
      <formula>1</formula>
    </cfRule>
  </conditionalFormatting>
  <conditionalFormatting sqref="K49">
    <cfRule type="cellIs" dxfId="513" priority="116" stopIfTrue="1" operator="notEqual">
      <formula>1</formula>
    </cfRule>
    <cfRule type="cellIs" dxfId="512" priority="117" stopIfTrue="1" operator="equal">
      <formula>1</formula>
    </cfRule>
  </conditionalFormatting>
  <conditionalFormatting sqref="K50">
    <cfRule type="cellIs" dxfId="511" priority="114" stopIfTrue="1" operator="notEqual">
      <formula>1</formula>
    </cfRule>
    <cfRule type="cellIs" dxfId="510" priority="115" stopIfTrue="1" operator="equal">
      <formula>1</formula>
    </cfRule>
  </conditionalFormatting>
  <conditionalFormatting sqref="K51">
    <cfRule type="cellIs" dxfId="509" priority="112" stopIfTrue="1" operator="notEqual">
      <formula>1</formula>
    </cfRule>
    <cfRule type="cellIs" dxfId="508" priority="113" stopIfTrue="1" operator="equal">
      <formula>1</formula>
    </cfRule>
  </conditionalFormatting>
  <conditionalFormatting sqref="K52">
    <cfRule type="cellIs" dxfId="507" priority="110" stopIfTrue="1" operator="notEqual">
      <formula>1</formula>
    </cfRule>
    <cfRule type="cellIs" dxfId="506" priority="111" stopIfTrue="1" operator="equal">
      <formula>1</formula>
    </cfRule>
  </conditionalFormatting>
  <conditionalFormatting sqref="X10">
    <cfRule type="expression" dxfId="505" priority="1191" stopIfTrue="1">
      <formula>#REF!=0</formula>
    </cfRule>
  </conditionalFormatting>
  <conditionalFormatting sqref="X11">
    <cfRule type="expression" dxfId="504" priority="1192" stopIfTrue="1">
      <formula>#REF!=0</formula>
    </cfRule>
  </conditionalFormatting>
  <conditionalFormatting sqref="X16">
    <cfRule type="expression" dxfId="503" priority="1193" stopIfTrue="1">
      <formula>#REF!=0</formula>
    </cfRule>
  </conditionalFormatting>
  <conditionalFormatting sqref="X17">
    <cfRule type="expression" dxfId="502" priority="1194" stopIfTrue="1">
      <formula>#REF!=0</formula>
    </cfRule>
  </conditionalFormatting>
  <conditionalFormatting sqref="X25">
    <cfRule type="expression" dxfId="501" priority="1195" stopIfTrue="1">
      <formula>#REF!=0</formula>
    </cfRule>
  </conditionalFormatting>
  <conditionalFormatting sqref="X18">
    <cfRule type="expression" dxfId="500" priority="1196" stopIfTrue="1">
      <formula>#REF!=0</formula>
    </cfRule>
  </conditionalFormatting>
  <conditionalFormatting sqref="X19">
    <cfRule type="expression" dxfId="499" priority="1197" stopIfTrue="1">
      <formula>#REF!=0</formula>
    </cfRule>
  </conditionalFormatting>
  <conditionalFormatting sqref="X20">
    <cfRule type="expression" dxfId="498" priority="1198" stopIfTrue="1">
      <formula>#REF!=0</formula>
    </cfRule>
  </conditionalFormatting>
  <conditionalFormatting sqref="X21">
    <cfRule type="expression" dxfId="497" priority="1199" stopIfTrue="1">
      <formula>#REF!=0</formula>
    </cfRule>
  </conditionalFormatting>
  <conditionalFormatting sqref="X22">
    <cfRule type="expression" dxfId="496" priority="1200" stopIfTrue="1">
      <formula>#REF!=0</formula>
    </cfRule>
  </conditionalFormatting>
  <conditionalFormatting sqref="X23">
    <cfRule type="expression" dxfId="495" priority="1201" stopIfTrue="1">
      <formula>#REF!=0</formula>
    </cfRule>
  </conditionalFormatting>
  <conditionalFormatting sqref="X24">
    <cfRule type="expression" dxfId="494" priority="1202" stopIfTrue="1">
      <formula>#REF!=0</formula>
    </cfRule>
  </conditionalFormatting>
  <conditionalFormatting sqref="X26">
    <cfRule type="expression" dxfId="493" priority="1203" stopIfTrue="1">
      <formula>#REF!=0</formula>
    </cfRule>
  </conditionalFormatting>
  <conditionalFormatting sqref="X27">
    <cfRule type="expression" dxfId="492" priority="1204" stopIfTrue="1">
      <formula>#REF!=0</formula>
    </cfRule>
  </conditionalFormatting>
  <conditionalFormatting sqref="X28">
    <cfRule type="expression" dxfId="491" priority="1205" stopIfTrue="1">
      <formula>#REF!=0</formula>
    </cfRule>
  </conditionalFormatting>
  <conditionalFormatting sqref="X29">
    <cfRule type="expression" dxfId="490" priority="1206" stopIfTrue="1">
      <formula>#REF!=0</formula>
    </cfRule>
  </conditionalFormatting>
  <conditionalFormatting sqref="X30">
    <cfRule type="expression" dxfId="489" priority="1207" stopIfTrue="1">
      <formula>#REF!=0</formula>
    </cfRule>
  </conditionalFormatting>
  <conditionalFormatting sqref="X31">
    <cfRule type="expression" dxfId="488" priority="1208" stopIfTrue="1">
      <formula>#REF!=0</formula>
    </cfRule>
  </conditionalFormatting>
  <conditionalFormatting sqref="X32">
    <cfRule type="expression" dxfId="487" priority="1209" stopIfTrue="1">
      <formula>#REF!=0</formula>
    </cfRule>
  </conditionalFormatting>
  <conditionalFormatting sqref="X33">
    <cfRule type="expression" dxfId="486" priority="1210" stopIfTrue="1">
      <formula>#REF!=0</formula>
    </cfRule>
  </conditionalFormatting>
  <conditionalFormatting sqref="X34">
    <cfRule type="expression" dxfId="485" priority="1211" stopIfTrue="1">
      <formula>#REF!=0</formula>
    </cfRule>
  </conditionalFormatting>
  <conditionalFormatting sqref="X35">
    <cfRule type="expression" dxfId="484" priority="1212" stopIfTrue="1">
      <formula>#REF!=0</formula>
    </cfRule>
  </conditionalFormatting>
  <conditionalFormatting sqref="X36">
    <cfRule type="expression" dxfId="483" priority="1213" stopIfTrue="1">
      <formula>#REF!=0</formula>
    </cfRule>
  </conditionalFormatting>
  <conditionalFormatting sqref="X37">
    <cfRule type="expression" dxfId="482" priority="1214" stopIfTrue="1">
      <formula>#REF!=0</formula>
    </cfRule>
  </conditionalFormatting>
  <conditionalFormatting sqref="X38">
    <cfRule type="expression" dxfId="481" priority="1215" stopIfTrue="1">
      <formula>#REF!=0</formula>
    </cfRule>
  </conditionalFormatting>
  <conditionalFormatting sqref="X39">
    <cfRule type="expression" dxfId="480" priority="1216" stopIfTrue="1">
      <formula>#REF!=0</formula>
    </cfRule>
  </conditionalFormatting>
  <conditionalFormatting sqref="X40">
    <cfRule type="expression" dxfId="479" priority="1217" stopIfTrue="1">
      <formula>#REF!=0</formula>
    </cfRule>
  </conditionalFormatting>
  <conditionalFormatting sqref="X41">
    <cfRule type="expression" dxfId="478" priority="1218" stopIfTrue="1">
      <formula>#REF!=0</formula>
    </cfRule>
  </conditionalFormatting>
  <conditionalFormatting sqref="X42">
    <cfRule type="expression" dxfId="477" priority="1219" stopIfTrue="1">
      <formula>#REF!=0</formula>
    </cfRule>
  </conditionalFormatting>
  <conditionalFormatting sqref="X43">
    <cfRule type="expression" dxfId="476" priority="1220" stopIfTrue="1">
      <formula>#REF!=0</formula>
    </cfRule>
  </conditionalFormatting>
  <conditionalFormatting sqref="X44">
    <cfRule type="expression" dxfId="475" priority="1221" stopIfTrue="1">
      <formula>#REF!=0</formula>
    </cfRule>
  </conditionalFormatting>
  <conditionalFormatting sqref="X45">
    <cfRule type="expression" dxfId="474" priority="1222" stopIfTrue="1">
      <formula>#REF!=0</formula>
    </cfRule>
  </conditionalFormatting>
  <conditionalFormatting sqref="X46">
    <cfRule type="expression" dxfId="473" priority="1223" stopIfTrue="1">
      <formula>#REF!=0</formula>
    </cfRule>
  </conditionalFormatting>
  <conditionalFormatting sqref="X48">
    <cfRule type="expression" dxfId="472" priority="1224" stopIfTrue="1">
      <formula>#REF!=0</formula>
    </cfRule>
  </conditionalFormatting>
  <conditionalFormatting sqref="X49">
    <cfRule type="expression" dxfId="471" priority="1225" stopIfTrue="1">
      <formula>#REF!=0</formula>
    </cfRule>
  </conditionalFormatting>
  <conditionalFormatting sqref="X50">
    <cfRule type="expression" dxfId="470" priority="1226" stopIfTrue="1">
      <formula>#REF!=0</formula>
    </cfRule>
  </conditionalFormatting>
  <conditionalFormatting sqref="X51">
    <cfRule type="expression" dxfId="469" priority="1227" stopIfTrue="1">
      <formula>#REF!=0</formula>
    </cfRule>
  </conditionalFormatting>
  <conditionalFormatting sqref="X52">
    <cfRule type="expression" dxfId="468" priority="1228" stopIfTrue="1">
      <formula>#REF!=0</formula>
    </cfRule>
  </conditionalFormatting>
  <pageMargins left="0.7" right="0.7" top="0.75" bottom="0.75" header="0.3" footer="0.3"/>
  <pageSetup paperSize="9" scale="46" orientation="landscape" r:id="rId1"/>
  <colBreaks count="1" manualBreakCount="1">
    <brk id="33" max="1048575" man="1"/>
  </colBreaks>
  <ignoredErrors>
    <ignoredError sqref="T10:T6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5262" r:id="rId4" name="Button 9022">
              <controlPr defaultSize="0" print="0" autoLine="0" autoPict="0" macro="[0]!ButtonOpenAll">
                <anchor moveWithCells="1" sizeWithCells="1">
                  <from>
                    <xdr:col>2</xdr:col>
                    <xdr:colOff>2762250</xdr:colOff>
                    <xdr:row>3</xdr:row>
                    <xdr:rowOff>114300</xdr:rowOff>
                  </from>
                  <to>
                    <xdr:col>2</xdr:col>
                    <xdr:colOff>3838575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246" r:id="rId5" name="Button 9662">
              <controlPr defaultSize="0" print="0" autoLine="0" autoPict="0" macro="[0]!ButtonD5_CloseAll">
                <anchor moveWithCells="1" sizeWithCells="1">
                  <from>
                    <xdr:col>2</xdr:col>
                    <xdr:colOff>3933825</xdr:colOff>
                    <xdr:row>3</xdr:row>
                    <xdr:rowOff>104775</xdr:rowOff>
                  </from>
                  <to>
                    <xdr:col>5</xdr:col>
                    <xdr:colOff>66675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5" tint="-0.24988555558946501"/>
  </sheetPr>
  <dimension ref="B1:AM33"/>
  <sheetViews>
    <sheetView showGridLines="0" showRowColHeaders="0" zoomScale="115" zoomScaleNormal="115" workbookViewId="0">
      <pane ySplit="8" topLeftCell="A12" activePane="bottomLeft" state="frozen"/>
      <selection pane="bottomLeft" activeCell="C6" sqref="C6:R6"/>
    </sheetView>
  </sheetViews>
  <sheetFormatPr defaultRowHeight="15" outlineLevelCol="1" x14ac:dyDescent="0.25"/>
  <cols>
    <col min="1" max="1" width="1.7109375" style="163" customWidth="1"/>
    <col min="2" max="2" width="4.85546875" style="163" customWidth="1"/>
    <col min="3" max="3" width="65.85546875" style="163" customWidth="1"/>
    <col min="4" max="4" width="2.5703125" style="163" customWidth="1" outlineLevel="1"/>
    <col min="5" max="5" width="6" style="163" customWidth="1" outlineLevel="1"/>
    <col min="6" max="6" width="2.5703125" style="163" customWidth="1" outlineLevel="1"/>
    <col min="7" max="7" width="5.28515625" style="163" customWidth="1" outlineLevel="1"/>
    <col min="8" max="8" width="4.42578125" style="163" customWidth="1"/>
    <col min="9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6.85546875" style="163" customWidth="1"/>
    <col min="19" max="19" width="13.28515625" style="163" customWidth="1"/>
    <col min="20" max="20" width="8.28515625" style="163" hidden="1" customWidth="1"/>
    <col min="21" max="21" width="9.7109375" style="163" hidden="1" customWidth="1"/>
    <col min="22" max="22" width="10.42578125" style="163" hidden="1" customWidth="1"/>
    <col min="23" max="23" width="9.28515625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2:39" ht="36.75" customHeight="1" x14ac:dyDescent="0.25">
      <c r="B1" s="185"/>
      <c r="C1" s="363" t="s">
        <v>519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185"/>
      <c r="W1" s="185"/>
      <c r="X1" s="185"/>
    </row>
    <row r="2" spans="2:39" x14ac:dyDescent="0.25">
      <c r="B2" s="186"/>
      <c r="C2" s="367" t="s">
        <v>1679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186"/>
      <c r="W2" s="186"/>
      <c r="X2" s="186"/>
    </row>
    <row r="3" spans="2:39" x14ac:dyDescent="0.25">
      <c r="B3" s="186"/>
      <c r="C3" s="367" t="s">
        <v>1680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186"/>
      <c r="W3" s="186"/>
      <c r="X3" s="186"/>
    </row>
    <row r="4" spans="2:39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2:39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2:39" s="166" customFormat="1" ht="37.5" customHeight="1" x14ac:dyDescent="0.25">
      <c r="B7" s="181"/>
      <c r="C7" s="356" t="s">
        <v>520</v>
      </c>
      <c r="D7" s="338"/>
      <c r="E7" s="359" t="s">
        <v>521</v>
      </c>
      <c r="F7" s="339"/>
      <c r="G7" s="359" t="s">
        <v>522</v>
      </c>
      <c r="H7" s="169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523</v>
      </c>
      <c r="T7" s="360"/>
      <c r="U7" s="360"/>
      <c r="V7" s="170"/>
      <c r="W7" s="170"/>
      <c r="X7" s="170"/>
      <c r="Y7" s="170"/>
      <c r="AG7" s="356" t="s">
        <v>524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8"/>
      <c r="E8" s="359"/>
      <c r="F8" s="340"/>
      <c r="G8" s="359"/>
      <c r="H8" s="171"/>
      <c r="I8" s="172" t="s">
        <v>550</v>
      </c>
      <c r="J8" s="172" t="s">
        <v>551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525</v>
      </c>
      <c r="S8" s="174"/>
      <c r="T8" s="174" t="s">
        <v>552</v>
      </c>
      <c r="U8" s="173" t="s">
        <v>553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D9" s="139"/>
      <c r="E9" s="139"/>
      <c r="F9" s="139"/>
      <c r="G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554</v>
      </c>
      <c r="W9" s="163" t="s">
        <v>555</v>
      </c>
      <c r="Y9" s="131" t="s">
        <v>526</v>
      </c>
    </row>
    <row r="10" spans="2:39" ht="48" customHeight="1" x14ac:dyDescent="0.45">
      <c r="B10" s="301">
        <v>1</v>
      </c>
      <c r="C10" s="154" t="s">
        <v>527</v>
      </c>
      <c r="D10" s="139"/>
      <c r="E10" s="283" t="s">
        <v>528</v>
      </c>
      <c r="F10" s="139"/>
      <c r="G10" s="204"/>
      <c r="H10" s="165"/>
      <c r="I10" s="137">
        <f>SUM(K10:P10)</f>
        <v>0</v>
      </c>
      <c r="J10" s="137">
        <f t="shared" ref="J10" si="0"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1/$I$19</f>
        <v>#DIV/0!</v>
      </c>
      <c r="U10" s="140" t="e">
        <f t="shared" ref="U10" si="1">1/$J$19</f>
        <v>#DIV/0!</v>
      </c>
      <c r="V10" s="152" t="e">
        <f>IF(Q10=1,0,S10*T10)</f>
        <v>#VALUE!</v>
      </c>
      <c r="W10" s="48" t="e">
        <f>IF(Q10=1,0,S10*U10)</f>
        <v>#VALUE!</v>
      </c>
      <c r="Y10" s="355"/>
      <c r="Z10" s="355"/>
      <c r="AG10" s="358" t="s">
        <v>1681</v>
      </c>
      <c r="AH10" s="358"/>
      <c r="AI10" s="358"/>
      <c r="AJ10" s="358"/>
      <c r="AK10" s="358"/>
      <c r="AL10" s="358"/>
      <c r="AM10" s="358"/>
    </row>
    <row r="11" spans="2:39" ht="47.25" customHeight="1" x14ac:dyDescent="0.25">
      <c r="B11" s="301" t="s">
        <v>529</v>
      </c>
      <c r="C11" s="158" t="s">
        <v>530</v>
      </c>
      <c r="D11" s="189"/>
      <c r="E11" s="279" t="s">
        <v>531</v>
      </c>
      <c r="F11" s="279"/>
      <c r="G11" s="279"/>
      <c r="H11" s="165"/>
      <c r="I11" s="165"/>
      <c r="J11" s="137">
        <f t="shared" ref="J11" si="2">SUM(K11:P11)</f>
        <v>0</v>
      </c>
      <c r="K11" s="135"/>
      <c r="L11" s="135"/>
      <c r="M11" s="135"/>
      <c r="N11" s="135"/>
      <c r="O11" s="136"/>
      <c r="P11" s="135"/>
      <c r="Q11" s="136"/>
      <c r="S11" s="138" t="str">
        <f>IF(SUM(K11:P11)=1,((K11*0)+(L11*20)+(M11*40)+(N11*60)+(O11*80)+(P11*100)),"")</f>
        <v/>
      </c>
      <c r="T11" s="160"/>
      <c r="U11" s="140" t="e">
        <f t="shared" ref="U11" si="3">1/$J$19</f>
        <v>#DIV/0!</v>
      </c>
      <c r="V11" s="152"/>
      <c r="W11" s="48" t="e">
        <f>IF(Q11=1,0,S11*U11)</f>
        <v>#VALUE!</v>
      </c>
      <c r="Y11" s="355"/>
      <c r="Z11" s="355"/>
      <c r="AF11" s="308"/>
      <c r="AG11" s="357" t="s">
        <v>1682</v>
      </c>
      <c r="AH11" s="357"/>
      <c r="AI11" s="357"/>
      <c r="AJ11" s="357"/>
      <c r="AK11" s="357"/>
      <c r="AL11" s="357"/>
      <c r="AM11" s="357"/>
    </row>
    <row r="12" spans="2:39" ht="49.5" customHeight="1" x14ac:dyDescent="0.45">
      <c r="B12" s="301">
        <v>2</v>
      </c>
      <c r="C12" s="154" t="s">
        <v>532</v>
      </c>
      <c r="D12" s="139"/>
      <c r="E12" s="283" t="s">
        <v>533</v>
      </c>
      <c r="F12" s="139"/>
      <c r="G12" s="204"/>
      <c r="H12" s="165"/>
      <c r="I12" s="137">
        <f>SUM(K12:P12)</f>
        <v>0</v>
      </c>
      <c r="J12" s="137">
        <f t="shared" ref="J12:J17" si="4">SUM(K12:P12)</f>
        <v>0</v>
      </c>
      <c r="K12" s="135"/>
      <c r="L12" s="135"/>
      <c r="M12" s="135"/>
      <c r="N12" s="135"/>
      <c r="O12" s="136"/>
      <c r="P12" s="135"/>
      <c r="Q12" s="136"/>
      <c r="S12" s="138" t="str">
        <f t="shared" ref="S12" si="5">IF(SUM(K12:P12)=1,((K12*0)+(L12*20)+(M12*40)+(N12*60)+(O12*80)+(P12*100)),"")</f>
        <v/>
      </c>
      <c r="T12" s="160" t="e">
        <f>1/$I$19</f>
        <v>#DIV/0!</v>
      </c>
      <c r="U12" s="140" t="e">
        <f t="shared" ref="U12:U17" si="6">1/$J$19</f>
        <v>#DIV/0!</v>
      </c>
      <c r="V12" s="152" t="e">
        <f>IF(Q12=1,0,S12*T12)</f>
        <v>#VALUE!</v>
      </c>
      <c r="W12" s="48" t="e">
        <f t="shared" ref="W12" si="7">IF(Q12=1,0,S12*U12)</f>
        <v>#VALUE!</v>
      </c>
      <c r="Y12" s="355"/>
      <c r="Z12" s="355"/>
      <c r="AG12" s="358" t="s">
        <v>1683</v>
      </c>
      <c r="AH12" s="358"/>
      <c r="AI12" s="358"/>
      <c r="AJ12" s="358"/>
      <c r="AK12" s="358"/>
      <c r="AL12" s="358"/>
      <c r="AM12" s="358"/>
    </row>
    <row r="13" spans="2:39" ht="48" customHeight="1" collapsed="1" x14ac:dyDescent="0.45">
      <c r="B13" s="301" t="s">
        <v>534</v>
      </c>
      <c r="C13" s="155" t="s">
        <v>535</v>
      </c>
      <c r="D13" s="139"/>
      <c r="E13" s="283" t="s">
        <v>536</v>
      </c>
      <c r="F13" s="139"/>
      <c r="G13" s="204"/>
      <c r="H13" s="165"/>
      <c r="I13" s="165"/>
      <c r="J13" s="137">
        <f t="shared" si="4"/>
        <v>0</v>
      </c>
      <c r="K13" s="135"/>
      <c r="L13" s="135"/>
      <c r="M13" s="135"/>
      <c r="N13" s="135"/>
      <c r="O13" s="136"/>
      <c r="P13" s="135"/>
      <c r="Q13" s="136"/>
      <c r="S13" s="138" t="str">
        <f>IF(SUM(K13:P13)=1,((K13*0)+(L13*20)+(M13*40)+(N13*60)+(O13*80)+(P13*100)),"")</f>
        <v/>
      </c>
      <c r="T13" s="160"/>
      <c r="U13" s="140" t="e">
        <f t="shared" si="6"/>
        <v>#DIV/0!</v>
      </c>
      <c r="V13" s="152"/>
      <c r="W13" s="48" t="e">
        <f>IF(Q13=1,0,S13*U13)</f>
        <v>#VALUE!</v>
      </c>
      <c r="Y13" s="355"/>
      <c r="Z13" s="355"/>
      <c r="AG13" s="358" t="s">
        <v>1684</v>
      </c>
      <c r="AH13" s="358"/>
      <c r="AI13" s="358"/>
      <c r="AJ13" s="358"/>
      <c r="AK13" s="358"/>
      <c r="AL13" s="358"/>
      <c r="AM13" s="358"/>
    </row>
    <row r="14" spans="2:39" ht="49.5" customHeight="1" collapsed="1" x14ac:dyDescent="0.25">
      <c r="B14" s="301" t="s">
        <v>537</v>
      </c>
      <c r="C14" s="156" t="s">
        <v>538</v>
      </c>
      <c r="D14" s="128"/>
      <c r="E14" s="283" t="s">
        <v>539</v>
      </c>
      <c r="F14" s="128"/>
      <c r="G14" s="205"/>
      <c r="H14" s="165"/>
      <c r="I14" s="165"/>
      <c r="J14" s="137">
        <f t="shared" si="4"/>
        <v>0</v>
      </c>
      <c r="K14" s="135"/>
      <c r="L14" s="135"/>
      <c r="M14" s="135"/>
      <c r="N14" s="135"/>
      <c r="O14" s="136"/>
      <c r="P14" s="135"/>
      <c r="Q14" s="136"/>
      <c r="S14" s="138" t="str">
        <f>IF(SUM(K14:P14)=1,((K14*0)+(L14*20)+(M14*40)+(N14*60)+(O14*80)+(P14*100)),"")</f>
        <v/>
      </c>
      <c r="T14" s="160"/>
      <c r="U14" s="140" t="e">
        <f t="shared" si="6"/>
        <v>#DIV/0!</v>
      </c>
      <c r="V14" s="152"/>
      <c r="W14" s="48" t="e">
        <f>IF(Q14=1,0,S14*U14)</f>
        <v>#VALUE!</v>
      </c>
      <c r="Y14" s="355"/>
      <c r="Z14" s="355"/>
      <c r="AG14" s="358" t="s">
        <v>1685</v>
      </c>
      <c r="AH14" s="358"/>
      <c r="AI14" s="358"/>
      <c r="AJ14" s="358"/>
      <c r="AK14" s="358"/>
      <c r="AL14" s="358"/>
      <c r="AM14" s="358"/>
    </row>
    <row r="15" spans="2:39" ht="49.5" customHeight="1" x14ac:dyDescent="0.25">
      <c r="B15" s="301" t="s">
        <v>540</v>
      </c>
      <c r="C15" s="156" t="s">
        <v>541</v>
      </c>
      <c r="D15" s="128"/>
      <c r="E15" s="283" t="s">
        <v>542</v>
      </c>
      <c r="F15" s="128"/>
      <c r="G15" s="205"/>
      <c r="H15" s="165"/>
      <c r="I15" s="165"/>
      <c r="J15" s="137">
        <f t="shared" si="4"/>
        <v>0</v>
      </c>
      <c r="K15" s="135"/>
      <c r="L15" s="135"/>
      <c r="M15" s="135"/>
      <c r="N15" s="135"/>
      <c r="O15" s="136"/>
      <c r="P15" s="135"/>
      <c r="Q15" s="136"/>
      <c r="S15" s="138" t="str">
        <f>IF(SUM(K15:P15)=1,((K15*0)+(L15*20)+(M15*40)+(N15*60)+(O15*80)+(P15*100)),"")</f>
        <v/>
      </c>
      <c r="T15" s="160"/>
      <c r="U15" s="140" t="e">
        <f t="shared" si="6"/>
        <v>#DIV/0!</v>
      </c>
      <c r="V15" s="152"/>
      <c r="W15" s="48" t="e">
        <f>IF(Q15=1,0,S15*U15)</f>
        <v>#VALUE!</v>
      </c>
      <c r="Y15" s="355"/>
      <c r="Z15" s="355"/>
      <c r="AG15" s="358" t="s">
        <v>1686</v>
      </c>
      <c r="AH15" s="358"/>
      <c r="AI15" s="358"/>
      <c r="AJ15" s="358"/>
      <c r="AK15" s="358"/>
      <c r="AL15" s="358"/>
      <c r="AM15" s="358"/>
    </row>
    <row r="16" spans="2:39" ht="51.75" customHeight="1" x14ac:dyDescent="0.25">
      <c r="B16" s="301" t="s">
        <v>543</v>
      </c>
      <c r="C16" s="157" t="s">
        <v>544</v>
      </c>
      <c r="D16" s="128"/>
      <c r="E16" s="283" t="s">
        <v>545</v>
      </c>
      <c r="F16" s="128"/>
      <c r="G16" s="205"/>
      <c r="H16" s="165"/>
      <c r="I16" s="165"/>
      <c r="J16" s="137">
        <f t="shared" si="4"/>
        <v>0</v>
      </c>
      <c r="K16" s="135"/>
      <c r="L16" s="135"/>
      <c r="M16" s="135"/>
      <c r="N16" s="135"/>
      <c r="O16" s="136"/>
      <c r="P16" s="135"/>
      <c r="Q16" s="136"/>
      <c r="S16" s="138" t="str">
        <f>IF(SUM(K16:P16)=1,((K16*0)+(L16*20)+(M16*40)+(N16*60)+(O16*80)+(P16*100)),"")</f>
        <v/>
      </c>
      <c r="T16" s="160"/>
      <c r="U16" s="140" t="e">
        <f t="shared" si="6"/>
        <v>#DIV/0!</v>
      </c>
      <c r="W16" s="48" t="e">
        <f>IF(Q16=1,0,S16*U16)</f>
        <v>#VALUE!</v>
      </c>
      <c r="Y16" s="355"/>
      <c r="Z16" s="355"/>
      <c r="AG16" s="358" t="s">
        <v>1687</v>
      </c>
      <c r="AH16" s="358"/>
      <c r="AI16" s="358"/>
      <c r="AJ16" s="358"/>
      <c r="AK16" s="358"/>
      <c r="AL16" s="358"/>
      <c r="AM16" s="358"/>
    </row>
    <row r="17" spans="2:29" ht="45.75" customHeight="1" x14ac:dyDescent="0.25">
      <c r="B17" s="301">
        <v>3</v>
      </c>
      <c r="C17" s="154" t="s">
        <v>546</v>
      </c>
      <c r="D17" s="128"/>
      <c r="E17" s="283" t="s">
        <v>547</v>
      </c>
      <c r="F17" s="128"/>
      <c r="G17" s="205"/>
      <c r="H17" s="165"/>
      <c r="I17" s="137">
        <f>SUM(K17:P17)</f>
        <v>0</v>
      </c>
      <c r="J17" s="137">
        <f t="shared" si="4"/>
        <v>0</v>
      </c>
      <c r="K17" s="135"/>
      <c r="L17" s="135"/>
      <c r="M17" s="135"/>
      <c r="N17" s="135"/>
      <c r="O17" s="136"/>
      <c r="P17" s="135"/>
      <c r="Q17" s="136"/>
      <c r="S17" s="138" t="str">
        <f>IF(SUM(K17:P17)=1,((K17*0)+(L17*20)+(M17*40)+(N17*60)+(O17*80)+(P17*100)),"")</f>
        <v/>
      </c>
      <c r="T17" s="160" t="e">
        <f>1/$I$19</f>
        <v>#DIV/0!</v>
      </c>
      <c r="U17" s="140" t="e">
        <f t="shared" si="6"/>
        <v>#DIV/0!</v>
      </c>
      <c r="V17" s="152" t="e">
        <f>IF(Q17=1,0,S17*T17)</f>
        <v>#VALUE!</v>
      </c>
      <c r="W17" s="48" t="e">
        <f>IF(Q17=1,0,S17*U17)</f>
        <v>#VALUE!</v>
      </c>
      <c r="Y17" s="355"/>
      <c r="Z17" s="355"/>
    </row>
    <row r="18" spans="2:29" x14ac:dyDescent="0.25">
      <c r="C18" s="165"/>
    </row>
    <row r="19" spans="2:29" ht="12.75" customHeight="1" x14ac:dyDescent="0.25">
      <c r="C19" s="165"/>
      <c r="I19" s="163">
        <f>SUM(I10:I17)</f>
        <v>0</v>
      </c>
      <c r="J19" s="163">
        <f>SUM(J10:J17)</f>
        <v>0</v>
      </c>
      <c r="R19" s="131" t="s">
        <v>548</v>
      </c>
      <c r="S19" s="142">
        <f>SUMIF(I19,3-V21,V19)</f>
        <v>0</v>
      </c>
      <c r="V19" s="184" t="e">
        <f>SUM(V10:V17)</f>
        <v>#VALUE!</v>
      </c>
      <c r="W19" s="184" t="e">
        <f>SUM(W10:W17)</f>
        <v>#VALUE!</v>
      </c>
    </row>
    <row r="20" spans="2:29" x14ac:dyDescent="0.25">
      <c r="C20" s="165"/>
      <c r="R20" s="131" t="s">
        <v>549</v>
      </c>
      <c r="S20" s="142">
        <f>SUMIF(J19,8-V22,W19)</f>
        <v>0</v>
      </c>
      <c r="X20" s="141"/>
    </row>
    <row r="21" spans="2:29" x14ac:dyDescent="0.25">
      <c r="C21" s="165"/>
      <c r="U21" s="163" t="s">
        <v>556</v>
      </c>
      <c r="V21" s="163">
        <f>SUM(Q10,Q12,Q17)</f>
        <v>0</v>
      </c>
      <c r="X21" s="141"/>
    </row>
    <row r="22" spans="2:29" x14ac:dyDescent="0.25">
      <c r="C22" s="165"/>
      <c r="U22" s="163" t="s">
        <v>557</v>
      </c>
      <c r="V22" s="163">
        <f>SUM(Q10:Q17)</f>
        <v>0</v>
      </c>
    </row>
    <row r="23" spans="2:29" ht="13.5" customHeight="1" x14ac:dyDescent="0.25">
      <c r="C23" s="165"/>
    </row>
    <row r="24" spans="2:29" x14ac:dyDescent="0.25">
      <c r="C24" s="165"/>
    </row>
    <row r="31" spans="2:29" ht="22.5" customHeight="1" x14ac:dyDescent="0.25">
      <c r="AA31" s="164"/>
      <c r="AB31" s="164"/>
      <c r="AC31" s="164"/>
    </row>
    <row r="33" spans="27:32" ht="15" customHeight="1" x14ac:dyDescent="0.25">
      <c r="AA33" s="164"/>
      <c r="AB33" s="164"/>
      <c r="AC33" s="164"/>
      <c r="AD33" s="164"/>
      <c r="AE33" s="164"/>
      <c r="AF33" s="164"/>
    </row>
  </sheetData>
  <sheetProtection formatCells="0" formatColumns="0" formatRows="0" insertColumns="0" insertRows="0" insertHyperlinks="0" deleteColumns="0" deleteRows="0" sort="0" autoFilter="0" pivotTables="0"/>
  <mergeCells count="26">
    <mergeCell ref="Y17:Z17"/>
    <mergeCell ref="Y10:Z10"/>
    <mergeCell ref="Y12:Z12"/>
    <mergeCell ref="Y13:Z13"/>
    <mergeCell ref="Y14:Z14"/>
    <mergeCell ref="Y15:Z15"/>
    <mergeCell ref="Y16:Z16"/>
    <mergeCell ref="Y11:Z11"/>
    <mergeCell ref="I7:Q7"/>
    <mergeCell ref="C1:U1"/>
    <mergeCell ref="C2:U2"/>
    <mergeCell ref="C3:U3"/>
    <mergeCell ref="E7:E8"/>
    <mergeCell ref="G7:G8"/>
    <mergeCell ref="C7:C8"/>
    <mergeCell ref="S7:U7"/>
    <mergeCell ref="I5:AC5"/>
    <mergeCell ref="C6:R6"/>
    <mergeCell ref="AG16:AM16"/>
    <mergeCell ref="AG7:AM8"/>
    <mergeCell ref="AG10:AM10"/>
    <mergeCell ref="AG12:AM12"/>
    <mergeCell ref="AG13:AM13"/>
    <mergeCell ref="AG14:AM14"/>
    <mergeCell ref="AG15:AM15"/>
    <mergeCell ref="AG11:AM11"/>
  </mergeCells>
  <conditionalFormatting sqref="J10">
    <cfRule type="cellIs" dxfId="467" priority="179" stopIfTrue="1" operator="notEqual">
      <formula>1</formula>
    </cfRule>
    <cfRule type="cellIs" dxfId="466" priority="180" stopIfTrue="1" operator="equal">
      <formula>1</formula>
    </cfRule>
  </conditionalFormatting>
  <conditionalFormatting sqref="S20">
    <cfRule type="containsBlanks" dxfId="465" priority="115" stopIfTrue="1">
      <formula>LEN(TRIM(S20))=0</formula>
    </cfRule>
    <cfRule type="cellIs" dxfId="464" priority="116" stopIfTrue="1" operator="lessThan">
      <formula>19.999</formula>
    </cfRule>
    <cfRule type="cellIs" dxfId="463" priority="117" stopIfTrue="1" operator="lessThan">
      <formula>39.999</formula>
    </cfRule>
    <cfRule type="cellIs" dxfId="462" priority="118" stopIfTrue="1" operator="lessThan">
      <formula>59.999</formula>
    </cfRule>
    <cfRule type="cellIs" dxfId="461" priority="119" stopIfTrue="1" operator="lessThan">
      <formula>79.999</formula>
    </cfRule>
    <cfRule type="cellIs" dxfId="460" priority="120" stopIfTrue="1" operator="lessThan">
      <formula>89.999</formula>
    </cfRule>
    <cfRule type="cellIs" dxfId="459" priority="121" stopIfTrue="1" operator="between">
      <formula>90</formula>
      <formula>100</formula>
    </cfRule>
  </conditionalFormatting>
  <conditionalFormatting sqref="S19">
    <cfRule type="containsBlanks" dxfId="458" priority="108" stopIfTrue="1">
      <formula>LEN(TRIM(S19))=0</formula>
    </cfRule>
    <cfRule type="cellIs" dxfId="457" priority="109" stopIfTrue="1" operator="lessThan">
      <formula>19.999</formula>
    </cfRule>
    <cfRule type="cellIs" dxfId="456" priority="110" stopIfTrue="1" operator="lessThan">
      <formula>39.999</formula>
    </cfRule>
    <cfRule type="cellIs" dxfId="455" priority="111" stopIfTrue="1" operator="lessThan">
      <formula>59.999</formula>
    </cfRule>
    <cfRule type="cellIs" dxfId="454" priority="112" stopIfTrue="1" operator="lessThan">
      <formula>79.999</formula>
    </cfRule>
    <cfRule type="cellIs" dxfId="453" priority="113" stopIfTrue="1" operator="lessThan">
      <formula>89.999</formula>
    </cfRule>
    <cfRule type="cellIs" dxfId="452" priority="114" stopIfTrue="1" operator="between">
      <formula>90</formula>
      <formula>100</formula>
    </cfRule>
  </conditionalFormatting>
  <conditionalFormatting sqref="I10">
    <cfRule type="cellIs" dxfId="451" priority="94" stopIfTrue="1" operator="notEqual">
      <formula>1</formula>
    </cfRule>
    <cfRule type="cellIs" dxfId="450" priority="95" stopIfTrue="1" operator="equal">
      <formula>1</formula>
    </cfRule>
  </conditionalFormatting>
  <conditionalFormatting sqref="J12">
    <cfRule type="cellIs" dxfId="449" priority="39" stopIfTrue="1" operator="notEqual">
      <formula>1</formula>
    </cfRule>
    <cfRule type="cellIs" dxfId="448" priority="40" stopIfTrue="1" operator="equal">
      <formula>1</formula>
    </cfRule>
  </conditionalFormatting>
  <conditionalFormatting sqref="J13">
    <cfRule type="cellIs" dxfId="447" priority="37" stopIfTrue="1" operator="notEqual">
      <formula>1</formula>
    </cfRule>
    <cfRule type="cellIs" dxfId="446" priority="38" stopIfTrue="1" operator="equal">
      <formula>1</formula>
    </cfRule>
  </conditionalFormatting>
  <conditionalFormatting sqref="J14">
    <cfRule type="cellIs" dxfId="445" priority="35" stopIfTrue="1" operator="notEqual">
      <formula>1</formula>
    </cfRule>
    <cfRule type="cellIs" dxfId="444" priority="36" stopIfTrue="1" operator="equal">
      <formula>1</formula>
    </cfRule>
  </conditionalFormatting>
  <conditionalFormatting sqref="J15">
    <cfRule type="cellIs" dxfId="443" priority="33" stopIfTrue="1" operator="notEqual">
      <formula>1</formula>
    </cfRule>
    <cfRule type="cellIs" dxfId="442" priority="34" stopIfTrue="1" operator="equal">
      <formula>1</formula>
    </cfRule>
  </conditionalFormatting>
  <conditionalFormatting sqref="J16">
    <cfRule type="cellIs" dxfId="441" priority="31" stopIfTrue="1" operator="notEqual">
      <formula>1</formula>
    </cfRule>
    <cfRule type="cellIs" dxfId="440" priority="32" stopIfTrue="1" operator="equal">
      <formula>1</formula>
    </cfRule>
  </conditionalFormatting>
  <conditionalFormatting sqref="J17">
    <cfRule type="cellIs" dxfId="439" priority="29" stopIfTrue="1" operator="notEqual">
      <formula>1</formula>
    </cfRule>
    <cfRule type="cellIs" dxfId="438" priority="30" stopIfTrue="1" operator="equal">
      <formula>1</formula>
    </cfRule>
  </conditionalFormatting>
  <conditionalFormatting sqref="I12">
    <cfRule type="cellIs" dxfId="437" priority="27" stopIfTrue="1" operator="notEqual">
      <formula>1</formula>
    </cfRule>
    <cfRule type="cellIs" dxfId="436" priority="28" stopIfTrue="1" operator="equal">
      <formula>1</formula>
    </cfRule>
  </conditionalFormatting>
  <conditionalFormatting sqref="I17">
    <cfRule type="cellIs" dxfId="435" priority="25" stopIfTrue="1" operator="notEqual">
      <formula>1</formula>
    </cfRule>
    <cfRule type="cellIs" dxfId="434" priority="26" stopIfTrue="1" operator="equal">
      <formula>1</formula>
    </cfRule>
  </conditionalFormatting>
  <conditionalFormatting sqref="W10">
    <cfRule type="expression" dxfId="433" priority="207" stopIfTrue="1">
      <formula>#REF!=0</formula>
    </cfRule>
  </conditionalFormatting>
  <conditionalFormatting sqref="W12">
    <cfRule type="expression" dxfId="432" priority="208" stopIfTrue="1">
      <formula>#REF!=0</formula>
    </cfRule>
  </conditionalFormatting>
  <conditionalFormatting sqref="W13">
    <cfRule type="expression" dxfId="431" priority="209" stopIfTrue="1">
      <formula>#REF!=0</formula>
    </cfRule>
  </conditionalFormatting>
  <conditionalFormatting sqref="W14">
    <cfRule type="expression" dxfId="430" priority="210" stopIfTrue="1">
      <formula>#REF!=0</formula>
    </cfRule>
  </conditionalFormatting>
  <conditionalFormatting sqref="W15">
    <cfRule type="expression" dxfId="429" priority="211" stopIfTrue="1">
      <formula>#REF!=0</formula>
    </cfRule>
  </conditionalFormatting>
  <conditionalFormatting sqref="W16">
    <cfRule type="expression" dxfId="428" priority="212" stopIfTrue="1">
      <formula>#REF!=0</formula>
    </cfRule>
  </conditionalFormatting>
  <conditionalFormatting sqref="W17">
    <cfRule type="expression" dxfId="427" priority="213" stopIfTrue="1">
      <formula>#REF!=0</formula>
    </cfRule>
  </conditionalFormatting>
  <pageMargins left="0.7" right="0.7" top="0.75" bottom="0.75" header="0.3" footer="0.3"/>
  <pageSetup paperSize="9" scale="46" orientation="landscape" r:id="rId1"/>
  <colBreaks count="1" manualBreakCount="1">
    <brk id="32" max="1048575" man="1"/>
  </colBreaks>
  <ignoredErrors>
    <ignoredError sqref="S10:S1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154" r:id="rId4" name="Button 2602">
              <controlPr defaultSize="0" print="0" autoLine="0" autoPict="0" macro="[0]!ButtonOpenAll">
                <anchor moveWithCells="1" sizeWithCells="1">
                  <from>
                    <xdr:col>2</xdr:col>
                    <xdr:colOff>2819400</xdr:colOff>
                    <xdr:row>3</xdr:row>
                    <xdr:rowOff>95250</xdr:rowOff>
                  </from>
                  <to>
                    <xdr:col>2</xdr:col>
                    <xdr:colOff>3895725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78" r:id="rId5" name="Button 2726">
              <controlPr defaultSize="0" print="0" autoLine="0" autoPict="0" macro="[0]!ButtonD6_CloseALl">
                <anchor moveWithCells="1" sizeWithCells="1">
                  <from>
                    <xdr:col>2</xdr:col>
                    <xdr:colOff>3981450</xdr:colOff>
                    <xdr:row>3</xdr:row>
                    <xdr:rowOff>85725</xdr:rowOff>
                  </from>
                  <to>
                    <xdr:col>5</xdr:col>
                    <xdr:colOff>95250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5" tint="-0.24988555558946501"/>
  </sheetPr>
  <dimension ref="B1:AM30"/>
  <sheetViews>
    <sheetView showGridLines="0" showRowColHeaders="0" zoomScale="115" zoomScaleNormal="115" zoomScaleSheetLayoutView="90" workbookViewId="0">
      <pane ySplit="8" topLeftCell="A9" activePane="bottomLeft" state="frozen"/>
      <selection activeCell="D1" sqref="D1"/>
      <selection pane="bottomLeft" activeCell="C6" sqref="C6:R6"/>
    </sheetView>
  </sheetViews>
  <sheetFormatPr defaultRowHeight="15" outlineLevelCol="1" x14ac:dyDescent="0.25"/>
  <cols>
    <col min="1" max="1" width="2" style="163" customWidth="1"/>
    <col min="2" max="2" width="4.5703125" style="163" customWidth="1"/>
    <col min="3" max="3" width="65.85546875" style="163" customWidth="1"/>
    <col min="4" max="4" width="2.5703125" style="163" customWidth="1" outlineLevel="1"/>
    <col min="5" max="5" width="5.28515625" style="163" customWidth="1" outlineLevel="1"/>
    <col min="6" max="6" width="2.5703125" style="163" customWidth="1" outlineLevel="1"/>
    <col min="7" max="7" width="5.7109375" style="163" customWidth="1" outlineLevel="1"/>
    <col min="8" max="8" width="4.42578125" style="163" customWidth="1"/>
    <col min="9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8.28515625" style="163" customWidth="1"/>
    <col min="19" max="19" width="13.28515625" style="163" customWidth="1"/>
    <col min="20" max="20" width="8.28515625" style="163" hidden="1" customWidth="1"/>
    <col min="21" max="21" width="9.85546875" style="163" hidden="1" customWidth="1"/>
    <col min="22" max="22" width="10.42578125" style="163" hidden="1" customWidth="1"/>
    <col min="23" max="23" width="9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2:39" ht="30" customHeight="1" x14ac:dyDescent="0.25">
      <c r="B1" s="185"/>
      <c r="C1" s="363" t="s">
        <v>558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185"/>
      <c r="W1" s="185"/>
      <c r="X1" s="185"/>
    </row>
    <row r="2" spans="2:39" x14ac:dyDescent="0.25">
      <c r="B2" s="186"/>
      <c r="C2" s="367" t="s">
        <v>1688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186"/>
      <c r="W2" s="186"/>
      <c r="X2" s="186"/>
    </row>
    <row r="3" spans="2:39" x14ac:dyDescent="0.25">
      <c r="B3" s="186"/>
      <c r="C3" s="367" t="s">
        <v>1689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186"/>
      <c r="W3" s="186"/>
      <c r="X3" s="186"/>
    </row>
    <row r="4" spans="2:39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2:39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02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2:39" s="166" customFormat="1" ht="37.5" customHeight="1" x14ac:dyDescent="0.25">
      <c r="B7" s="181"/>
      <c r="C7" s="356" t="s">
        <v>559</v>
      </c>
      <c r="D7" s="338"/>
      <c r="E7" s="359" t="s">
        <v>560</v>
      </c>
      <c r="F7" s="339"/>
      <c r="G7" s="359" t="s">
        <v>561</v>
      </c>
      <c r="H7" s="169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562</v>
      </c>
      <c r="T7" s="360"/>
      <c r="U7" s="360"/>
      <c r="V7" s="170"/>
      <c r="W7" s="170"/>
      <c r="X7" s="170"/>
      <c r="Y7" s="170"/>
      <c r="AG7" s="356" t="s">
        <v>563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8"/>
      <c r="E8" s="359"/>
      <c r="F8" s="340"/>
      <c r="G8" s="359"/>
      <c r="H8" s="171"/>
      <c r="I8" s="172" t="s">
        <v>580</v>
      </c>
      <c r="J8" s="172" t="s">
        <v>581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564</v>
      </c>
      <c r="S8" s="174"/>
      <c r="T8" s="174" t="s">
        <v>582</v>
      </c>
      <c r="U8" s="173" t="s">
        <v>583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D9" s="139"/>
      <c r="E9" s="139"/>
      <c r="F9" s="139"/>
      <c r="G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584</v>
      </c>
      <c r="W9" s="163" t="s">
        <v>585</v>
      </c>
      <c r="Y9" s="131" t="s">
        <v>565</v>
      </c>
    </row>
    <row r="10" spans="2:39" ht="49.5" customHeight="1" x14ac:dyDescent="0.45">
      <c r="B10" s="301">
        <v>1</v>
      </c>
      <c r="C10" s="154" t="s">
        <v>566</v>
      </c>
      <c r="D10" s="139"/>
      <c r="E10" s="285" t="s">
        <v>567</v>
      </c>
      <c r="F10" s="139"/>
      <c r="G10" s="204"/>
      <c r="H10" s="165"/>
      <c r="I10" s="137">
        <f>SUM(K10:P10)</f>
        <v>0</v>
      </c>
      <c r="J10" s="137">
        <f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1/$I$16</f>
        <v>#DIV/0!</v>
      </c>
      <c r="U10" s="140" t="e">
        <f>1/$J$16</f>
        <v>#DIV/0!</v>
      </c>
      <c r="V10" s="152" t="e">
        <f>IF(Q10=1,0,S10*T10)</f>
        <v>#VALUE!</v>
      </c>
      <c r="W10" s="48" t="e">
        <f>IF(Q10=1,0,S10*U10)</f>
        <v>#VALUE!</v>
      </c>
      <c r="Y10" s="355"/>
      <c r="Z10" s="355"/>
      <c r="AG10" s="358" t="s">
        <v>1690</v>
      </c>
      <c r="AH10" s="358"/>
      <c r="AI10" s="358"/>
      <c r="AJ10" s="358"/>
      <c r="AK10" s="358"/>
      <c r="AL10" s="358"/>
      <c r="AM10" s="358"/>
    </row>
    <row r="11" spans="2:39" ht="47.25" customHeight="1" x14ac:dyDescent="0.45">
      <c r="B11" s="301">
        <v>2</v>
      </c>
      <c r="C11" s="154" t="s">
        <v>568</v>
      </c>
      <c r="D11" s="139"/>
      <c r="E11" s="285" t="s">
        <v>569</v>
      </c>
      <c r="F11" s="139"/>
      <c r="G11" s="204"/>
      <c r="H11" s="165"/>
      <c r="I11" s="137">
        <f>SUM(K11:P11)</f>
        <v>0</v>
      </c>
      <c r="J11" s="137">
        <f>SUM(K11:P11)</f>
        <v>0</v>
      </c>
      <c r="K11" s="135"/>
      <c r="L11" s="135"/>
      <c r="M11" s="135"/>
      <c r="N11" s="135"/>
      <c r="O11" s="136"/>
      <c r="P11" s="135"/>
      <c r="Q11" s="136"/>
      <c r="S11" s="138" t="str">
        <f>IF(SUM(K11:P11)=1,((K11*0)+(L11*20)+(M11*40)+(N11*60)+(O11*80)+(P11*100)),"")</f>
        <v/>
      </c>
      <c r="T11" s="160" t="e">
        <f>1/$I$16</f>
        <v>#DIV/0!</v>
      </c>
      <c r="U11" s="140" t="e">
        <f>1/$J$16</f>
        <v>#DIV/0!</v>
      </c>
      <c r="V11" s="152" t="e">
        <f>IF(Q11=1,0,S11*T11)</f>
        <v>#VALUE!</v>
      </c>
      <c r="W11" s="48" t="e">
        <f>IF(Q11=1,0,S11*U11)</f>
        <v>#VALUE!</v>
      </c>
      <c r="Y11" s="355"/>
      <c r="Z11" s="355"/>
      <c r="AG11" s="358" t="s">
        <v>1691</v>
      </c>
      <c r="AH11" s="358"/>
      <c r="AI11" s="358"/>
      <c r="AJ11" s="358"/>
      <c r="AK11" s="358"/>
      <c r="AL11" s="358"/>
      <c r="AM11" s="358"/>
    </row>
    <row r="12" spans="2:39" ht="45.75" customHeight="1" x14ac:dyDescent="0.45">
      <c r="B12" s="301">
        <v>3</v>
      </c>
      <c r="C12" s="154" t="s">
        <v>570</v>
      </c>
      <c r="D12" s="139"/>
      <c r="E12" s="285" t="s">
        <v>571</v>
      </c>
      <c r="F12" s="139"/>
      <c r="G12" s="204"/>
      <c r="H12" s="165"/>
      <c r="I12" s="137">
        <f>SUM(K12:P12)</f>
        <v>0</v>
      </c>
      <c r="J12" s="137">
        <f>SUM(K12:P12)</f>
        <v>0</v>
      </c>
      <c r="K12" s="135"/>
      <c r="L12" s="135"/>
      <c r="M12" s="135"/>
      <c r="N12" s="135"/>
      <c r="O12" s="136"/>
      <c r="P12" s="135"/>
      <c r="Q12" s="136"/>
      <c r="S12" s="138" t="str">
        <f>IF(SUM(K12:P12)=1,((K12*0)+(L12*20)+(M12*40)+(N12*60)+(O12*80)+(P12*100)),"")</f>
        <v/>
      </c>
      <c r="T12" s="160" t="e">
        <f>1/$I$16</f>
        <v>#DIV/0!</v>
      </c>
      <c r="U12" s="140" t="e">
        <f>1/$J$16</f>
        <v>#DIV/0!</v>
      </c>
      <c r="V12" s="152" t="e">
        <f>IF(Q12=1,0,S12*T12)</f>
        <v>#VALUE!</v>
      </c>
      <c r="W12" s="48" t="e">
        <f>IF(Q12=1,0,S12*U12)</f>
        <v>#VALUE!</v>
      </c>
      <c r="Y12" s="355"/>
      <c r="Z12" s="355"/>
      <c r="AG12" s="358" t="s">
        <v>1692</v>
      </c>
      <c r="AH12" s="358"/>
      <c r="AI12" s="358"/>
      <c r="AJ12" s="358"/>
      <c r="AK12" s="358"/>
      <c r="AL12" s="358"/>
      <c r="AM12" s="358"/>
    </row>
    <row r="13" spans="2:39" ht="50.25" customHeight="1" collapsed="1" x14ac:dyDescent="0.25">
      <c r="B13" s="301" t="s">
        <v>572</v>
      </c>
      <c r="C13" s="155" t="s">
        <v>573</v>
      </c>
      <c r="D13" s="128"/>
      <c r="E13" s="285" t="s">
        <v>574</v>
      </c>
      <c r="F13" s="128"/>
      <c r="G13" s="128"/>
      <c r="H13" s="165"/>
      <c r="I13" s="165"/>
      <c r="J13" s="137">
        <f>SUM(K13:P13)</f>
        <v>0</v>
      </c>
      <c r="K13" s="135"/>
      <c r="L13" s="135"/>
      <c r="M13" s="135"/>
      <c r="N13" s="135"/>
      <c r="O13" s="136"/>
      <c r="P13" s="135"/>
      <c r="Q13" s="136"/>
      <c r="S13" s="138" t="str">
        <f>IF(SUM(K13:P13)=1,((K13*0)+(L13*20)+(M13*40)+(N13*60)+(O13*80)+(P13*100)),"")</f>
        <v/>
      </c>
      <c r="T13" s="160"/>
      <c r="U13" s="140" t="e">
        <f>1/$J$16</f>
        <v>#DIV/0!</v>
      </c>
      <c r="V13" s="152"/>
      <c r="W13" s="48" t="e">
        <f>IF(Q13=1,0,S13*U13)</f>
        <v>#VALUE!</v>
      </c>
      <c r="Y13" s="368"/>
      <c r="Z13" s="368"/>
      <c r="AG13" s="358" t="s">
        <v>1693</v>
      </c>
      <c r="AH13" s="358"/>
      <c r="AI13" s="358"/>
      <c r="AJ13" s="358"/>
      <c r="AK13" s="358"/>
      <c r="AL13" s="358"/>
      <c r="AM13" s="358"/>
    </row>
    <row r="14" spans="2:39" ht="44.25" customHeight="1" x14ac:dyDescent="0.25">
      <c r="B14" s="301" t="s">
        <v>575</v>
      </c>
      <c r="C14" s="157" t="s">
        <v>576</v>
      </c>
      <c r="D14" s="128"/>
      <c r="E14" s="285" t="s">
        <v>577</v>
      </c>
      <c r="F14" s="128"/>
      <c r="G14" s="128"/>
      <c r="H14" s="165"/>
      <c r="I14" s="165"/>
      <c r="J14" s="137">
        <f>SUM(K14:P14)</f>
        <v>0</v>
      </c>
      <c r="K14" s="135"/>
      <c r="L14" s="135"/>
      <c r="M14" s="135"/>
      <c r="N14" s="135"/>
      <c r="O14" s="136"/>
      <c r="P14" s="135"/>
      <c r="Q14" s="136"/>
      <c r="S14" s="138" t="str">
        <f>IF(SUM(K14:P14)=1,((K14*0)+(L14*20)+(M14*40)+(N14*60)+(O14*80)+(P14*100)),"")</f>
        <v/>
      </c>
      <c r="T14" s="160"/>
      <c r="U14" s="140" t="e">
        <f>1/$J$16</f>
        <v>#DIV/0!</v>
      </c>
      <c r="V14" s="152"/>
      <c r="W14" s="48" t="e">
        <f>IF(Q14=1,0,S14*U14)</f>
        <v>#VALUE!</v>
      </c>
      <c r="Y14" s="355"/>
      <c r="Z14" s="355"/>
    </row>
    <row r="15" spans="2:39" x14ac:dyDescent="0.25">
      <c r="C15" s="165"/>
    </row>
    <row r="16" spans="2:39" x14ac:dyDescent="0.25">
      <c r="C16" s="165"/>
      <c r="I16" s="163">
        <f>SUM(I10:I14)</f>
        <v>0</v>
      </c>
      <c r="J16" s="163">
        <f>SUM(J10:J14)</f>
        <v>0</v>
      </c>
      <c r="R16" s="131" t="s">
        <v>578</v>
      </c>
      <c r="S16" s="142">
        <f>SUMIF(I16,3-U18,V16)</f>
        <v>0</v>
      </c>
      <c r="V16" s="184" t="e">
        <f>SUM(V10:V14)</f>
        <v>#VALUE!</v>
      </c>
      <c r="W16" s="184" t="e">
        <f>SUM(W10:W14)</f>
        <v>#VALUE!</v>
      </c>
    </row>
    <row r="17" spans="3:32" x14ac:dyDescent="0.25">
      <c r="C17" s="165"/>
      <c r="R17" s="131" t="s">
        <v>579</v>
      </c>
      <c r="S17" s="142">
        <f>SUMIF(J16,5-U19,W16)</f>
        <v>0</v>
      </c>
      <c r="X17" s="141"/>
    </row>
    <row r="18" spans="3:32" x14ac:dyDescent="0.25">
      <c r="C18" s="165"/>
      <c r="T18" s="163" t="s">
        <v>586</v>
      </c>
      <c r="U18" s="163">
        <f>SUM(Q10,Q11,,Q12)</f>
        <v>0</v>
      </c>
      <c r="X18" s="141"/>
    </row>
    <row r="19" spans="3:32" x14ac:dyDescent="0.25">
      <c r="C19" s="165"/>
      <c r="T19" s="163" t="s">
        <v>587</v>
      </c>
      <c r="U19" s="163">
        <f>SUM(Q10:Q14)</f>
        <v>0</v>
      </c>
    </row>
    <row r="20" spans="3:32" ht="13.5" customHeight="1" x14ac:dyDescent="0.25">
      <c r="C20" s="165"/>
    </row>
    <row r="21" spans="3:32" x14ac:dyDescent="0.25">
      <c r="C21" s="165"/>
    </row>
    <row r="28" spans="3:32" ht="22.5" customHeight="1" x14ac:dyDescent="0.25">
      <c r="AA28" s="164"/>
      <c r="AB28" s="164"/>
      <c r="AC28" s="164"/>
    </row>
    <row r="30" spans="3:32" ht="15" customHeight="1" x14ac:dyDescent="0.25">
      <c r="AA30" s="164"/>
      <c r="AB30" s="164"/>
      <c r="AC30" s="164"/>
      <c r="AD30" s="164"/>
      <c r="AE30" s="164"/>
      <c r="AF30" s="164"/>
    </row>
  </sheetData>
  <sheetProtection formatCells="0" formatColumns="0" formatRows="0" insertColumns="0" insertRows="0" insertHyperlinks="0" deleteColumns="0" deleteRows="0" sort="0" autoFilter="0" pivotTables="0"/>
  <mergeCells count="20">
    <mergeCell ref="Y12:Z12"/>
    <mergeCell ref="Y13:Z13"/>
    <mergeCell ref="Y14:Z14"/>
    <mergeCell ref="E7:E8"/>
    <mergeCell ref="C7:C8"/>
    <mergeCell ref="S7:U7"/>
    <mergeCell ref="Y10:Z10"/>
    <mergeCell ref="Y11:Z11"/>
    <mergeCell ref="G7:G8"/>
    <mergeCell ref="C1:U1"/>
    <mergeCell ref="C2:U2"/>
    <mergeCell ref="C3:U3"/>
    <mergeCell ref="I7:Q7"/>
    <mergeCell ref="K5:AC5"/>
    <mergeCell ref="C6:R6"/>
    <mergeCell ref="AG7:AM8"/>
    <mergeCell ref="AG12:AM12"/>
    <mergeCell ref="AG11:AM11"/>
    <mergeCell ref="AG10:AM10"/>
    <mergeCell ref="AG13:AM13"/>
  </mergeCells>
  <conditionalFormatting sqref="J10">
    <cfRule type="cellIs" dxfId="426" priority="192" stopIfTrue="1" operator="notEqual">
      <formula>1</formula>
    </cfRule>
    <cfRule type="cellIs" dxfId="425" priority="193" stopIfTrue="1" operator="equal">
      <formula>1</formula>
    </cfRule>
  </conditionalFormatting>
  <conditionalFormatting sqref="S17">
    <cfRule type="containsBlanks" dxfId="424" priority="86" stopIfTrue="1">
      <formula>LEN(TRIM(S17))=0</formula>
    </cfRule>
    <cfRule type="cellIs" dxfId="423" priority="87" stopIfTrue="1" operator="lessThan">
      <formula>19.999</formula>
    </cfRule>
    <cfRule type="cellIs" dxfId="422" priority="88" stopIfTrue="1" operator="lessThan">
      <formula>39.999</formula>
    </cfRule>
    <cfRule type="cellIs" dxfId="421" priority="89" stopIfTrue="1" operator="lessThan">
      <formula>59.999</formula>
    </cfRule>
    <cfRule type="cellIs" dxfId="420" priority="90" stopIfTrue="1" operator="lessThan">
      <formula>79.999</formula>
    </cfRule>
    <cfRule type="cellIs" dxfId="419" priority="91" stopIfTrue="1" operator="lessThan">
      <formula>89.999</formula>
    </cfRule>
    <cfRule type="cellIs" dxfId="418" priority="92" stopIfTrue="1" operator="between">
      <formula>90</formula>
      <formula>100</formula>
    </cfRule>
  </conditionalFormatting>
  <conditionalFormatting sqref="S16">
    <cfRule type="containsBlanks" dxfId="417" priority="79" stopIfTrue="1">
      <formula>LEN(TRIM(S16))=0</formula>
    </cfRule>
    <cfRule type="cellIs" dxfId="416" priority="80" stopIfTrue="1" operator="lessThan">
      <formula>19.999</formula>
    </cfRule>
    <cfRule type="cellIs" dxfId="415" priority="81" stopIfTrue="1" operator="lessThan">
      <formula>39.999</formula>
    </cfRule>
    <cfRule type="cellIs" dxfId="414" priority="82" stopIfTrue="1" operator="lessThan">
      <formula>59.999</formula>
    </cfRule>
    <cfRule type="cellIs" dxfId="413" priority="83" stopIfTrue="1" operator="lessThan">
      <formula>79.999</formula>
    </cfRule>
    <cfRule type="cellIs" dxfId="412" priority="84" stopIfTrue="1" operator="lessThan">
      <formula>89.999</formula>
    </cfRule>
    <cfRule type="cellIs" dxfId="411" priority="85" stopIfTrue="1" operator="between">
      <formula>90</formula>
      <formula>100</formula>
    </cfRule>
  </conditionalFormatting>
  <conditionalFormatting sqref="W14">
    <cfRule type="expression" dxfId="410" priority="202" stopIfTrue="1">
      <formula>#REF!=0</formula>
    </cfRule>
  </conditionalFormatting>
  <conditionalFormatting sqref="W13">
    <cfRule type="expression" dxfId="409" priority="203" stopIfTrue="1">
      <formula>#REF!=0</formula>
    </cfRule>
  </conditionalFormatting>
  <conditionalFormatting sqref="W12">
    <cfRule type="expression" dxfId="408" priority="204" stopIfTrue="1">
      <formula>#REF!=0</formula>
    </cfRule>
  </conditionalFormatting>
  <conditionalFormatting sqref="W11">
    <cfRule type="expression" dxfId="407" priority="205" stopIfTrue="1">
      <formula>#REF!=0</formula>
    </cfRule>
  </conditionalFormatting>
  <conditionalFormatting sqref="W10">
    <cfRule type="expression" dxfId="406" priority="206" stopIfTrue="1">
      <formula>#REF!=0</formula>
    </cfRule>
  </conditionalFormatting>
  <pageMargins left="0.7" right="0.7" top="0.75" bottom="0.75" header="0.3" footer="0.3"/>
  <pageSetup paperSize="9" scale="45" orientation="landscape" r:id="rId1"/>
  <colBreaks count="1" manualBreakCount="1">
    <brk id="32" max="1048575" man="1"/>
  </colBreaks>
  <ignoredErrors>
    <ignoredError sqref="S10:S14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1265" r:id="rId4" name="Button 2193">
              <controlPr defaultSize="0" print="0" autoLine="0" autoPict="0" macro="[0]!ButtonOpenAll">
                <anchor moveWithCells="1" sizeWithCells="1">
                  <from>
                    <xdr:col>2</xdr:col>
                    <xdr:colOff>2743200</xdr:colOff>
                    <xdr:row>3</xdr:row>
                    <xdr:rowOff>114300</xdr:rowOff>
                  </from>
                  <to>
                    <xdr:col>2</xdr:col>
                    <xdr:colOff>3819525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55" r:id="rId5" name="Button 2283">
              <controlPr defaultSize="0" print="0" autoLine="0" autoPict="0" macro="[0]!ButtonD7_CloseAll">
                <anchor moveWithCells="1" sizeWithCells="1">
                  <from>
                    <xdr:col>2</xdr:col>
                    <xdr:colOff>3914775</xdr:colOff>
                    <xdr:row>3</xdr:row>
                    <xdr:rowOff>104775</xdr:rowOff>
                  </from>
                  <to>
                    <xdr:col>5</xdr:col>
                    <xdr:colOff>85725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6" tint="-0.24988555558946501"/>
  </sheetPr>
  <dimension ref="A1:V135"/>
  <sheetViews>
    <sheetView showGridLines="0" showRowColHeaders="0" tabSelected="1" topLeftCell="A16" zoomScale="85" zoomScaleNormal="85" workbookViewId="0">
      <selection activeCell="C75" sqref="C75"/>
    </sheetView>
  </sheetViews>
  <sheetFormatPr defaultColWidth="11.42578125" defaultRowHeight="12.75" x14ac:dyDescent="0.25"/>
  <cols>
    <col min="1" max="1" width="4.85546875" style="63" customWidth="1"/>
    <col min="2" max="2" width="23.28515625" style="63" customWidth="1"/>
    <col min="3" max="3" width="75" style="63" customWidth="1"/>
    <col min="4" max="4" width="14" style="63" hidden="1" customWidth="1"/>
    <col min="5" max="5" width="28.7109375" style="63" customWidth="1"/>
    <col min="6" max="6" width="20.85546875" style="63" customWidth="1"/>
    <col min="7" max="7" width="10" style="63" customWidth="1"/>
    <col min="8" max="8" width="14.42578125" style="63" customWidth="1"/>
    <col min="9" max="20" width="11.42578125" style="63" customWidth="1"/>
    <col min="21" max="21" width="14.42578125" style="63" customWidth="1"/>
    <col min="22" max="16384" width="11.42578125" style="63"/>
  </cols>
  <sheetData>
    <row r="1" spans="2:22" ht="19.5" customHeight="1" thickBot="1" x14ac:dyDescent="0.3">
      <c r="V1" s="64"/>
    </row>
    <row r="2" spans="2:22" ht="28.5" customHeight="1" thickBot="1" x14ac:dyDescent="0.3">
      <c r="B2" s="410" t="s">
        <v>588</v>
      </c>
      <c r="C2" s="411"/>
      <c r="D2" s="411"/>
      <c r="E2" s="411"/>
      <c r="F2" s="411"/>
      <c r="G2" s="412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43"/>
      <c r="V2" s="64"/>
    </row>
    <row r="3" spans="2:22" s="44" customFormat="1" ht="15.75" customHeight="1" thickBot="1" x14ac:dyDescent="0.3">
      <c r="B3" s="77"/>
      <c r="C3" s="77"/>
      <c r="D3" s="77"/>
      <c r="E3" s="77"/>
      <c r="F3" s="77"/>
      <c r="G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49"/>
    </row>
    <row r="4" spans="2:22" ht="25.5" customHeight="1" thickBot="1" x14ac:dyDescent="0.3">
      <c r="B4" s="389" t="s">
        <v>589</v>
      </c>
      <c r="C4" s="390"/>
      <c r="D4" s="390"/>
      <c r="E4" s="390"/>
      <c r="F4" s="390"/>
      <c r="G4" s="81" t="s">
        <v>590</v>
      </c>
      <c r="V4" s="64"/>
    </row>
    <row r="5" spans="2:22" ht="18" customHeight="1" x14ac:dyDescent="0.25">
      <c r="B5" s="108" t="s">
        <v>591</v>
      </c>
      <c r="C5" s="117" t="s">
        <v>592</v>
      </c>
      <c r="D5" s="117"/>
      <c r="E5" s="117"/>
      <c r="F5" s="117"/>
      <c r="G5" s="79">
        <f>'D1'!T49</f>
        <v>0</v>
      </c>
      <c r="V5" s="64"/>
    </row>
    <row r="6" spans="2:22" ht="18" customHeight="1" thickBot="1" x14ac:dyDescent="0.3">
      <c r="B6" s="110" t="s">
        <v>593</v>
      </c>
      <c r="C6" s="118" t="s">
        <v>594</v>
      </c>
      <c r="D6" s="118"/>
      <c r="E6" s="118"/>
      <c r="F6" s="118"/>
      <c r="G6" s="80">
        <f>'D1'!T50</f>
        <v>0</v>
      </c>
      <c r="V6" s="64"/>
    </row>
    <row r="7" spans="2:22" ht="18" customHeight="1" thickBot="1" x14ac:dyDescent="0.3">
      <c r="B7" s="66"/>
      <c r="C7" s="67"/>
      <c r="D7" s="67"/>
      <c r="E7" s="68"/>
      <c r="F7" s="69"/>
      <c r="G7" s="68"/>
      <c r="V7" s="64"/>
    </row>
    <row r="8" spans="2:22" ht="28.5" customHeight="1" thickBot="1" x14ac:dyDescent="0.3">
      <c r="B8" s="389" t="s">
        <v>595</v>
      </c>
      <c r="C8" s="390"/>
      <c r="D8" s="390"/>
      <c r="E8" s="390"/>
      <c r="F8" s="390"/>
      <c r="G8" s="81" t="s">
        <v>596</v>
      </c>
      <c r="V8" s="64"/>
    </row>
    <row r="9" spans="2:22" ht="18" customHeight="1" x14ac:dyDescent="0.25">
      <c r="B9" s="108" t="s">
        <v>597</v>
      </c>
      <c r="C9" s="117" t="s">
        <v>598</v>
      </c>
      <c r="D9" s="117"/>
      <c r="E9" s="117"/>
      <c r="F9" s="117"/>
      <c r="G9" s="82">
        <f>'D2'!T24</f>
        <v>0</v>
      </c>
      <c r="V9" s="64"/>
    </row>
    <row r="10" spans="2:22" ht="21" customHeight="1" thickBot="1" x14ac:dyDescent="0.3">
      <c r="B10" s="110" t="s">
        <v>599</v>
      </c>
      <c r="C10" s="118" t="s">
        <v>600</v>
      </c>
      <c r="D10" s="118"/>
      <c r="E10" s="118"/>
      <c r="F10" s="118"/>
      <c r="G10" s="83">
        <f>'D2'!T25</f>
        <v>0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52"/>
      <c r="V10" s="64"/>
    </row>
    <row r="11" spans="2:22" ht="25.5" customHeight="1" thickBot="1" x14ac:dyDescent="0.3">
      <c r="B11" s="66"/>
      <c r="C11" s="67"/>
      <c r="D11" s="67"/>
      <c r="E11" s="68"/>
      <c r="F11" s="69"/>
      <c r="G11" s="68"/>
      <c r="U11" s="52"/>
      <c r="V11" s="64"/>
    </row>
    <row r="12" spans="2:22" ht="29.25" customHeight="1" thickBot="1" x14ac:dyDescent="0.3">
      <c r="B12" s="413" t="s">
        <v>601</v>
      </c>
      <c r="C12" s="414"/>
      <c r="D12" s="414"/>
      <c r="E12" s="414"/>
      <c r="F12" s="414"/>
      <c r="G12" s="107" t="s">
        <v>602</v>
      </c>
      <c r="U12" s="52"/>
      <c r="V12" s="64"/>
    </row>
    <row r="13" spans="2:22" ht="18" customHeight="1" x14ac:dyDescent="0.25">
      <c r="B13" s="108" t="s">
        <v>603</v>
      </c>
      <c r="C13" s="119" t="s">
        <v>604</v>
      </c>
      <c r="D13" s="119"/>
      <c r="E13" s="119"/>
      <c r="F13" s="119"/>
      <c r="G13" s="109">
        <f>'D3'!S30</f>
        <v>0</v>
      </c>
      <c r="U13" s="55"/>
      <c r="V13" s="64"/>
    </row>
    <row r="14" spans="2:22" ht="18" customHeight="1" thickBot="1" x14ac:dyDescent="0.3">
      <c r="B14" s="110" t="s">
        <v>605</v>
      </c>
      <c r="C14" s="120" t="s">
        <v>606</v>
      </c>
      <c r="D14" s="120"/>
      <c r="E14" s="120"/>
      <c r="F14" s="120"/>
      <c r="G14" s="111">
        <f>'D3'!S31</f>
        <v>0</v>
      </c>
      <c r="V14" s="64"/>
    </row>
    <row r="15" spans="2:22" ht="18.75" customHeight="1" thickBot="1" x14ac:dyDescent="0.3">
      <c r="B15" s="66"/>
      <c r="C15" s="67"/>
      <c r="D15" s="67"/>
      <c r="E15" s="68"/>
      <c r="F15" s="69"/>
      <c r="G15" s="68"/>
      <c r="V15" s="64"/>
    </row>
    <row r="16" spans="2:22" ht="33" customHeight="1" thickBot="1" x14ac:dyDescent="0.3">
      <c r="B16" s="389" t="s">
        <v>607</v>
      </c>
      <c r="C16" s="390"/>
      <c r="D16" s="390"/>
      <c r="E16" s="390"/>
      <c r="F16" s="390"/>
      <c r="G16" s="81" t="s">
        <v>608</v>
      </c>
      <c r="V16" s="64"/>
    </row>
    <row r="17" spans="2:22" ht="18" customHeight="1" x14ac:dyDescent="0.25">
      <c r="B17" s="108" t="s">
        <v>609</v>
      </c>
      <c r="C17" s="117" t="s">
        <v>610</v>
      </c>
      <c r="D17" s="117"/>
      <c r="E17" s="117"/>
      <c r="F17" s="117"/>
      <c r="G17" s="79">
        <f>'D4'!T28</f>
        <v>0</v>
      </c>
      <c r="V17" s="64"/>
    </row>
    <row r="18" spans="2:22" ht="18" customHeight="1" thickBot="1" x14ac:dyDescent="0.3">
      <c r="B18" s="110" t="s">
        <v>611</v>
      </c>
      <c r="C18" s="118" t="s">
        <v>612</v>
      </c>
      <c r="D18" s="118"/>
      <c r="E18" s="118"/>
      <c r="F18" s="118"/>
      <c r="G18" s="80">
        <f>'D4'!T29</f>
        <v>0</v>
      </c>
      <c r="V18" s="64"/>
    </row>
    <row r="19" spans="2:22" ht="18" customHeight="1" thickBot="1" x14ac:dyDescent="0.3">
      <c r="B19" s="66"/>
      <c r="C19" s="67"/>
      <c r="D19" s="67"/>
      <c r="E19" s="68"/>
      <c r="F19" s="69"/>
      <c r="G19" s="68"/>
      <c r="V19" s="64"/>
    </row>
    <row r="20" spans="2:22" ht="27.75" customHeight="1" thickBot="1" x14ac:dyDescent="0.3">
      <c r="B20" s="389" t="s">
        <v>613</v>
      </c>
      <c r="C20" s="390"/>
      <c r="D20" s="390"/>
      <c r="E20" s="390"/>
      <c r="F20" s="390"/>
      <c r="G20" s="81" t="s">
        <v>614</v>
      </c>
      <c r="V20" s="64"/>
    </row>
    <row r="21" spans="2:22" ht="18" customHeight="1" x14ac:dyDescent="0.25">
      <c r="B21" s="108" t="s">
        <v>615</v>
      </c>
      <c r="C21" s="117" t="s">
        <v>616</v>
      </c>
      <c r="D21" s="117"/>
      <c r="E21" s="117"/>
      <c r="F21" s="117"/>
      <c r="G21" s="79">
        <f>'D5'!T62</f>
        <v>0</v>
      </c>
      <c r="V21" s="64"/>
    </row>
    <row r="22" spans="2:22" ht="18" customHeight="1" thickBot="1" x14ac:dyDescent="0.3">
      <c r="B22" s="110" t="s">
        <v>617</v>
      </c>
      <c r="C22" s="118" t="s">
        <v>618</v>
      </c>
      <c r="D22" s="118"/>
      <c r="E22" s="118"/>
      <c r="F22" s="118"/>
      <c r="G22" s="80">
        <f>'D5'!T63</f>
        <v>0</v>
      </c>
      <c r="V22" s="64"/>
    </row>
    <row r="23" spans="2:22" ht="18" customHeight="1" thickBot="1" x14ac:dyDescent="0.3">
      <c r="B23" s="66"/>
      <c r="C23" s="67"/>
      <c r="D23" s="67"/>
      <c r="E23" s="68"/>
      <c r="F23" s="69"/>
      <c r="G23" s="68"/>
      <c r="V23" s="64"/>
    </row>
    <row r="24" spans="2:22" ht="27.75" customHeight="1" thickBot="1" x14ac:dyDescent="0.3">
      <c r="B24" s="389" t="s">
        <v>619</v>
      </c>
      <c r="C24" s="390"/>
      <c r="D24" s="390"/>
      <c r="E24" s="390"/>
      <c r="F24" s="390"/>
      <c r="G24" s="81" t="s">
        <v>620</v>
      </c>
      <c r="V24" s="64"/>
    </row>
    <row r="25" spans="2:22" ht="18" customHeight="1" x14ac:dyDescent="0.25">
      <c r="B25" s="108" t="s">
        <v>621</v>
      </c>
      <c r="C25" s="117" t="s">
        <v>622</v>
      </c>
      <c r="D25" s="117"/>
      <c r="E25" s="117"/>
      <c r="F25" s="117"/>
      <c r="G25" s="79">
        <f>'D6'!S19</f>
        <v>0</v>
      </c>
      <c r="V25" s="64"/>
    </row>
    <row r="26" spans="2:22" ht="18" customHeight="1" thickBot="1" x14ac:dyDescent="0.3">
      <c r="B26" s="110" t="s">
        <v>623</v>
      </c>
      <c r="C26" s="118" t="s">
        <v>624</v>
      </c>
      <c r="D26" s="118"/>
      <c r="E26" s="118"/>
      <c r="F26" s="118"/>
      <c r="G26" s="80">
        <f>'D6'!S20</f>
        <v>0</v>
      </c>
      <c r="V26" s="64"/>
    </row>
    <row r="27" spans="2:22" ht="18" customHeight="1" thickBot="1" x14ac:dyDescent="0.3">
      <c r="B27" s="70"/>
      <c r="C27" s="71"/>
      <c r="D27" s="71"/>
      <c r="E27" s="72"/>
      <c r="F27" s="74"/>
      <c r="G27" s="73"/>
      <c r="V27" s="64"/>
    </row>
    <row r="28" spans="2:22" ht="26.25" customHeight="1" thickBot="1" x14ac:dyDescent="0.3">
      <c r="B28" s="389" t="s">
        <v>625</v>
      </c>
      <c r="C28" s="390"/>
      <c r="D28" s="390"/>
      <c r="E28" s="390"/>
      <c r="F28" s="390"/>
      <c r="G28" s="81" t="s">
        <v>626</v>
      </c>
      <c r="V28" s="64"/>
    </row>
    <row r="29" spans="2:22" ht="18" customHeight="1" x14ac:dyDescent="0.25">
      <c r="B29" s="108" t="s">
        <v>627</v>
      </c>
      <c r="C29" s="117" t="s">
        <v>628</v>
      </c>
      <c r="D29" s="117"/>
      <c r="E29" s="117"/>
      <c r="F29" s="117"/>
      <c r="G29" s="79">
        <f>'D7'!S16</f>
        <v>0</v>
      </c>
      <c r="V29" s="64"/>
    </row>
    <row r="30" spans="2:22" ht="24.75" customHeight="1" thickBot="1" x14ac:dyDescent="0.3">
      <c r="B30" s="110" t="s">
        <v>629</v>
      </c>
      <c r="C30" s="118" t="s">
        <v>630</v>
      </c>
      <c r="D30" s="118"/>
      <c r="E30" s="118"/>
      <c r="F30" s="118"/>
      <c r="G30" s="80">
        <f>'D7'!S17</f>
        <v>0</v>
      </c>
      <c r="H30" s="75"/>
      <c r="V30" s="64"/>
    </row>
    <row r="31" spans="2:22" ht="28.5" customHeight="1" thickBot="1" x14ac:dyDescent="0.3">
      <c r="B31" s="76"/>
      <c r="C31" s="67"/>
      <c r="D31" s="67"/>
      <c r="E31" s="68"/>
      <c r="F31" s="69"/>
      <c r="G31" s="68"/>
      <c r="H31" s="100"/>
      <c r="V31" s="64"/>
    </row>
    <row r="32" spans="2:22" ht="20.25" customHeight="1" thickBot="1" x14ac:dyDescent="0.3">
      <c r="B32" s="421" t="s">
        <v>631</v>
      </c>
      <c r="C32" s="422"/>
      <c r="D32" s="289"/>
      <c r="E32" s="423">
        <f>AVERAGE(G5,G9,G13,G17,G21,G25,G29)</f>
        <v>0</v>
      </c>
      <c r="F32" s="423"/>
      <c r="G32" s="424"/>
      <c r="H32" s="100" t="e">
        <f>_xlfn.NUMBERVALUE(#REF!)</f>
        <v>#REF!</v>
      </c>
      <c r="V32" s="64"/>
    </row>
    <row r="33" spans="2:22" ht="18" customHeight="1" x14ac:dyDescent="0.25">
      <c r="E33" s="68"/>
      <c r="F33" s="69"/>
      <c r="G33" s="68"/>
      <c r="H33" s="100" t="e">
        <f>_xlfn.NUMBERVALUE(#REF!)</f>
        <v>#REF!</v>
      </c>
      <c r="V33" s="64"/>
    </row>
    <row r="34" spans="2:22" ht="36" customHeight="1" x14ac:dyDescent="0.25">
      <c r="E34" s="394" t="s">
        <v>632</v>
      </c>
      <c r="F34" s="395"/>
      <c r="G34" s="182">
        <f>G5</f>
        <v>0</v>
      </c>
      <c r="V34" s="64"/>
    </row>
    <row r="35" spans="2:22" ht="33" customHeight="1" x14ac:dyDescent="0.25">
      <c r="E35" s="394" t="s">
        <v>633</v>
      </c>
      <c r="F35" s="395"/>
      <c r="G35" s="183">
        <f>G9</f>
        <v>0</v>
      </c>
      <c r="V35" s="64"/>
    </row>
    <row r="36" spans="2:22" ht="28.5" customHeight="1" x14ac:dyDescent="0.25">
      <c r="E36" s="394" t="s">
        <v>634</v>
      </c>
      <c r="F36" s="395"/>
      <c r="G36" s="182">
        <f>G13</f>
        <v>0</v>
      </c>
    </row>
    <row r="37" spans="2:22" ht="27" customHeight="1" x14ac:dyDescent="0.25">
      <c r="E37" s="396" t="s">
        <v>635</v>
      </c>
      <c r="F37" s="397"/>
      <c r="G37" s="182">
        <f>G17</f>
        <v>0</v>
      </c>
    </row>
    <row r="38" spans="2:22" ht="30" customHeight="1" x14ac:dyDescent="0.25">
      <c r="E38" s="394" t="s">
        <v>636</v>
      </c>
      <c r="F38" s="395"/>
      <c r="G38" s="182">
        <f>G21</f>
        <v>0</v>
      </c>
    </row>
    <row r="39" spans="2:22" ht="24.75" customHeight="1" x14ac:dyDescent="0.25">
      <c r="E39" s="394" t="s">
        <v>637</v>
      </c>
      <c r="F39" s="395"/>
      <c r="G39" s="182">
        <f>G25</f>
        <v>0</v>
      </c>
    </row>
    <row r="40" spans="2:22" ht="27.75" customHeight="1" x14ac:dyDescent="0.25">
      <c r="E40" s="394" t="s">
        <v>638</v>
      </c>
      <c r="F40" s="395"/>
      <c r="G40" s="182">
        <f>G29</f>
        <v>0</v>
      </c>
    </row>
    <row r="41" spans="2:22" ht="21" customHeight="1" x14ac:dyDescent="0.25">
      <c r="E41" s="68"/>
      <c r="F41" s="69"/>
      <c r="G41"/>
      <c r="H41"/>
    </row>
    <row r="42" spans="2:22" ht="28.5" customHeight="1" x14ac:dyDescent="0.25">
      <c r="E42" s="68"/>
      <c r="F42" s="69"/>
      <c r="G42"/>
      <c r="H42"/>
    </row>
    <row r="43" spans="2:22" ht="12" customHeight="1" thickBot="1" x14ac:dyDescent="0.3"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2:22" ht="20.25" customHeight="1" thickBot="1" x14ac:dyDescent="0.3">
      <c r="B44" s="421" t="s">
        <v>639</v>
      </c>
      <c r="C44" s="422"/>
      <c r="D44" s="289"/>
      <c r="E44" s="423">
        <f>AVERAGE(G6,G10,G14,G18,G22,G26,G30)</f>
        <v>0</v>
      </c>
      <c r="F44" s="423"/>
      <c r="G44" s="424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2:22" ht="12" customHeight="1" x14ac:dyDescent="0.25">
      <c r="E45" s="68"/>
      <c r="F45" s="69"/>
      <c r="G45" s="68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</row>
    <row r="46" spans="2:22" ht="30" customHeight="1" x14ac:dyDescent="0.25">
      <c r="E46" s="394" t="s">
        <v>640</v>
      </c>
      <c r="F46" s="395"/>
      <c r="G46" s="182">
        <f>G6</f>
        <v>0</v>
      </c>
    </row>
    <row r="47" spans="2:22" ht="30" customHeight="1" x14ac:dyDescent="0.25">
      <c r="E47" s="394" t="s">
        <v>641</v>
      </c>
      <c r="F47" s="395"/>
      <c r="G47" s="183">
        <f>G10</f>
        <v>0</v>
      </c>
    </row>
    <row r="48" spans="2:22" ht="25.5" customHeight="1" x14ac:dyDescent="0.25">
      <c r="E48" s="394" t="s">
        <v>642</v>
      </c>
      <c r="F48" s="395"/>
      <c r="G48" s="182">
        <f>G14</f>
        <v>0</v>
      </c>
    </row>
    <row r="49" spans="1:9" ht="25.5" customHeight="1" x14ac:dyDescent="0.25">
      <c r="E49" s="396" t="s">
        <v>643</v>
      </c>
      <c r="F49" s="397"/>
      <c r="G49" s="182">
        <f>G18</f>
        <v>0</v>
      </c>
    </row>
    <row r="50" spans="1:9" ht="28.5" customHeight="1" x14ac:dyDescent="0.25">
      <c r="E50" s="394" t="s">
        <v>644</v>
      </c>
      <c r="F50" s="395"/>
      <c r="G50" s="182">
        <f>G22</f>
        <v>0</v>
      </c>
    </row>
    <row r="51" spans="1:9" ht="26.25" customHeight="1" x14ac:dyDescent="0.25">
      <c r="E51" s="394" t="s">
        <v>645</v>
      </c>
      <c r="F51" s="395"/>
      <c r="G51" s="182">
        <f>G26</f>
        <v>0</v>
      </c>
    </row>
    <row r="52" spans="1:9" ht="30" customHeight="1" x14ac:dyDescent="0.25">
      <c r="E52" s="394" t="s">
        <v>646</v>
      </c>
      <c r="F52" s="395"/>
      <c r="G52" s="182">
        <f>G30</f>
        <v>0</v>
      </c>
    </row>
    <row r="53" spans="1:9" ht="15" x14ac:dyDescent="0.25">
      <c r="E53" s="68"/>
      <c r="F53" s="69"/>
      <c r="G53" s="163"/>
    </row>
    <row r="60" spans="1:9" ht="23.25" x14ac:dyDescent="0.25">
      <c r="B60" s="415" t="s">
        <v>647</v>
      </c>
      <c r="C60" s="415"/>
      <c r="D60" s="415"/>
      <c r="E60" s="415"/>
      <c r="F60" s="415"/>
      <c r="G60" s="415"/>
      <c r="H60" s="415"/>
      <c r="I60" s="415"/>
    </row>
    <row r="61" spans="1:9" ht="15" x14ac:dyDescent="0.25">
      <c r="A61" s="200"/>
      <c r="B61" s="306"/>
      <c r="C61" s="306"/>
      <c r="D61" s="306"/>
      <c r="E61" s="306"/>
      <c r="F61" s="299"/>
      <c r="G61" s="307"/>
      <c r="H61" s="307"/>
      <c r="I61" s="64"/>
    </row>
    <row r="62" spans="1:9" ht="31.5" customHeight="1" x14ac:dyDescent="0.25">
      <c r="A62" s="200"/>
      <c r="B62" s="379" t="s">
        <v>648</v>
      </c>
      <c r="C62" s="379"/>
      <c r="D62" s="379"/>
      <c r="E62" s="379"/>
      <c r="F62" s="379"/>
      <c r="G62" s="379"/>
      <c r="H62" s="379"/>
      <c r="I62" s="379"/>
    </row>
    <row r="63" spans="1:9" ht="15" x14ac:dyDescent="0.25">
      <c r="A63" s="200"/>
      <c r="B63" s="201"/>
      <c r="C63" s="201"/>
      <c r="D63" s="201"/>
      <c r="E63" s="201"/>
      <c r="F63" s="201"/>
      <c r="G63" s="200"/>
      <c r="H63" s="200"/>
    </row>
    <row r="64" spans="1:9" ht="15" x14ac:dyDescent="0.25">
      <c r="A64" s="200"/>
      <c r="B64" s="201"/>
      <c r="C64" s="201"/>
      <c r="D64" s="201"/>
      <c r="E64" s="201"/>
      <c r="F64" s="201"/>
      <c r="G64" s="200"/>
      <c r="H64" s="200"/>
    </row>
    <row r="65" spans="1:9" ht="15" x14ac:dyDescent="0.25">
      <c r="A65" s="200"/>
      <c r="B65" s="201"/>
      <c r="C65" s="201"/>
      <c r="D65" s="201"/>
      <c r="E65" s="201"/>
      <c r="F65" s="201"/>
      <c r="G65" s="200"/>
      <c r="H65" s="200"/>
    </row>
    <row r="66" spans="1:9" ht="15" x14ac:dyDescent="0.25">
      <c r="A66" s="200"/>
      <c r="B66" s="201"/>
      <c r="C66" s="201"/>
      <c r="D66" s="201"/>
      <c r="E66" s="201"/>
      <c r="F66" s="201"/>
      <c r="G66" s="200"/>
      <c r="H66" s="200"/>
    </row>
    <row r="67" spans="1:9" ht="15" x14ac:dyDescent="0.25">
      <c r="A67" s="200"/>
      <c r="B67" s="201"/>
      <c r="C67" s="201"/>
      <c r="D67" s="201"/>
      <c r="E67" s="201"/>
      <c r="F67" s="201"/>
      <c r="G67" s="200"/>
      <c r="H67" s="200"/>
    </row>
    <row r="68" spans="1:9" ht="15" x14ac:dyDescent="0.25">
      <c r="A68" s="200"/>
      <c r="B68" s="201"/>
      <c r="C68" s="201"/>
      <c r="D68" s="201"/>
      <c r="E68" s="201"/>
      <c r="F68" s="201"/>
      <c r="G68" s="200"/>
      <c r="H68" s="200"/>
    </row>
    <row r="69" spans="1:9" ht="15" x14ac:dyDescent="0.25">
      <c r="A69" s="200"/>
      <c r="B69" s="201"/>
      <c r="C69" s="201"/>
      <c r="D69" s="201"/>
      <c r="E69" s="201"/>
      <c r="F69" s="201"/>
      <c r="G69" s="200"/>
      <c r="H69" s="200"/>
    </row>
    <row r="70" spans="1:9" ht="15" x14ac:dyDescent="0.25">
      <c r="A70" s="200"/>
      <c r="B70" s="201"/>
      <c r="C70" s="201"/>
      <c r="D70" s="201"/>
      <c r="E70" s="201"/>
      <c r="F70" s="201"/>
      <c r="G70" s="200"/>
      <c r="H70" s="200"/>
    </row>
    <row r="71" spans="1:9" ht="15" x14ac:dyDescent="0.25">
      <c r="A71" s="200"/>
      <c r="B71" s="201"/>
      <c r="C71" s="201"/>
      <c r="D71" s="201"/>
      <c r="E71" s="201"/>
      <c r="F71" s="201"/>
      <c r="G71" s="200"/>
      <c r="H71" s="200"/>
    </row>
    <row r="72" spans="1:9" ht="15" x14ac:dyDescent="0.25">
      <c r="A72" s="200"/>
      <c r="B72" s="201"/>
      <c r="C72" s="201"/>
      <c r="D72" s="201"/>
      <c r="E72" s="201"/>
      <c r="F72" s="201"/>
      <c r="G72" s="200"/>
      <c r="H72" s="200"/>
    </row>
    <row r="73" spans="1:9" ht="22.5" customHeight="1" x14ac:dyDescent="0.25">
      <c r="A73" s="200"/>
      <c r="B73" s="211"/>
      <c r="C73" s="212" t="s">
        <v>649</v>
      </c>
      <c r="D73" s="287"/>
      <c r="E73" s="213"/>
      <c r="F73" s="380" t="s">
        <v>650</v>
      </c>
      <c r="G73" s="380"/>
      <c r="H73" s="214"/>
      <c r="I73" s="212" t="s">
        <v>651</v>
      </c>
    </row>
    <row r="74" spans="1:9" ht="15.75" thickBot="1" x14ac:dyDescent="0.3">
      <c r="A74" s="200"/>
      <c r="B74" s="201"/>
      <c r="C74" s="299"/>
      <c r="D74" s="299"/>
      <c r="E74" s="299"/>
      <c r="F74" s="299"/>
      <c r="G74" s="200"/>
      <c r="H74" s="200"/>
    </row>
    <row r="75" spans="1:9" ht="59.25" customHeight="1" x14ac:dyDescent="0.25">
      <c r="A75" s="200"/>
      <c r="B75" s="416" t="s">
        <v>652</v>
      </c>
      <c r="C75" s="220" t="s">
        <v>653</v>
      </c>
      <c r="D75" s="290"/>
      <c r="E75" s="391"/>
      <c r="F75" s="391"/>
      <c r="G75" s="391"/>
      <c r="H75" s="391"/>
      <c r="I75" s="293"/>
    </row>
    <row r="76" spans="1:9" ht="63.75" customHeight="1" x14ac:dyDescent="0.25">
      <c r="A76" s="200"/>
      <c r="B76" s="417"/>
      <c r="C76" s="221" t="s">
        <v>654</v>
      </c>
      <c r="D76" s="291"/>
      <c r="E76" s="384"/>
      <c r="F76" s="384"/>
      <c r="G76" s="384"/>
      <c r="H76" s="384"/>
      <c r="I76" s="294"/>
    </row>
    <row r="77" spans="1:9" ht="30" x14ac:dyDescent="0.25">
      <c r="A77" s="200"/>
      <c r="B77" s="417"/>
      <c r="C77" s="215" t="s">
        <v>655</v>
      </c>
      <c r="D77" s="292"/>
      <c r="E77" s="385"/>
      <c r="F77" s="385"/>
      <c r="G77" s="385"/>
      <c r="H77" s="385"/>
      <c r="I77" s="294"/>
    </row>
    <row r="78" spans="1:9" ht="15" x14ac:dyDescent="0.25">
      <c r="A78" s="200"/>
      <c r="B78" s="417"/>
      <c r="C78" s="222"/>
      <c r="D78" s="223"/>
      <c r="E78" s="386"/>
      <c r="F78" s="386"/>
      <c r="G78" s="386"/>
      <c r="H78" s="386"/>
      <c r="I78" s="295"/>
    </row>
    <row r="79" spans="1:9" ht="39" customHeight="1" x14ac:dyDescent="0.25">
      <c r="A79" s="200"/>
      <c r="B79" s="417"/>
      <c r="C79" s="221" t="s">
        <v>656</v>
      </c>
      <c r="D79" s="291"/>
      <c r="E79" s="384"/>
      <c r="F79" s="384"/>
      <c r="G79" s="384"/>
      <c r="H79" s="384"/>
      <c r="I79" s="294"/>
    </row>
    <row r="80" spans="1:9" ht="35.25" customHeight="1" x14ac:dyDescent="0.25">
      <c r="A80" s="200"/>
      <c r="B80" s="417"/>
      <c r="C80" s="238" t="s">
        <v>657</v>
      </c>
      <c r="D80" s="245"/>
      <c r="E80" s="245"/>
      <c r="F80" s="245"/>
      <c r="G80" s="246"/>
      <c r="H80" s="246"/>
      <c r="I80" s="295"/>
    </row>
    <row r="81" spans="1:9" ht="36" customHeight="1" x14ac:dyDescent="0.25">
      <c r="A81" s="200"/>
      <c r="B81" s="417"/>
      <c r="C81" s="243" t="s">
        <v>658</v>
      </c>
      <c r="D81" s="244" t="s">
        <v>743</v>
      </c>
      <c r="E81" s="381" t="s">
        <v>659</v>
      </c>
      <c r="F81" s="381"/>
      <c r="G81" s="381"/>
      <c r="H81" s="381"/>
      <c r="I81" s="298" t="str">
        <f>'D5'!T12</f>
        <v/>
      </c>
    </row>
    <row r="82" spans="1:9" ht="43.5" customHeight="1" x14ac:dyDescent="0.25">
      <c r="A82" s="200"/>
      <c r="B82" s="417"/>
      <c r="C82" s="243" t="s">
        <v>660</v>
      </c>
      <c r="D82" s="244" t="s">
        <v>744</v>
      </c>
      <c r="E82" s="381" t="s">
        <v>661</v>
      </c>
      <c r="F82" s="381"/>
      <c r="G82" s="381"/>
      <c r="H82" s="381"/>
      <c r="I82" s="298" t="str">
        <f>'D1'!T30</f>
        <v/>
      </c>
    </row>
    <row r="83" spans="1:9" ht="26.25" customHeight="1" x14ac:dyDescent="0.25">
      <c r="A83" s="200"/>
      <c r="B83" s="417"/>
      <c r="C83" s="222" t="s">
        <v>662</v>
      </c>
      <c r="D83" s="224"/>
      <c r="E83" s="382"/>
      <c r="F83" s="382"/>
      <c r="G83" s="382"/>
      <c r="H83" s="382"/>
      <c r="I83" s="296"/>
    </row>
    <row r="84" spans="1:9" ht="36" customHeight="1" x14ac:dyDescent="0.25">
      <c r="A84" s="200"/>
      <c r="B84" s="417"/>
      <c r="C84" s="238" t="s">
        <v>663</v>
      </c>
      <c r="D84" s="240"/>
      <c r="E84" s="383"/>
      <c r="F84" s="383"/>
      <c r="G84" s="383"/>
      <c r="H84" s="383"/>
      <c r="I84" s="296"/>
    </row>
    <row r="85" spans="1:9" ht="44.25" customHeight="1" x14ac:dyDescent="0.25">
      <c r="A85" s="200"/>
      <c r="B85" s="417"/>
      <c r="C85" s="243" t="s">
        <v>664</v>
      </c>
      <c r="D85" s="244" t="s">
        <v>745</v>
      </c>
      <c r="E85" s="381" t="s">
        <v>665</v>
      </c>
      <c r="F85" s="381"/>
      <c r="G85" s="381"/>
      <c r="H85" s="381"/>
      <c r="I85" s="298" t="str">
        <f>'D5'!T30</f>
        <v/>
      </c>
    </row>
    <row r="86" spans="1:9" ht="36.75" customHeight="1" x14ac:dyDescent="0.25">
      <c r="A86" s="200"/>
      <c r="B86" s="417"/>
      <c r="C86" s="243" t="s">
        <v>666</v>
      </c>
      <c r="D86" s="244" t="s">
        <v>746</v>
      </c>
      <c r="E86" s="381" t="s">
        <v>667</v>
      </c>
      <c r="F86" s="381"/>
      <c r="G86" s="381"/>
      <c r="H86" s="381"/>
      <c r="I86" s="298" t="str">
        <f>'D5'!T29</f>
        <v/>
      </c>
    </row>
    <row r="87" spans="1:9" ht="36.75" customHeight="1" x14ac:dyDescent="0.25">
      <c r="A87" s="200"/>
      <c r="B87" s="417"/>
      <c r="C87" s="243" t="s">
        <v>668</v>
      </c>
      <c r="D87" s="244" t="s">
        <v>747</v>
      </c>
      <c r="E87" s="381" t="s">
        <v>669</v>
      </c>
      <c r="F87" s="381"/>
      <c r="G87" s="381"/>
      <c r="H87" s="381"/>
      <c r="I87" s="298" t="str">
        <f>'D1'!T25</f>
        <v/>
      </c>
    </row>
    <row r="88" spans="1:9" ht="15" x14ac:dyDescent="0.25">
      <c r="A88" s="200"/>
      <c r="B88" s="417"/>
      <c r="C88" s="215" t="s">
        <v>670</v>
      </c>
      <c r="D88" s="207"/>
      <c r="E88" s="392"/>
      <c r="F88" s="392"/>
      <c r="G88" s="392"/>
      <c r="H88" s="392"/>
      <c r="I88" s="296"/>
    </row>
    <row r="89" spans="1:9" ht="15" x14ac:dyDescent="0.25">
      <c r="A89" s="200"/>
      <c r="B89" s="417"/>
      <c r="C89" s="222"/>
      <c r="D89" s="224"/>
      <c r="E89" s="393"/>
      <c r="F89" s="393"/>
      <c r="G89" s="393"/>
      <c r="H89" s="393"/>
      <c r="I89" s="296"/>
    </row>
    <row r="90" spans="1:9" ht="30" x14ac:dyDescent="0.25">
      <c r="A90" s="200"/>
      <c r="B90" s="417"/>
      <c r="C90" s="221" t="s">
        <v>671</v>
      </c>
      <c r="D90" s="225"/>
      <c r="E90" s="373"/>
      <c r="F90" s="373"/>
      <c r="G90" s="373"/>
      <c r="H90" s="373"/>
      <c r="I90" s="296"/>
    </row>
    <row r="91" spans="1:9" ht="25.5" customHeight="1" x14ac:dyDescent="0.25">
      <c r="A91" s="200"/>
      <c r="B91" s="418"/>
      <c r="C91" s="231" t="s">
        <v>672</v>
      </c>
      <c r="D91" s="242"/>
      <c r="E91" s="376"/>
      <c r="F91" s="376"/>
      <c r="G91" s="376"/>
      <c r="H91" s="376"/>
      <c r="I91" s="296"/>
    </row>
    <row r="92" spans="1:9" ht="38.25" customHeight="1" x14ac:dyDescent="0.25">
      <c r="A92" s="200"/>
      <c r="B92" s="419" t="s">
        <v>673</v>
      </c>
      <c r="C92" s="234" t="s">
        <v>674</v>
      </c>
      <c r="D92" s="235" t="s">
        <v>748</v>
      </c>
      <c r="E92" s="375" t="s">
        <v>675</v>
      </c>
      <c r="F92" s="375"/>
      <c r="G92" s="375"/>
      <c r="H92" s="375"/>
      <c r="I92" s="298" t="str">
        <f>'D5'!T14</f>
        <v/>
      </c>
    </row>
    <row r="93" spans="1:9" ht="36" customHeight="1" x14ac:dyDescent="0.25">
      <c r="A93" s="200"/>
      <c r="B93" s="419"/>
      <c r="C93" s="222" t="s">
        <v>676</v>
      </c>
      <c r="D93" s="241"/>
      <c r="E93" s="387"/>
      <c r="F93" s="387"/>
      <c r="G93" s="387"/>
      <c r="H93" s="387"/>
      <c r="I93" s="296"/>
    </row>
    <row r="94" spans="1:9" ht="31.5" customHeight="1" x14ac:dyDescent="0.25">
      <c r="A94" s="200"/>
      <c r="B94" s="419"/>
      <c r="C94" s="221" t="s">
        <v>677</v>
      </c>
      <c r="D94" s="226"/>
      <c r="E94" s="388"/>
      <c r="F94" s="388"/>
      <c r="G94" s="388"/>
      <c r="H94" s="388"/>
      <c r="I94" s="296"/>
    </row>
    <row r="95" spans="1:9" ht="36" customHeight="1" x14ac:dyDescent="0.25">
      <c r="A95" s="200"/>
      <c r="B95" s="419"/>
      <c r="C95" s="238" t="s">
        <v>678</v>
      </c>
      <c r="D95" s="239"/>
      <c r="E95" s="376"/>
      <c r="F95" s="376"/>
      <c r="G95" s="376"/>
      <c r="H95" s="376"/>
      <c r="I95" s="296"/>
    </row>
    <row r="96" spans="1:9" ht="38.25" customHeight="1" x14ac:dyDescent="0.25">
      <c r="A96" s="200"/>
      <c r="B96" s="419"/>
      <c r="C96" s="217" t="s">
        <v>679</v>
      </c>
      <c r="D96" s="208" t="s">
        <v>749</v>
      </c>
      <c r="E96" s="377" t="s">
        <v>680</v>
      </c>
      <c r="F96" s="377"/>
      <c r="G96" s="377"/>
      <c r="H96" s="377"/>
      <c r="I96" s="298" t="str">
        <f>'D3'!S10</f>
        <v/>
      </c>
    </row>
    <row r="97" spans="1:10" ht="32.25" customHeight="1" x14ac:dyDescent="0.25">
      <c r="A97" s="200"/>
      <c r="B97" s="419"/>
      <c r="C97" s="234"/>
      <c r="D97" s="235" t="s">
        <v>750</v>
      </c>
      <c r="E97" s="374" t="s">
        <v>681</v>
      </c>
      <c r="F97" s="374"/>
      <c r="G97" s="374"/>
      <c r="H97" s="374"/>
      <c r="I97" s="298" t="str">
        <f>'D3'!S12</f>
        <v/>
      </c>
    </row>
    <row r="98" spans="1:10" ht="30.75" customHeight="1" x14ac:dyDescent="0.25">
      <c r="A98" s="200"/>
      <c r="B98" s="419"/>
      <c r="C98" s="217" t="s">
        <v>682</v>
      </c>
      <c r="D98" s="208" t="s">
        <v>751</v>
      </c>
      <c r="E98" s="377" t="s">
        <v>683</v>
      </c>
      <c r="F98" s="377"/>
      <c r="G98" s="377"/>
      <c r="H98" s="377"/>
      <c r="I98" s="298" t="str">
        <f>'D3'!S14</f>
        <v/>
      </c>
      <c r="J98" s="64"/>
    </row>
    <row r="99" spans="1:10" ht="39.75" customHeight="1" x14ac:dyDescent="0.25">
      <c r="A99" s="200"/>
      <c r="B99" s="419"/>
      <c r="C99" s="217"/>
      <c r="D99" s="208" t="s">
        <v>752</v>
      </c>
      <c r="E99" s="378" t="s">
        <v>684</v>
      </c>
      <c r="F99" s="378"/>
      <c r="G99" s="378"/>
      <c r="H99" s="378"/>
      <c r="I99" s="298" t="str">
        <f>'D3'!S26</f>
        <v/>
      </c>
      <c r="J99" s="64"/>
    </row>
    <row r="100" spans="1:10" ht="29.25" customHeight="1" x14ac:dyDescent="0.25">
      <c r="A100" s="200"/>
      <c r="B100" s="419"/>
      <c r="C100" s="217"/>
      <c r="D100" s="208" t="s">
        <v>753</v>
      </c>
      <c r="E100" s="378" t="s">
        <v>685</v>
      </c>
      <c r="F100" s="378"/>
      <c r="G100" s="378"/>
      <c r="H100" s="378"/>
      <c r="I100" s="298" t="str">
        <f>'D3'!S27</f>
        <v/>
      </c>
      <c r="J100" s="64"/>
    </row>
    <row r="101" spans="1:10" ht="56.25" customHeight="1" x14ac:dyDescent="0.25">
      <c r="A101" s="200"/>
      <c r="B101" s="419"/>
      <c r="C101" s="217"/>
      <c r="D101" s="208" t="s">
        <v>754</v>
      </c>
      <c r="E101" s="378" t="s">
        <v>686</v>
      </c>
      <c r="F101" s="378"/>
      <c r="G101" s="378"/>
      <c r="H101" s="378"/>
      <c r="I101" s="298" t="str">
        <f>'D3'!S24</f>
        <v/>
      </c>
      <c r="J101" s="64"/>
    </row>
    <row r="102" spans="1:10" ht="33" customHeight="1" x14ac:dyDescent="0.25">
      <c r="A102" s="200"/>
      <c r="B102" s="419"/>
      <c r="C102" s="234"/>
      <c r="D102" s="235" t="s">
        <v>755</v>
      </c>
      <c r="E102" s="374" t="s">
        <v>687</v>
      </c>
      <c r="F102" s="374"/>
      <c r="G102" s="374"/>
      <c r="H102" s="374"/>
      <c r="I102" s="298" t="str">
        <f>'D3'!S23</f>
        <v/>
      </c>
      <c r="J102" s="64"/>
    </row>
    <row r="103" spans="1:10" ht="40.5" customHeight="1" x14ac:dyDescent="0.25">
      <c r="A103" s="200"/>
      <c r="B103" s="419"/>
      <c r="C103" s="234" t="s">
        <v>688</v>
      </c>
      <c r="D103" s="235" t="s">
        <v>756</v>
      </c>
      <c r="E103" s="375" t="s">
        <v>689</v>
      </c>
      <c r="F103" s="375"/>
      <c r="G103" s="375"/>
      <c r="H103" s="375"/>
      <c r="I103" s="298" t="str">
        <f>'D3'!S28</f>
        <v/>
      </c>
      <c r="J103" s="64"/>
    </row>
    <row r="104" spans="1:10" ht="45" customHeight="1" x14ac:dyDescent="0.25">
      <c r="A104" s="200"/>
      <c r="B104" s="419"/>
      <c r="C104" s="234" t="s">
        <v>690</v>
      </c>
      <c r="D104" s="235" t="s">
        <v>757</v>
      </c>
      <c r="E104" s="375" t="s">
        <v>691</v>
      </c>
      <c r="F104" s="375"/>
      <c r="G104" s="375"/>
      <c r="H104" s="375"/>
      <c r="I104" s="298" t="str">
        <f>'D3'!S12</f>
        <v/>
      </c>
      <c r="J104" s="64"/>
    </row>
    <row r="105" spans="1:10" ht="35.25" customHeight="1" x14ac:dyDescent="0.25">
      <c r="A105" s="200"/>
      <c r="B105" s="419"/>
      <c r="C105" s="234" t="s">
        <v>692</v>
      </c>
      <c r="D105" s="235" t="s">
        <v>758</v>
      </c>
      <c r="E105" s="377" t="s">
        <v>693</v>
      </c>
      <c r="F105" s="377"/>
      <c r="G105" s="377"/>
      <c r="H105" s="377"/>
      <c r="I105" s="298" t="str">
        <f>'D5'!T42</f>
        <v/>
      </c>
      <c r="J105" s="64"/>
    </row>
    <row r="106" spans="1:10" ht="35.25" customHeight="1" x14ac:dyDescent="0.25">
      <c r="A106" s="200"/>
      <c r="B106" s="419"/>
      <c r="C106" s="408" t="s">
        <v>694</v>
      </c>
      <c r="D106" s="235"/>
      <c r="E106" s="377" t="s">
        <v>695</v>
      </c>
      <c r="F106" s="377"/>
      <c r="G106" s="377"/>
      <c r="H106" s="377"/>
      <c r="I106" s="298" t="str">
        <f>'D1'!T37</f>
        <v/>
      </c>
      <c r="J106" s="64"/>
    </row>
    <row r="107" spans="1:10" ht="38.25" customHeight="1" x14ac:dyDescent="0.25">
      <c r="A107" s="200"/>
      <c r="B107" s="419"/>
      <c r="C107" s="409"/>
      <c r="D107" s="235" t="s">
        <v>759</v>
      </c>
      <c r="E107" s="374" t="s">
        <v>696</v>
      </c>
      <c r="F107" s="374"/>
      <c r="G107" s="374"/>
      <c r="H107" s="374"/>
      <c r="I107" s="298" t="str">
        <f>'D3'!S27</f>
        <v/>
      </c>
      <c r="J107" s="64"/>
    </row>
    <row r="108" spans="1:10" ht="32.25" customHeight="1" x14ac:dyDescent="0.25">
      <c r="A108" s="200"/>
      <c r="B108" s="419"/>
      <c r="C108" s="234" t="s">
        <v>697</v>
      </c>
      <c r="D108" s="235" t="s">
        <v>760</v>
      </c>
      <c r="E108" s="374" t="s">
        <v>698</v>
      </c>
      <c r="F108" s="374"/>
      <c r="G108" s="374"/>
      <c r="H108" s="374"/>
      <c r="I108" s="298" t="str">
        <f>'D2'!T11</f>
        <v/>
      </c>
    </row>
    <row r="109" spans="1:10" ht="31.5" customHeight="1" x14ac:dyDescent="0.25">
      <c r="A109" s="200"/>
      <c r="B109" s="419"/>
      <c r="C109" s="236" t="s">
        <v>699</v>
      </c>
      <c r="D109" s="237"/>
      <c r="E109" s="372"/>
      <c r="F109" s="372"/>
      <c r="G109" s="372"/>
      <c r="H109" s="372"/>
      <c r="I109" s="296"/>
    </row>
    <row r="110" spans="1:10" ht="47.25" customHeight="1" x14ac:dyDescent="0.25">
      <c r="A110" s="200"/>
      <c r="B110" s="420"/>
      <c r="C110" s="234" t="s">
        <v>700</v>
      </c>
      <c r="D110" s="235" t="s">
        <v>761</v>
      </c>
      <c r="E110" s="375" t="s">
        <v>701</v>
      </c>
      <c r="F110" s="375"/>
      <c r="G110" s="375"/>
      <c r="H110" s="375"/>
      <c r="I110" s="298" t="str">
        <f>'D2'!T10</f>
        <v/>
      </c>
    </row>
    <row r="111" spans="1:10" ht="41.25" customHeight="1" x14ac:dyDescent="0.25">
      <c r="A111" s="200"/>
      <c r="B111" s="400" t="s">
        <v>702</v>
      </c>
      <c r="C111" s="218" t="s">
        <v>703</v>
      </c>
      <c r="D111" s="219" t="s">
        <v>762</v>
      </c>
      <c r="E111" s="371" t="s">
        <v>704</v>
      </c>
      <c r="F111" s="371"/>
      <c r="G111" s="371"/>
      <c r="H111" s="371"/>
      <c r="I111" s="298" t="str">
        <f>'D1'!T12</f>
        <v/>
      </c>
    </row>
    <row r="112" spans="1:10" ht="30.75" customHeight="1" x14ac:dyDescent="0.25">
      <c r="A112" s="200"/>
      <c r="B112" s="401"/>
      <c r="C112" s="227"/>
      <c r="D112" s="228" t="s">
        <v>763</v>
      </c>
      <c r="E112" s="370" t="s">
        <v>705</v>
      </c>
      <c r="F112" s="370"/>
      <c r="G112" s="370"/>
      <c r="H112" s="370"/>
      <c r="I112" s="298" t="str">
        <f>'D1'!T13</f>
        <v/>
      </c>
    </row>
    <row r="113" spans="1:9" ht="33" customHeight="1" x14ac:dyDescent="0.25">
      <c r="A113" s="200"/>
      <c r="B113" s="401"/>
      <c r="C113" s="227" t="s">
        <v>706</v>
      </c>
      <c r="D113" s="229" t="s">
        <v>764</v>
      </c>
      <c r="E113" s="406" t="s">
        <v>707</v>
      </c>
      <c r="F113" s="406"/>
      <c r="G113" s="406"/>
      <c r="H113" s="406"/>
      <c r="I113" s="298" t="str">
        <f>'D1'!T29</f>
        <v/>
      </c>
    </row>
    <row r="114" spans="1:9" ht="30" customHeight="1" x14ac:dyDescent="0.25">
      <c r="A114" s="200"/>
      <c r="B114" s="401"/>
      <c r="C114" s="218" t="s">
        <v>708</v>
      </c>
      <c r="D114" s="219" t="s">
        <v>765</v>
      </c>
      <c r="E114" s="371" t="s">
        <v>709</v>
      </c>
      <c r="F114" s="371"/>
      <c r="G114" s="371"/>
      <c r="H114" s="371"/>
      <c r="I114" s="402" t="str">
        <f>'D5'!T16</f>
        <v/>
      </c>
    </row>
    <row r="115" spans="1:9" ht="25.5" customHeight="1" x14ac:dyDescent="0.25">
      <c r="A115" s="200"/>
      <c r="B115" s="401"/>
      <c r="C115" s="218" t="s">
        <v>710</v>
      </c>
      <c r="D115" s="209"/>
      <c r="E115" s="407"/>
      <c r="F115" s="407"/>
      <c r="G115" s="407"/>
      <c r="H115" s="407"/>
      <c r="I115" s="403"/>
    </row>
    <row r="116" spans="1:9" ht="24.75" customHeight="1" x14ac:dyDescent="0.25">
      <c r="A116" s="200"/>
      <c r="B116" s="401"/>
      <c r="C116" s="227" t="s">
        <v>711</v>
      </c>
      <c r="D116" s="288"/>
      <c r="E116" s="370"/>
      <c r="F116" s="370"/>
      <c r="G116" s="370"/>
      <c r="H116" s="370"/>
      <c r="I116" s="404"/>
    </row>
    <row r="117" spans="1:9" ht="27.75" customHeight="1" x14ac:dyDescent="0.25">
      <c r="A117" s="200"/>
      <c r="B117" s="401"/>
      <c r="C117" s="227" t="s">
        <v>712</v>
      </c>
      <c r="D117" s="229" t="s">
        <v>766</v>
      </c>
      <c r="E117" s="406" t="s">
        <v>713</v>
      </c>
      <c r="F117" s="406"/>
      <c r="G117" s="406"/>
      <c r="H117" s="406"/>
      <c r="I117" s="298" t="str">
        <f>'D5'!T52</f>
        <v/>
      </c>
    </row>
    <row r="118" spans="1:9" ht="39.75" customHeight="1" x14ac:dyDescent="0.25">
      <c r="A118" s="200"/>
      <c r="B118" s="401"/>
      <c r="C118" s="227" t="s">
        <v>714</v>
      </c>
      <c r="D118" s="229" t="s">
        <v>767</v>
      </c>
      <c r="E118" s="406" t="s">
        <v>715</v>
      </c>
      <c r="F118" s="406"/>
      <c r="G118" s="406"/>
      <c r="H118" s="406"/>
      <c r="I118" s="298" t="str">
        <f>'D1'!T24</f>
        <v/>
      </c>
    </row>
    <row r="119" spans="1:9" ht="39" customHeight="1" x14ac:dyDescent="0.25">
      <c r="A119" s="200"/>
      <c r="B119" s="401"/>
      <c r="C119" s="227" t="s">
        <v>716</v>
      </c>
      <c r="D119" s="229" t="s">
        <v>768</v>
      </c>
      <c r="E119" s="406" t="s">
        <v>717</v>
      </c>
      <c r="F119" s="406"/>
      <c r="G119" s="406"/>
      <c r="H119" s="406"/>
      <c r="I119" s="298" t="str">
        <f>'D5'!T28</f>
        <v/>
      </c>
    </row>
    <row r="120" spans="1:9" ht="37.5" customHeight="1" x14ac:dyDescent="0.25">
      <c r="A120" s="200"/>
      <c r="B120" s="401"/>
      <c r="C120" s="227" t="s">
        <v>718</v>
      </c>
      <c r="D120" s="229" t="s">
        <v>769</v>
      </c>
      <c r="E120" s="406" t="s">
        <v>719</v>
      </c>
      <c r="F120" s="406"/>
      <c r="G120" s="406"/>
      <c r="H120" s="406"/>
      <c r="I120" s="298" t="str">
        <f>'D5'!T33</f>
        <v/>
      </c>
    </row>
    <row r="121" spans="1:9" ht="45.75" customHeight="1" x14ac:dyDescent="0.25">
      <c r="A121" s="200"/>
      <c r="B121" s="401"/>
      <c r="C121" s="227" t="s">
        <v>720</v>
      </c>
      <c r="D121" s="229" t="s">
        <v>770</v>
      </c>
      <c r="E121" s="406" t="s">
        <v>721</v>
      </c>
      <c r="F121" s="406"/>
      <c r="G121" s="406"/>
      <c r="H121" s="406"/>
      <c r="I121" s="298" t="str">
        <f>'D1'!T38</f>
        <v/>
      </c>
    </row>
    <row r="122" spans="1:9" ht="48" customHeight="1" x14ac:dyDescent="0.25">
      <c r="A122" s="200"/>
      <c r="B122" s="401"/>
      <c r="C122" s="218" t="s">
        <v>722</v>
      </c>
      <c r="D122" s="219" t="s">
        <v>771</v>
      </c>
      <c r="E122" s="371" t="s">
        <v>723</v>
      </c>
      <c r="F122" s="371"/>
      <c r="G122" s="371"/>
      <c r="H122" s="371"/>
      <c r="I122" s="298" t="str">
        <f>'D1'!T38</f>
        <v/>
      </c>
    </row>
    <row r="123" spans="1:9" ht="46.5" customHeight="1" x14ac:dyDescent="0.25">
      <c r="A123" s="200"/>
      <c r="B123" s="401"/>
      <c r="C123" s="218"/>
      <c r="D123" s="210" t="s">
        <v>772</v>
      </c>
      <c r="E123" s="407" t="s">
        <v>724</v>
      </c>
      <c r="F123" s="407"/>
      <c r="G123" s="407"/>
      <c r="H123" s="407"/>
      <c r="I123" s="298" t="str">
        <f>'D5'!T20</f>
        <v/>
      </c>
    </row>
    <row r="124" spans="1:9" ht="39.75" customHeight="1" x14ac:dyDescent="0.25">
      <c r="A124" s="200"/>
      <c r="B124" s="401"/>
      <c r="C124" s="227"/>
      <c r="D124" s="228" t="s">
        <v>773</v>
      </c>
      <c r="E124" s="370" t="s">
        <v>725</v>
      </c>
      <c r="F124" s="370"/>
      <c r="G124" s="370"/>
      <c r="H124" s="370"/>
      <c r="I124" s="298" t="str">
        <f>'D5'!T22</f>
        <v/>
      </c>
    </row>
    <row r="125" spans="1:9" ht="42" customHeight="1" x14ac:dyDescent="0.25">
      <c r="A125" s="200"/>
      <c r="B125" s="401"/>
      <c r="C125" s="218" t="s">
        <v>726</v>
      </c>
      <c r="D125" s="219" t="s">
        <v>774</v>
      </c>
      <c r="E125" s="371" t="s">
        <v>727</v>
      </c>
      <c r="F125" s="371"/>
      <c r="G125" s="371"/>
      <c r="H125" s="371"/>
      <c r="I125" s="298" t="str">
        <f>'D5'!T54</f>
        <v/>
      </c>
    </row>
    <row r="126" spans="1:9" ht="45" customHeight="1" x14ac:dyDescent="0.25">
      <c r="A126" s="200"/>
      <c r="B126" s="401"/>
      <c r="C126" s="232"/>
      <c r="D126" s="233" t="s">
        <v>775</v>
      </c>
      <c r="E126" s="370" t="s">
        <v>728</v>
      </c>
      <c r="F126" s="370"/>
      <c r="G126" s="370"/>
      <c r="H126" s="370"/>
      <c r="I126" s="298" t="str">
        <f>'D5'!T56</f>
        <v/>
      </c>
    </row>
    <row r="127" spans="1:9" ht="36.75" customHeight="1" x14ac:dyDescent="0.25">
      <c r="A127" s="200"/>
      <c r="B127" s="401"/>
      <c r="C127" s="231" t="s">
        <v>729</v>
      </c>
      <c r="D127" s="230"/>
      <c r="E127" s="372"/>
      <c r="F127" s="372"/>
      <c r="G127" s="372"/>
      <c r="H127" s="372"/>
      <c r="I127" s="296"/>
    </row>
    <row r="128" spans="1:9" ht="39" customHeight="1" x14ac:dyDescent="0.25">
      <c r="A128" s="200"/>
      <c r="B128" s="401"/>
      <c r="C128" s="218" t="s">
        <v>730</v>
      </c>
      <c r="D128" s="219" t="s">
        <v>776</v>
      </c>
      <c r="E128" s="371" t="s">
        <v>731</v>
      </c>
      <c r="F128" s="371"/>
      <c r="G128" s="371"/>
      <c r="H128" s="371"/>
      <c r="I128" s="298" t="str">
        <f>'D5'!T59</f>
        <v/>
      </c>
    </row>
    <row r="129" spans="1:9" ht="39.75" customHeight="1" x14ac:dyDescent="0.25">
      <c r="A129" s="200"/>
      <c r="B129" s="401"/>
      <c r="C129" s="227"/>
      <c r="D129" s="228" t="s">
        <v>777</v>
      </c>
      <c r="E129" s="370" t="s">
        <v>732</v>
      </c>
      <c r="F129" s="370"/>
      <c r="G129" s="370"/>
      <c r="H129" s="370"/>
      <c r="I129" s="298" t="str">
        <f>'D5'!T24</f>
        <v/>
      </c>
    </row>
    <row r="130" spans="1:9" ht="38.25" customHeight="1" x14ac:dyDescent="0.25">
      <c r="A130" s="200"/>
      <c r="B130" s="398" t="s">
        <v>733</v>
      </c>
      <c r="C130" s="248" t="s">
        <v>734</v>
      </c>
      <c r="D130" s="249" t="s">
        <v>778</v>
      </c>
      <c r="E130" s="405" t="s">
        <v>735</v>
      </c>
      <c r="F130" s="405"/>
      <c r="G130" s="405"/>
      <c r="H130" s="405"/>
      <c r="I130" s="298" t="str">
        <f>'D5'!T53</f>
        <v/>
      </c>
    </row>
    <row r="131" spans="1:9" ht="43.5" customHeight="1" x14ac:dyDescent="0.25">
      <c r="A131" s="200"/>
      <c r="B131" s="398"/>
      <c r="C131" s="248" t="s">
        <v>736</v>
      </c>
      <c r="D131" s="249" t="s">
        <v>779</v>
      </c>
      <c r="E131" s="405" t="s">
        <v>737</v>
      </c>
      <c r="F131" s="405"/>
      <c r="G131" s="405"/>
      <c r="H131" s="405"/>
      <c r="I131" s="298" t="str">
        <f>'D5'!T51</f>
        <v/>
      </c>
    </row>
    <row r="132" spans="1:9" ht="48" customHeight="1" x14ac:dyDescent="0.25">
      <c r="A132" s="200"/>
      <c r="B132" s="398"/>
      <c r="C132" s="248" t="s">
        <v>738</v>
      </c>
      <c r="D132" s="250" t="s">
        <v>780</v>
      </c>
      <c r="E132" s="405" t="s">
        <v>739</v>
      </c>
      <c r="F132" s="405"/>
      <c r="G132" s="405"/>
      <c r="H132" s="405"/>
      <c r="I132" s="298" t="str">
        <f>'D1'!T33</f>
        <v/>
      </c>
    </row>
    <row r="133" spans="1:9" ht="42.75" customHeight="1" x14ac:dyDescent="0.25">
      <c r="A133" s="200"/>
      <c r="B133" s="398"/>
      <c r="C133" s="222" t="s">
        <v>740</v>
      </c>
      <c r="D133" s="224"/>
      <c r="E133" s="382"/>
      <c r="F133" s="382"/>
      <c r="G133" s="382"/>
      <c r="H133" s="382"/>
      <c r="I133" s="296"/>
    </row>
    <row r="134" spans="1:9" ht="48" customHeight="1" x14ac:dyDescent="0.25">
      <c r="A134" s="200"/>
      <c r="B134" s="398"/>
      <c r="C134" s="221" t="s">
        <v>741</v>
      </c>
      <c r="D134" s="225"/>
      <c r="E134" s="373"/>
      <c r="F134" s="373"/>
      <c r="G134" s="373"/>
      <c r="H134" s="373"/>
      <c r="I134" s="296"/>
    </row>
    <row r="135" spans="1:9" ht="33.75" customHeight="1" thickBot="1" x14ac:dyDescent="0.3">
      <c r="A135" s="200"/>
      <c r="B135" s="399"/>
      <c r="C135" s="216" t="s">
        <v>742</v>
      </c>
      <c r="D135" s="206"/>
      <c r="E135" s="369"/>
      <c r="F135" s="369"/>
      <c r="G135" s="369"/>
      <c r="H135" s="369"/>
      <c r="I135" s="297"/>
    </row>
  </sheetData>
  <sheetProtection formatCells="0" formatColumns="0" formatRows="0" insertColumns="0" insertRows="0" insertHyperlinks="0" deleteColumns="0" deleteRows="0" sort="0" autoFilter="0" pivotTables="0"/>
  <mergeCells count="91">
    <mergeCell ref="E46:F46"/>
    <mergeCell ref="E47:F47"/>
    <mergeCell ref="E48:F48"/>
    <mergeCell ref="E49:F49"/>
    <mergeCell ref="E50:F50"/>
    <mergeCell ref="C106:C107"/>
    <mergeCell ref="E106:H106"/>
    <mergeCell ref="E92:H92"/>
    <mergeCell ref="B2:G2"/>
    <mergeCell ref="B4:F4"/>
    <mergeCell ref="B8:F8"/>
    <mergeCell ref="B12:F12"/>
    <mergeCell ref="B16:F16"/>
    <mergeCell ref="B60:I60"/>
    <mergeCell ref="B75:B91"/>
    <mergeCell ref="B92:B110"/>
    <mergeCell ref="B24:F24"/>
    <mergeCell ref="B44:C44"/>
    <mergeCell ref="E44:G44"/>
    <mergeCell ref="B32:C32"/>
    <mergeCell ref="E32:G32"/>
    <mergeCell ref="B130:B135"/>
    <mergeCell ref="B111:B129"/>
    <mergeCell ref="I114:I116"/>
    <mergeCell ref="E130:H130"/>
    <mergeCell ref="E131:H131"/>
    <mergeCell ref="E120:H120"/>
    <mergeCell ref="E113:H113"/>
    <mergeCell ref="E114:H116"/>
    <mergeCell ref="E117:H117"/>
    <mergeCell ref="E118:H118"/>
    <mergeCell ref="E119:H119"/>
    <mergeCell ref="E121:H121"/>
    <mergeCell ref="E122:H122"/>
    <mergeCell ref="E123:H123"/>
    <mergeCell ref="E132:H132"/>
    <mergeCell ref="E133:H133"/>
    <mergeCell ref="E94:H94"/>
    <mergeCell ref="B20:F20"/>
    <mergeCell ref="E75:H75"/>
    <mergeCell ref="B28:F28"/>
    <mergeCell ref="E88:H89"/>
    <mergeCell ref="E90:H90"/>
    <mergeCell ref="E91:H91"/>
    <mergeCell ref="E34:F34"/>
    <mergeCell ref="E35:F35"/>
    <mergeCell ref="E36:F36"/>
    <mergeCell ref="E37:F37"/>
    <mergeCell ref="E38:F38"/>
    <mergeCell ref="E39:F39"/>
    <mergeCell ref="E51:F51"/>
    <mergeCell ref="E52:F52"/>
    <mergeCell ref="E40:F40"/>
    <mergeCell ref="E105:H105"/>
    <mergeCell ref="E102:H102"/>
    <mergeCell ref="E103:H103"/>
    <mergeCell ref="B62:I62"/>
    <mergeCell ref="F73:G73"/>
    <mergeCell ref="E82:H82"/>
    <mergeCell ref="E83:H83"/>
    <mergeCell ref="E84:H84"/>
    <mergeCell ref="E85:H85"/>
    <mergeCell ref="E76:H76"/>
    <mergeCell ref="E77:H78"/>
    <mergeCell ref="E79:H79"/>
    <mergeCell ref="E81:H81"/>
    <mergeCell ref="E86:H86"/>
    <mergeCell ref="E87:H87"/>
    <mergeCell ref="E93:H93"/>
    <mergeCell ref="E95:H95"/>
    <mergeCell ref="E96:H96"/>
    <mergeCell ref="E97:H97"/>
    <mergeCell ref="E98:H98"/>
    <mergeCell ref="E104:H104"/>
    <mergeCell ref="E99:H99"/>
    <mergeCell ref="E100:H100"/>
    <mergeCell ref="E101:H101"/>
    <mergeCell ref="E107:H107"/>
    <mergeCell ref="E108:H108"/>
    <mergeCell ref="E109:H109"/>
    <mergeCell ref="E110:H110"/>
    <mergeCell ref="E112:H112"/>
    <mergeCell ref="E111:H111"/>
    <mergeCell ref="E135:H135"/>
    <mergeCell ref="E124:H124"/>
    <mergeCell ref="E125:H125"/>
    <mergeCell ref="E126:H126"/>
    <mergeCell ref="E127:H127"/>
    <mergeCell ref="E129:H129"/>
    <mergeCell ref="E128:H128"/>
    <mergeCell ref="E134:H134"/>
  </mergeCells>
  <conditionalFormatting sqref="G17:G18 G13:G14 G9:G10 G5:G6">
    <cfRule type="cellIs" dxfId="405" priority="459" stopIfTrue="1" operator="lessThan">
      <formula>19.999</formula>
    </cfRule>
    <cfRule type="cellIs" dxfId="404" priority="460" stopIfTrue="1" operator="lessThan">
      <formula>79.999</formula>
    </cfRule>
    <cfRule type="cellIs" dxfId="403" priority="461" stopIfTrue="1" operator="between">
      <formula>90</formula>
      <formula>100</formula>
    </cfRule>
  </conditionalFormatting>
  <conditionalFormatting sqref="G17:G18 G13:G14 G9:G10 G5:G6">
    <cfRule type="containsBlanks" dxfId="402" priority="453" stopIfTrue="1">
      <formula>LEN(TRIM(G5))=0</formula>
    </cfRule>
    <cfRule type="cellIs" dxfId="401" priority="455" stopIfTrue="1" operator="lessThan">
      <formula>39.999</formula>
    </cfRule>
    <cfRule type="cellIs" dxfId="400" priority="456" stopIfTrue="1" operator="lessThan">
      <formula>59.999</formula>
    </cfRule>
    <cfRule type="cellIs" dxfId="399" priority="458" stopIfTrue="1" operator="lessThan">
      <formula>89.999</formula>
    </cfRule>
  </conditionalFormatting>
  <conditionalFormatting sqref="G21:G22">
    <cfRule type="cellIs" dxfId="398" priority="465" stopIfTrue="1" operator="lessThan">
      <formula>19.999</formula>
    </cfRule>
    <cfRule type="cellIs" dxfId="397" priority="466" stopIfTrue="1" operator="lessThan">
      <formula>79.999</formula>
    </cfRule>
    <cfRule type="cellIs" dxfId="396" priority="467" stopIfTrue="1" operator="between">
      <formula>90</formula>
      <formula>100</formula>
    </cfRule>
  </conditionalFormatting>
  <conditionalFormatting sqref="G21:G22">
    <cfRule type="containsBlanks" dxfId="395" priority="407" stopIfTrue="1">
      <formula>LEN(TRIM(G21))=0</formula>
    </cfRule>
    <cfRule type="cellIs" dxfId="394" priority="409" stopIfTrue="1" operator="lessThan">
      <formula>39.999</formula>
    </cfRule>
    <cfRule type="cellIs" dxfId="393" priority="410" stopIfTrue="1" operator="lessThan">
      <formula>59.999</formula>
    </cfRule>
    <cfRule type="cellIs" dxfId="392" priority="412" stopIfTrue="1" operator="lessThan">
      <formula>89.999</formula>
    </cfRule>
  </conditionalFormatting>
  <conditionalFormatting sqref="G25:G26">
    <cfRule type="cellIs" dxfId="391" priority="471" stopIfTrue="1" operator="lessThan">
      <formula>19.999</formula>
    </cfRule>
    <cfRule type="cellIs" dxfId="390" priority="472" stopIfTrue="1" operator="lessThan">
      <formula>79.999</formula>
    </cfRule>
    <cfRule type="cellIs" dxfId="389" priority="473" stopIfTrue="1" operator="between">
      <formula>90</formula>
      <formula>100</formula>
    </cfRule>
  </conditionalFormatting>
  <conditionalFormatting sqref="G25:G26">
    <cfRule type="containsBlanks" dxfId="388" priority="400" stopIfTrue="1">
      <formula>LEN(TRIM(G25))=0</formula>
    </cfRule>
    <cfRule type="cellIs" dxfId="387" priority="402" stopIfTrue="1" operator="lessThan">
      <formula>39.999</formula>
    </cfRule>
    <cfRule type="cellIs" dxfId="386" priority="403" stopIfTrue="1" operator="lessThan">
      <formula>59.999</formula>
    </cfRule>
    <cfRule type="cellIs" dxfId="385" priority="405" stopIfTrue="1" operator="lessThan">
      <formula>89.999</formula>
    </cfRule>
  </conditionalFormatting>
  <conditionalFormatting sqref="E32">
    <cfRule type="cellIs" dxfId="384" priority="477" stopIfTrue="1" operator="lessThan">
      <formula>19.999</formula>
    </cfRule>
    <cfRule type="cellIs" dxfId="383" priority="478" stopIfTrue="1" operator="lessThan">
      <formula>79.999</formula>
    </cfRule>
    <cfRule type="cellIs" dxfId="382" priority="479" stopIfTrue="1" operator="between">
      <formula>90</formula>
      <formula>100</formula>
    </cfRule>
  </conditionalFormatting>
  <conditionalFormatting sqref="E32:G32">
    <cfRule type="containsBlanks" dxfId="381" priority="393" stopIfTrue="1">
      <formula>LEN(TRIM(E32))=0</formula>
    </cfRule>
    <cfRule type="cellIs" dxfId="380" priority="395" stopIfTrue="1" operator="lessThan">
      <formula>39.999</formula>
    </cfRule>
    <cfRule type="cellIs" dxfId="379" priority="396" stopIfTrue="1" operator="lessThan">
      <formula>59.999</formula>
    </cfRule>
    <cfRule type="cellIs" dxfId="378" priority="398" stopIfTrue="1" operator="lessThan">
      <formula>89.999</formula>
    </cfRule>
  </conditionalFormatting>
  <conditionalFormatting sqref="G29:G30">
    <cfRule type="cellIs" dxfId="377" priority="483" stopIfTrue="1" operator="lessThan">
      <formula>19.999</formula>
    </cfRule>
    <cfRule type="cellIs" dxfId="376" priority="484" stopIfTrue="1" operator="lessThan">
      <formula>79.999</formula>
    </cfRule>
    <cfRule type="cellIs" dxfId="375" priority="485" stopIfTrue="1" operator="between">
      <formula>90</formula>
      <formula>100</formula>
    </cfRule>
  </conditionalFormatting>
  <conditionalFormatting sqref="G29:G30">
    <cfRule type="containsBlanks" dxfId="374" priority="386" stopIfTrue="1">
      <formula>LEN(TRIM(G29))=0</formula>
    </cfRule>
    <cfRule type="cellIs" dxfId="373" priority="388" stopIfTrue="1" operator="lessThan">
      <formula>39.999</formula>
    </cfRule>
    <cfRule type="cellIs" dxfId="372" priority="389" stopIfTrue="1" operator="lessThan">
      <formula>59.999</formula>
    </cfRule>
    <cfRule type="cellIs" dxfId="371" priority="391" stopIfTrue="1" operator="lessThan">
      <formula>89.999</formula>
    </cfRule>
  </conditionalFormatting>
  <conditionalFormatting sqref="G34">
    <cfRule type="cellIs" dxfId="370" priority="489" stopIfTrue="1" operator="lessThan">
      <formula>19.999</formula>
    </cfRule>
    <cfRule type="cellIs" dxfId="369" priority="490" stopIfTrue="1" operator="lessThan">
      <formula>79.999</formula>
    </cfRule>
    <cfRule type="cellIs" dxfId="368" priority="491" stopIfTrue="1" operator="between">
      <formula>90</formula>
      <formula>100</formula>
    </cfRule>
  </conditionalFormatting>
  <conditionalFormatting sqref="G34">
    <cfRule type="containsBlanks" dxfId="367" priority="379" stopIfTrue="1">
      <formula>LEN(TRIM(G34))=0</formula>
    </cfRule>
    <cfRule type="cellIs" dxfId="366" priority="381" stopIfTrue="1" operator="lessThan">
      <formula>39.999</formula>
    </cfRule>
    <cfRule type="cellIs" dxfId="365" priority="382" stopIfTrue="1" operator="lessThan">
      <formula>59.999</formula>
    </cfRule>
    <cfRule type="cellIs" dxfId="364" priority="384" stopIfTrue="1" operator="lessThan">
      <formula>89.999</formula>
    </cfRule>
  </conditionalFormatting>
  <conditionalFormatting sqref="G35">
    <cfRule type="cellIs" dxfId="363" priority="495" stopIfTrue="1" operator="lessThan">
      <formula>19.999</formula>
    </cfRule>
    <cfRule type="cellIs" dxfId="362" priority="496" stopIfTrue="1" operator="lessThan">
      <formula>79.999</formula>
    </cfRule>
    <cfRule type="cellIs" dxfId="361" priority="497" stopIfTrue="1" operator="between">
      <formula>90</formula>
      <formula>100</formula>
    </cfRule>
  </conditionalFormatting>
  <conditionalFormatting sqref="G35">
    <cfRule type="containsBlanks" dxfId="360" priority="372" stopIfTrue="1">
      <formula>LEN(TRIM(G35))=0</formula>
    </cfRule>
    <cfRule type="cellIs" dxfId="359" priority="374" stopIfTrue="1" operator="lessThan">
      <formula>39.999</formula>
    </cfRule>
    <cfRule type="cellIs" dxfId="358" priority="375" stopIfTrue="1" operator="lessThan">
      <formula>59.999</formula>
    </cfRule>
    <cfRule type="cellIs" dxfId="357" priority="377" stopIfTrue="1" operator="lessThan">
      <formula>89.999</formula>
    </cfRule>
  </conditionalFormatting>
  <conditionalFormatting sqref="G36">
    <cfRule type="cellIs" dxfId="356" priority="501" stopIfTrue="1" operator="lessThan">
      <formula>19.999</formula>
    </cfRule>
    <cfRule type="cellIs" dxfId="355" priority="502" stopIfTrue="1" operator="lessThan">
      <formula>79.999</formula>
    </cfRule>
    <cfRule type="cellIs" dxfId="354" priority="503" stopIfTrue="1" operator="between">
      <formula>90</formula>
      <formula>100</formula>
    </cfRule>
  </conditionalFormatting>
  <conditionalFormatting sqref="G36">
    <cfRule type="containsBlanks" dxfId="353" priority="365" stopIfTrue="1">
      <formula>LEN(TRIM(G36))=0</formula>
    </cfRule>
    <cfRule type="cellIs" dxfId="352" priority="367" stopIfTrue="1" operator="lessThan">
      <formula>39.999</formula>
    </cfRule>
    <cfRule type="cellIs" dxfId="351" priority="368" stopIfTrue="1" operator="lessThan">
      <formula>59.999</formula>
    </cfRule>
    <cfRule type="cellIs" dxfId="350" priority="370" stopIfTrue="1" operator="lessThan">
      <formula>89.999</formula>
    </cfRule>
  </conditionalFormatting>
  <conditionalFormatting sqref="G38">
    <cfRule type="cellIs" dxfId="349" priority="507" stopIfTrue="1" operator="lessThan">
      <formula>19.999</formula>
    </cfRule>
    <cfRule type="cellIs" dxfId="348" priority="508" stopIfTrue="1" operator="lessThan">
      <formula>79.999</formula>
    </cfRule>
    <cfRule type="cellIs" dxfId="347" priority="509" stopIfTrue="1" operator="between">
      <formula>90</formula>
      <formula>100</formula>
    </cfRule>
  </conditionalFormatting>
  <conditionalFormatting sqref="G38">
    <cfRule type="containsBlanks" dxfId="346" priority="358" stopIfTrue="1">
      <formula>LEN(TRIM(G38))=0</formula>
    </cfRule>
    <cfRule type="cellIs" dxfId="345" priority="360" stopIfTrue="1" operator="lessThan">
      <formula>39.999</formula>
    </cfRule>
    <cfRule type="cellIs" dxfId="344" priority="361" stopIfTrue="1" operator="lessThan">
      <formula>59.999</formula>
    </cfRule>
    <cfRule type="cellIs" dxfId="343" priority="363" stopIfTrue="1" operator="lessThan">
      <formula>89.999</formula>
    </cfRule>
  </conditionalFormatting>
  <conditionalFormatting sqref="G37">
    <cfRule type="cellIs" dxfId="342" priority="513" stopIfTrue="1" operator="lessThan">
      <formula>19.999</formula>
    </cfRule>
    <cfRule type="cellIs" dxfId="341" priority="514" stopIfTrue="1" operator="lessThan">
      <formula>79.999</formula>
    </cfRule>
    <cfRule type="cellIs" dxfId="340" priority="515" stopIfTrue="1" operator="between">
      <formula>90</formula>
      <formula>100</formula>
    </cfRule>
  </conditionalFormatting>
  <conditionalFormatting sqref="G37">
    <cfRule type="containsBlanks" dxfId="339" priority="351" stopIfTrue="1">
      <formula>LEN(TRIM(G37))=0</formula>
    </cfRule>
    <cfRule type="cellIs" dxfId="338" priority="353" stopIfTrue="1" operator="lessThan">
      <formula>39.999</formula>
    </cfRule>
    <cfRule type="cellIs" dxfId="337" priority="354" stopIfTrue="1" operator="lessThan">
      <formula>59.999</formula>
    </cfRule>
    <cfRule type="cellIs" dxfId="336" priority="356" stopIfTrue="1" operator="lessThan">
      <formula>89.999</formula>
    </cfRule>
  </conditionalFormatting>
  <conditionalFormatting sqref="G39">
    <cfRule type="cellIs" dxfId="335" priority="519" stopIfTrue="1" operator="lessThan">
      <formula>19.999</formula>
    </cfRule>
    <cfRule type="cellIs" dxfId="334" priority="520" stopIfTrue="1" operator="lessThan">
      <formula>79.999</formula>
    </cfRule>
    <cfRule type="cellIs" dxfId="333" priority="521" stopIfTrue="1" operator="between">
      <formula>90</formula>
      <formula>100</formula>
    </cfRule>
  </conditionalFormatting>
  <conditionalFormatting sqref="G39">
    <cfRule type="containsBlanks" dxfId="332" priority="344" stopIfTrue="1">
      <formula>LEN(TRIM(G39))=0</formula>
    </cfRule>
    <cfRule type="cellIs" dxfId="331" priority="346" stopIfTrue="1" operator="lessThan">
      <formula>39.999</formula>
    </cfRule>
    <cfRule type="cellIs" dxfId="330" priority="347" stopIfTrue="1" operator="lessThan">
      <formula>59.999</formula>
    </cfRule>
    <cfRule type="cellIs" dxfId="329" priority="349" stopIfTrue="1" operator="lessThan">
      <formula>89.999</formula>
    </cfRule>
  </conditionalFormatting>
  <conditionalFormatting sqref="G40">
    <cfRule type="cellIs" dxfId="328" priority="525" stopIfTrue="1" operator="lessThan">
      <formula>19.999</formula>
    </cfRule>
    <cfRule type="cellIs" dxfId="327" priority="526" stopIfTrue="1" operator="lessThan">
      <formula>79.999</formula>
    </cfRule>
    <cfRule type="cellIs" dxfId="326" priority="527" stopIfTrue="1" operator="between">
      <formula>90</formula>
      <formula>100</formula>
    </cfRule>
  </conditionalFormatting>
  <conditionalFormatting sqref="G40">
    <cfRule type="containsBlanks" dxfId="325" priority="337" stopIfTrue="1">
      <formula>LEN(TRIM(G40))=0</formula>
    </cfRule>
    <cfRule type="cellIs" dxfId="324" priority="339" stopIfTrue="1" operator="lessThan">
      <formula>39.999</formula>
    </cfRule>
    <cfRule type="cellIs" dxfId="323" priority="340" stopIfTrue="1" operator="lessThan">
      <formula>59.999</formula>
    </cfRule>
    <cfRule type="cellIs" dxfId="322" priority="342" stopIfTrue="1" operator="lessThan">
      <formula>89.999</formula>
    </cfRule>
  </conditionalFormatting>
  <conditionalFormatting sqref="E44">
    <cfRule type="cellIs" dxfId="321" priority="531" stopIfTrue="1" operator="lessThan">
      <formula>19.999</formula>
    </cfRule>
    <cfRule type="cellIs" dxfId="320" priority="532" stopIfTrue="1" operator="lessThan">
      <formula>79.999</formula>
    </cfRule>
    <cfRule type="cellIs" dxfId="319" priority="533" stopIfTrue="1" operator="between">
      <formula>90</formula>
      <formula>100</formula>
    </cfRule>
  </conditionalFormatting>
  <conditionalFormatting sqref="E44:G44">
    <cfRule type="containsBlanks" dxfId="318" priority="330" stopIfTrue="1">
      <formula>LEN(TRIM(E44))=0</formula>
    </cfRule>
    <cfRule type="cellIs" dxfId="317" priority="332" stopIfTrue="1" operator="lessThan">
      <formula>39.999</formula>
    </cfRule>
    <cfRule type="cellIs" dxfId="316" priority="333" stopIfTrue="1" operator="lessThan">
      <formula>59.999</formula>
    </cfRule>
    <cfRule type="cellIs" dxfId="315" priority="335" stopIfTrue="1" operator="lessThan">
      <formula>89.999</formula>
    </cfRule>
  </conditionalFormatting>
  <conditionalFormatting sqref="G46">
    <cfRule type="cellIs" dxfId="314" priority="537" stopIfTrue="1" operator="lessThan">
      <formula>19.999</formula>
    </cfRule>
    <cfRule type="cellIs" dxfId="313" priority="538" stopIfTrue="1" operator="lessThan">
      <formula>79.999</formula>
    </cfRule>
    <cfRule type="cellIs" dxfId="312" priority="539" stopIfTrue="1" operator="between">
      <formula>90</formula>
      <formula>100</formula>
    </cfRule>
  </conditionalFormatting>
  <conditionalFormatting sqref="G46">
    <cfRule type="containsBlanks" dxfId="311" priority="323" stopIfTrue="1">
      <formula>LEN(TRIM(G46))=0</formula>
    </cfRule>
    <cfRule type="cellIs" dxfId="310" priority="325" stopIfTrue="1" operator="lessThan">
      <formula>39.999</formula>
    </cfRule>
    <cfRule type="cellIs" dxfId="309" priority="326" stopIfTrue="1" operator="lessThan">
      <formula>59.999</formula>
    </cfRule>
    <cfRule type="cellIs" dxfId="308" priority="328" stopIfTrue="1" operator="lessThan">
      <formula>89.999</formula>
    </cfRule>
  </conditionalFormatting>
  <conditionalFormatting sqref="G47">
    <cfRule type="cellIs" dxfId="307" priority="543" stopIfTrue="1" operator="lessThan">
      <formula>19.999</formula>
    </cfRule>
    <cfRule type="cellIs" dxfId="306" priority="544" stopIfTrue="1" operator="lessThan">
      <formula>79.999</formula>
    </cfRule>
    <cfRule type="cellIs" dxfId="305" priority="545" stopIfTrue="1" operator="between">
      <formula>90</formula>
      <formula>100</formula>
    </cfRule>
  </conditionalFormatting>
  <conditionalFormatting sqref="G47">
    <cfRule type="containsBlanks" dxfId="304" priority="316" stopIfTrue="1">
      <formula>LEN(TRIM(G47))=0</formula>
    </cfRule>
    <cfRule type="cellIs" dxfId="303" priority="318" stopIfTrue="1" operator="lessThan">
      <formula>39.999</formula>
    </cfRule>
    <cfRule type="cellIs" dxfId="302" priority="319" stopIfTrue="1" operator="lessThan">
      <formula>59.999</formula>
    </cfRule>
    <cfRule type="cellIs" dxfId="301" priority="321" stopIfTrue="1" operator="lessThan">
      <formula>89.999</formula>
    </cfRule>
  </conditionalFormatting>
  <conditionalFormatting sqref="G48">
    <cfRule type="cellIs" dxfId="300" priority="549" stopIfTrue="1" operator="lessThan">
      <formula>19.999</formula>
    </cfRule>
    <cfRule type="cellIs" dxfId="299" priority="550" stopIfTrue="1" operator="lessThan">
      <formula>79.999</formula>
    </cfRule>
    <cfRule type="cellIs" dxfId="298" priority="551" stopIfTrue="1" operator="between">
      <formula>90</formula>
      <formula>100</formula>
    </cfRule>
  </conditionalFormatting>
  <conditionalFormatting sqref="G48">
    <cfRule type="containsBlanks" dxfId="297" priority="309" stopIfTrue="1">
      <formula>LEN(TRIM(G48))=0</formula>
    </cfRule>
    <cfRule type="cellIs" dxfId="296" priority="311" stopIfTrue="1" operator="lessThan">
      <formula>39.999</formula>
    </cfRule>
    <cfRule type="cellIs" dxfId="295" priority="312" stopIfTrue="1" operator="lessThan">
      <formula>59.999</formula>
    </cfRule>
    <cfRule type="cellIs" dxfId="294" priority="314" stopIfTrue="1" operator="lessThan">
      <formula>89.999</formula>
    </cfRule>
  </conditionalFormatting>
  <conditionalFormatting sqref="G50">
    <cfRule type="cellIs" dxfId="293" priority="555" stopIfTrue="1" operator="lessThan">
      <formula>19.999</formula>
    </cfRule>
    <cfRule type="cellIs" dxfId="292" priority="556" stopIfTrue="1" operator="lessThan">
      <formula>79.999</formula>
    </cfRule>
    <cfRule type="cellIs" dxfId="291" priority="557" stopIfTrue="1" operator="between">
      <formula>90</formula>
      <formula>100</formula>
    </cfRule>
  </conditionalFormatting>
  <conditionalFormatting sqref="G50">
    <cfRule type="containsBlanks" dxfId="290" priority="302" stopIfTrue="1">
      <formula>LEN(TRIM(G50))=0</formula>
    </cfRule>
    <cfRule type="cellIs" dxfId="289" priority="304" stopIfTrue="1" operator="lessThan">
      <formula>39.999</formula>
    </cfRule>
    <cfRule type="cellIs" dxfId="288" priority="305" stopIfTrue="1" operator="lessThan">
      <formula>59.999</formula>
    </cfRule>
    <cfRule type="cellIs" dxfId="287" priority="307" stopIfTrue="1" operator="lessThan">
      <formula>89.999</formula>
    </cfRule>
  </conditionalFormatting>
  <conditionalFormatting sqref="G49">
    <cfRule type="cellIs" dxfId="286" priority="561" stopIfTrue="1" operator="lessThan">
      <formula>19.999</formula>
    </cfRule>
    <cfRule type="cellIs" dxfId="285" priority="562" stopIfTrue="1" operator="lessThan">
      <formula>79.999</formula>
    </cfRule>
    <cfRule type="cellIs" dxfId="284" priority="563" stopIfTrue="1" operator="between">
      <formula>90</formula>
      <formula>100</formula>
    </cfRule>
  </conditionalFormatting>
  <conditionalFormatting sqref="G49">
    <cfRule type="containsBlanks" dxfId="283" priority="295" stopIfTrue="1">
      <formula>LEN(TRIM(G49))=0</formula>
    </cfRule>
    <cfRule type="cellIs" dxfId="282" priority="297" stopIfTrue="1" operator="lessThan">
      <formula>39.999</formula>
    </cfRule>
    <cfRule type="cellIs" dxfId="281" priority="298" stopIfTrue="1" operator="lessThan">
      <formula>59.999</formula>
    </cfRule>
    <cfRule type="cellIs" dxfId="280" priority="300" stopIfTrue="1" operator="lessThan">
      <formula>89.999</formula>
    </cfRule>
  </conditionalFormatting>
  <conditionalFormatting sqref="G51">
    <cfRule type="cellIs" dxfId="279" priority="567" stopIfTrue="1" operator="lessThan">
      <formula>19.999</formula>
    </cfRule>
    <cfRule type="cellIs" dxfId="278" priority="568" stopIfTrue="1" operator="lessThan">
      <formula>79.999</formula>
    </cfRule>
    <cfRule type="cellIs" dxfId="277" priority="569" stopIfTrue="1" operator="between">
      <formula>90</formula>
      <formula>100</formula>
    </cfRule>
  </conditionalFormatting>
  <conditionalFormatting sqref="G51">
    <cfRule type="containsBlanks" dxfId="276" priority="288" stopIfTrue="1">
      <formula>LEN(TRIM(G51))=0</formula>
    </cfRule>
    <cfRule type="cellIs" dxfId="275" priority="290" stopIfTrue="1" operator="lessThan">
      <formula>39.999</formula>
    </cfRule>
    <cfRule type="cellIs" dxfId="274" priority="291" stopIfTrue="1" operator="lessThan">
      <formula>59.999</formula>
    </cfRule>
    <cfRule type="cellIs" dxfId="273" priority="293" stopIfTrue="1" operator="lessThan">
      <formula>89.999</formula>
    </cfRule>
  </conditionalFormatting>
  <conditionalFormatting sqref="G52">
    <cfRule type="cellIs" dxfId="272" priority="573" stopIfTrue="1" operator="lessThan">
      <formula>19.999</formula>
    </cfRule>
    <cfRule type="cellIs" dxfId="271" priority="574" stopIfTrue="1" operator="lessThan">
      <formula>79.999</formula>
    </cfRule>
    <cfRule type="cellIs" dxfId="270" priority="575" stopIfTrue="1" operator="between">
      <formula>90</formula>
      <formula>100</formula>
    </cfRule>
  </conditionalFormatting>
  <conditionalFormatting sqref="G52">
    <cfRule type="containsBlanks" dxfId="269" priority="281" stopIfTrue="1">
      <formula>LEN(TRIM(G52))=0</formula>
    </cfRule>
    <cfRule type="cellIs" dxfId="268" priority="283" stopIfTrue="1" operator="lessThan">
      <formula>39.999</formula>
    </cfRule>
    <cfRule type="cellIs" dxfId="267" priority="284" stopIfTrue="1" operator="lessThan">
      <formula>59.999</formula>
    </cfRule>
    <cfRule type="cellIs" dxfId="266" priority="286" stopIfTrue="1" operator="lessThan">
      <formula>89.999</formula>
    </cfRule>
  </conditionalFormatting>
  <conditionalFormatting sqref="I81">
    <cfRule type="cellIs" dxfId="265" priority="274" stopIfTrue="1" operator="lessThan">
      <formula>19.999</formula>
    </cfRule>
    <cfRule type="cellIs" dxfId="264" priority="275" stopIfTrue="1" operator="lessThan">
      <formula>39.999</formula>
    </cfRule>
    <cfRule type="cellIs" dxfId="263" priority="276" stopIfTrue="1" operator="lessThan">
      <formula>59.999</formula>
    </cfRule>
    <cfRule type="cellIs" dxfId="262" priority="277" stopIfTrue="1" operator="lessThan">
      <formula>79.999</formula>
    </cfRule>
    <cfRule type="cellIs" dxfId="261" priority="278" stopIfTrue="1" operator="lessThan">
      <formula>89.999</formula>
    </cfRule>
    <cfRule type="cellIs" dxfId="260" priority="279" stopIfTrue="1" operator="between">
      <formula>90</formula>
      <formula>100</formula>
    </cfRule>
    <cfRule type="containsBlanks" dxfId="259" priority="280">
      <formula>LEN(TRIM(I81))=0</formula>
    </cfRule>
  </conditionalFormatting>
  <conditionalFormatting sqref="I82">
    <cfRule type="cellIs" dxfId="258" priority="267" stopIfTrue="1" operator="lessThan">
      <formula>19.999</formula>
    </cfRule>
    <cfRule type="cellIs" dxfId="257" priority="268" stopIfTrue="1" operator="lessThan">
      <formula>39.999</formula>
    </cfRule>
    <cfRule type="cellIs" dxfId="256" priority="269" stopIfTrue="1" operator="lessThan">
      <formula>59.999</formula>
    </cfRule>
    <cfRule type="cellIs" dxfId="255" priority="270" stopIfTrue="1" operator="lessThan">
      <formula>79.999</formula>
    </cfRule>
    <cfRule type="cellIs" dxfId="254" priority="271" stopIfTrue="1" operator="lessThan">
      <formula>89.999</formula>
    </cfRule>
    <cfRule type="cellIs" dxfId="253" priority="272" stopIfTrue="1" operator="between">
      <formula>90</formula>
      <formula>100</formula>
    </cfRule>
    <cfRule type="containsBlanks" dxfId="252" priority="273">
      <formula>LEN(TRIM(I82))=0</formula>
    </cfRule>
  </conditionalFormatting>
  <conditionalFormatting sqref="I101">
    <cfRule type="cellIs" dxfId="251" priority="1" stopIfTrue="1" operator="lessThan">
      <formula>19.999</formula>
    </cfRule>
    <cfRule type="cellIs" dxfId="250" priority="2" stopIfTrue="1" operator="lessThan">
      <formula>39.999</formula>
    </cfRule>
    <cfRule type="cellIs" dxfId="249" priority="3" stopIfTrue="1" operator="lessThan">
      <formula>59.999</formula>
    </cfRule>
    <cfRule type="cellIs" dxfId="248" priority="4" stopIfTrue="1" operator="lessThan">
      <formula>79.999</formula>
    </cfRule>
    <cfRule type="cellIs" dxfId="247" priority="5" stopIfTrue="1" operator="lessThan">
      <formula>89.999</formula>
    </cfRule>
    <cfRule type="cellIs" dxfId="246" priority="6" stopIfTrue="1" operator="between">
      <formula>90</formula>
      <formula>100</formula>
    </cfRule>
    <cfRule type="containsBlanks" dxfId="245" priority="7">
      <formula>LEN(TRIM(I101))=0</formula>
    </cfRule>
  </conditionalFormatting>
  <conditionalFormatting sqref="I85">
    <cfRule type="cellIs" dxfId="244" priority="260" stopIfTrue="1" operator="lessThan">
      <formula>19.999</formula>
    </cfRule>
    <cfRule type="cellIs" dxfId="243" priority="261" stopIfTrue="1" operator="lessThan">
      <formula>39.999</formula>
    </cfRule>
    <cfRule type="cellIs" dxfId="242" priority="262" stopIfTrue="1" operator="lessThan">
      <formula>59.999</formula>
    </cfRule>
    <cfRule type="cellIs" dxfId="241" priority="263" stopIfTrue="1" operator="lessThan">
      <formula>79.999</formula>
    </cfRule>
    <cfRule type="cellIs" dxfId="240" priority="264" stopIfTrue="1" operator="lessThan">
      <formula>89.999</formula>
    </cfRule>
    <cfRule type="cellIs" dxfId="239" priority="265" stopIfTrue="1" operator="between">
      <formula>90</formula>
      <formula>100</formula>
    </cfRule>
    <cfRule type="containsBlanks" dxfId="238" priority="266">
      <formula>LEN(TRIM(I85))=0</formula>
    </cfRule>
  </conditionalFormatting>
  <conditionalFormatting sqref="I86">
    <cfRule type="cellIs" dxfId="237" priority="253" stopIfTrue="1" operator="lessThan">
      <formula>19.999</formula>
    </cfRule>
    <cfRule type="cellIs" dxfId="236" priority="254" stopIfTrue="1" operator="lessThan">
      <formula>39.999</formula>
    </cfRule>
    <cfRule type="cellIs" dxfId="235" priority="255" stopIfTrue="1" operator="lessThan">
      <formula>59.999</formula>
    </cfRule>
    <cfRule type="cellIs" dxfId="234" priority="256" stopIfTrue="1" operator="lessThan">
      <formula>79.999</formula>
    </cfRule>
    <cfRule type="cellIs" dxfId="233" priority="257" stopIfTrue="1" operator="lessThan">
      <formula>89.999</formula>
    </cfRule>
    <cfRule type="cellIs" dxfId="232" priority="258" stopIfTrue="1" operator="between">
      <formula>90</formula>
      <formula>100</formula>
    </cfRule>
    <cfRule type="containsBlanks" dxfId="231" priority="259">
      <formula>LEN(TRIM(I86))=0</formula>
    </cfRule>
  </conditionalFormatting>
  <conditionalFormatting sqref="I87">
    <cfRule type="cellIs" dxfId="230" priority="246" stopIfTrue="1" operator="lessThan">
      <formula>19.999</formula>
    </cfRule>
    <cfRule type="cellIs" dxfId="229" priority="247" stopIfTrue="1" operator="lessThan">
      <formula>39.999</formula>
    </cfRule>
    <cfRule type="cellIs" dxfId="228" priority="248" stopIfTrue="1" operator="lessThan">
      <formula>59.999</formula>
    </cfRule>
    <cfRule type="cellIs" dxfId="227" priority="249" stopIfTrue="1" operator="lessThan">
      <formula>79.999</formula>
    </cfRule>
    <cfRule type="cellIs" dxfId="226" priority="250" stopIfTrue="1" operator="lessThan">
      <formula>89.999</formula>
    </cfRule>
    <cfRule type="cellIs" dxfId="225" priority="251" stopIfTrue="1" operator="between">
      <formula>90</formula>
      <formula>100</formula>
    </cfRule>
    <cfRule type="containsBlanks" dxfId="224" priority="252">
      <formula>LEN(TRIM(I87))=0</formula>
    </cfRule>
  </conditionalFormatting>
  <conditionalFormatting sqref="I92">
    <cfRule type="cellIs" dxfId="223" priority="239" stopIfTrue="1" operator="lessThan">
      <formula>19.999</formula>
    </cfRule>
    <cfRule type="cellIs" dxfId="222" priority="240" stopIfTrue="1" operator="lessThan">
      <formula>39.999</formula>
    </cfRule>
    <cfRule type="cellIs" dxfId="221" priority="241" stopIfTrue="1" operator="lessThan">
      <formula>59.999</formula>
    </cfRule>
    <cfRule type="cellIs" dxfId="220" priority="242" stopIfTrue="1" operator="lessThan">
      <formula>79.999</formula>
    </cfRule>
    <cfRule type="cellIs" dxfId="219" priority="243" stopIfTrue="1" operator="lessThan">
      <formula>89.999</formula>
    </cfRule>
    <cfRule type="cellIs" dxfId="218" priority="244" stopIfTrue="1" operator="between">
      <formula>90</formula>
      <formula>100</formula>
    </cfRule>
    <cfRule type="containsBlanks" dxfId="217" priority="245">
      <formula>LEN(TRIM(I92))=0</formula>
    </cfRule>
  </conditionalFormatting>
  <conditionalFormatting sqref="I96">
    <cfRule type="cellIs" dxfId="216" priority="232" stopIfTrue="1" operator="lessThan">
      <formula>19.999</formula>
    </cfRule>
    <cfRule type="cellIs" dxfId="215" priority="233" stopIfTrue="1" operator="lessThan">
      <formula>39.999</formula>
    </cfRule>
    <cfRule type="cellIs" dxfId="214" priority="234" stopIfTrue="1" operator="lessThan">
      <formula>59.999</formula>
    </cfRule>
    <cfRule type="cellIs" dxfId="213" priority="235" stopIfTrue="1" operator="lessThan">
      <formula>79.999</formula>
    </cfRule>
    <cfRule type="cellIs" dxfId="212" priority="236" stopIfTrue="1" operator="lessThan">
      <formula>89.999</formula>
    </cfRule>
    <cfRule type="cellIs" dxfId="211" priority="237" stopIfTrue="1" operator="between">
      <formula>90</formula>
      <formula>100</formula>
    </cfRule>
    <cfRule type="containsBlanks" dxfId="210" priority="238">
      <formula>LEN(TRIM(I96))=0</formula>
    </cfRule>
  </conditionalFormatting>
  <conditionalFormatting sqref="I97">
    <cfRule type="cellIs" dxfId="209" priority="225" stopIfTrue="1" operator="lessThan">
      <formula>19.999</formula>
    </cfRule>
    <cfRule type="cellIs" dxfId="208" priority="226" stopIfTrue="1" operator="lessThan">
      <formula>39.999</formula>
    </cfRule>
    <cfRule type="cellIs" dxfId="207" priority="227" stopIfTrue="1" operator="lessThan">
      <formula>59.999</formula>
    </cfRule>
    <cfRule type="cellIs" dxfId="206" priority="228" stopIfTrue="1" operator="lessThan">
      <formula>79.999</formula>
    </cfRule>
    <cfRule type="cellIs" dxfId="205" priority="229" stopIfTrue="1" operator="lessThan">
      <formula>89.999</formula>
    </cfRule>
    <cfRule type="cellIs" dxfId="204" priority="230" stopIfTrue="1" operator="between">
      <formula>90</formula>
      <formula>100</formula>
    </cfRule>
    <cfRule type="containsBlanks" dxfId="203" priority="231">
      <formula>LEN(TRIM(I97))=0</formula>
    </cfRule>
  </conditionalFormatting>
  <conditionalFormatting sqref="I99">
    <cfRule type="cellIs" dxfId="202" priority="211" stopIfTrue="1" operator="lessThan">
      <formula>19.999</formula>
    </cfRule>
    <cfRule type="cellIs" dxfId="201" priority="212" stopIfTrue="1" operator="lessThan">
      <formula>39.999</formula>
    </cfRule>
    <cfRule type="cellIs" dxfId="200" priority="213" stopIfTrue="1" operator="lessThan">
      <formula>59.999</formula>
    </cfRule>
    <cfRule type="cellIs" dxfId="199" priority="214" stopIfTrue="1" operator="lessThan">
      <formula>79.999</formula>
    </cfRule>
    <cfRule type="cellIs" dxfId="198" priority="215" stopIfTrue="1" operator="lessThan">
      <formula>89.999</formula>
    </cfRule>
    <cfRule type="cellIs" dxfId="197" priority="216" stopIfTrue="1" operator="between">
      <formula>90</formula>
      <formula>100</formula>
    </cfRule>
    <cfRule type="containsBlanks" dxfId="196" priority="217">
      <formula>LEN(TRIM(I99))=0</formula>
    </cfRule>
  </conditionalFormatting>
  <conditionalFormatting sqref="I100">
    <cfRule type="cellIs" dxfId="195" priority="204" stopIfTrue="1" operator="lessThan">
      <formula>19.999</formula>
    </cfRule>
    <cfRule type="cellIs" dxfId="194" priority="205" stopIfTrue="1" operator="lessThan">
      <formula>39.999</formula>
    </cfRule>
    <cfRule type="cellIs" dxfId="193" priority="206" stopIfTrue="1" operator="lessThan">
      <formula>59.999</formula>
    </cfRule>
    <cfRule type="cellIs" dxfId="192" priority="207" stopIfTrue="1" operator="lessThan">
      <formula>79.999</formula>
    </cfRule>
    <cfRule type="cellIs" dxfId="191" priority="208" stopIfTrue="1" operator="lessThan">
      <formula>89.999</formula>
    </cfRule>
    <cfRule type="cellIs" dxfId="190" priority="209" stopIfTrue="1" operator="between">
      <formula>90</formula>
      <formula>100</formula>
    </cfRule>
    <cfRule type="containsBlanks" dxfId="189" priority="210">
      <formula>LEN(TRIM(I100))=0</formula>
    </cfRule>
  </conditionalFormatting>
  <conditionalFormatting sqref="I102">
    <cfRule type="cellIs" dxfId="188" priority="190" stopIfTrue="1" operator="lessThan">
      <formula>19.999</formula>
    </cfRule>
    <cfRule type="cellIs" dxfId="187" priority="191" stopIfTrue="1" operator="lessThan">
      <formula>39.999</formula>
    </cfRule>
    <cfRule type="cellIs" dxfId="186" priority="192" stopIfTrue="1" operator="lessThan">
      <formula>59.999</formula>
    </cfRule>
    <cfRule type="cellIs" dxfId="185" priority="193" stopIfTrue="1" operator="lessThan">
      <formula>79.999</formula>
    </cfRule>
    <cfRule type="cellIs" dxfId="184" priority="194" stopIfTrue="1" operator="lessThan">
      <formula>89.999</formula>
    </cfRule>
    <cfRule type="cellIs" dxfId="183" priority="195" stopIfTrue="1" operator="between">
      <formula>90</formula>
      <formula>100</formula>
    </cfRule>
    <cfRule type="containsBlanks" dxfId="182" priority="196">
      <formula>LEN(TRIM(I102))=0</formula>
    </cfRule>
  </conditionalFormatting>
  <conditionalFormatting sqref="I103">
    <cfRule type="cellIs" dxfId="181" priority="183" stopIfTrue="1" operator="lessThan">
      <formula>19.999</formula>
    </cfRule>
    <cfRule type="cellIs" dxfId="180" priority="184" stopIfTrue="1" operator="lessThan">
      <formula>39.999</formula>
    </cfRule>
    <cfRule type="cellIs" dxfId="179" priority="185" stopIfTrue="1" operator="lessThan">
      <formula>59.999</formula>
    </cfRule>
    <cfRule type="cellIs" dxfId="178" priority="186" stopIfTrue="1" operator="lessThan">
      <formula>79.999</formula>
    </cfRule>
    <cfRule type="cellIs" dxfId="177" priority="187" stopIfTrue="1" operator="lessThan">
      <formula>89.999</formula>
    </cfRule>
    <cfRule type="cellIs" dxfId="176" priority="188" stopIfTrue="1" operator="between">
      <formula>90</formula>
      <formula>100</formula>
    </cfRule>
    <cfRule type="containsBlanks" dxfId="175" priority="189">
      <formula>LEN(TRIM(I103))=0</formula>
    </cfRule>
  </conditionalFormatting>
  <conditionalFormatting sqref="I104">
    <cfRule type="cellIs" dxfId="174" priority="176" stopIfTrue="1" operator="lessThan">
      <formula>19.999</formula>
    </cfRule>
    <cfRule type="cellIs" dxfId="173" priority="177" stopIfTrue="1" operator="lessThan">
      <formula>39.999</formula>
    </cfRule>
    <cfRule type="cellIs" dxfId="172" priority="178" stopIfTrue="1" operator="lessThan">
      <formula>59.999</formula>
    </cfRule>
    <cfRule type="cellIs" dxfId="171" priority="179" stopIfTrue="1" operator="lessThan">
      <formula>79.999</formula>
    </cfRule>
    <cfRule type="cellIs" dxfId="170" priority="180" stopIfTrue="1" operator="lessThan">
      <formula>89.999</formula>
    </cfRule>
    <cfRule type="cellIs" dxfId="169" priority="181" stopIfTrue="1" operator="between">
      <formula>90</formula>
      <formula>100</formula>
    </cfRule>
    <cfRule type="containsBlanks" dxfId="168" priority="182">
      <formula>LEN(TRIM(I104))=0</formula>
    </cfRule>
  </conditionalFormatting>
  <conditionalFormatting sqref="I105:I106">
    <cfRule type="cellIs" dxfId="167" priority="169" stopIfTrue="1" operator="lessThan">
      <formula>19.999</formula>
    </cfRule>
    <cfRule type="cellIs" dxfId="166" priority="170" stopIfTrue="1" operator="lessThan">
      <formula>39.999</formula>
    </cfRule>
    <cfRule type="cellIs" dxfId="165" priority="171" stopIfTrue="1" operator="lessThan">
      <formula>59.999</formula>
    </cfRule>
    <cfRule type="cellIs" dxfId="164" priority="172" stopIfTrue="1" operator="lessThan">
      <formula>79.999</formula>
    </cfRule>
    <cfRule type="cellIs" dxfId="163" priority="173" stopIfTrue="1" operator="lessThan">
      <formula>89.999</formula>
    </cfRule>
    <cfRule type="cellIs" dxfId="162" priority="174" stopIfTrue="1" operator="between">
      <formula>90</formula>
      <formula>100</formula>
    </cfRule>
    <cfRule type="containsBlanks" dxfId="161" priority="175">
      <formula>LEN(TRIM(I105))=0</formula>
    </cfRule>
  </conditionalFormatting>
  <conditionalFormatting sqref="I107">
    <cfRule type="cellIs" dxfId="160" priority="162" stopIfTrue="1" operator="lessThan">
      <formula>19.999</formula>
    </cfRule>
    <cfRule type="cellIs" dxfId="159" priority="163" stopIfTrue="1" operator="lessThan">
      <formula>39.999</formula>
    </cfRule>
    <cfRule type="cellIs" dxfId="158" priority="164" stopIfTrue="1" operator="lessThan">
      <formula>59.999</formula>
    </cfRule>
    <cfRule type="cellIs" dxfId="157" priority="165" stopIfTrue="1" operator="lessThan">
      <formula>79.999</formula>
    </cfRule>
    <cfRule type="cellIs" dxfId="156" priority="166" stopIfTrue="1" operator="lessThan">
      <formula>89.999</formula>
    </cfRule>
    <cfRule type="cellIs" dxfId="155" priority="167" stopIfTrue="1" operator="between">
      <formula>90</formula>
      <formula>100</formula>
    </cfRule>
    <cfRule type="containsBlanks" dxfId="154" priority="168">
      <formula>LEN(TRIM(I107))=0</formula>
    </cfRule>
  </conditionalFormatting>
  <conditionalFormatting sqref="I108">
    <cfRule type="cellIs" dxfId="153" priority="155" stopIfTrue="1" operator="lessThan">
      <formula>19.999</formula>
    </cfRule>
    <cfRule type="cellIs" dxfId="152" priority="156" stopIfTrue="1" operator="lessThan">
      <formula>39.999</formula>
    </cfRule>
    <cfRule type="cellIs" dxfId="151" priority="157" stopIfTrue="1" operator="lessThan">
      <formula>59.999</formula>
    </cfRule>
    <cfRule type="cellIs" dxfId="150" priority="158" stopIfTrue="1" operator="lessThan">
      <formula>79.999</formula>
    </cfRule>
    <cfRule type="cellIs" dxfId="149" priority="159" stopIfTrue="1" operator="lessThan">
      <formula>89.999</formula>
    </cfRule>
    <cfRule type="cellIs" dxfId="148" priority="160" stopIfTrue="1" operator="between">
      <formula>90</formula>
      <formula>100</formula>
    </cfRule>
    <cfRule type="containsBlanks" dxfId="147" priority="161">
      <formula>LEN(TRIM(I108))=0</formula>
    </cfRule>
  </conditionalFormatting>
  <conditionalFormatting sqref="I110">
    <cfRule type="cellIs" dxfId="146" priority="148" stopIfTrue="1" operator="lessThan">
      <formula>19.999</formula>
    </cfRule>
    <cfRule type="cellIs" dxfId="145" priority="149" stopIfTrue="1" operator="lessThan">
      <formula>39.999</formula>
    </cfRule>
    <cfRule type="cellIs" dxfId="144" priority="150" stopIfTrue="1" operator="lessThan">
      <formula>59.999</formula>
    </cfRule>
    <cfRule type="cellIs" dxfId="143" priority="151" stopIfTrue="1" operator="lessThan">
      <formula>79.999</formula>
    </cfRule>
    <cfRule type="cellIs" dxfId="142" priority="152" stopIfTrue="1" operator="lessThan">
      <formula>89.999</formula>
    </cfRule>
    <cfRule type="cellIs" dxfId="141" priority="153" stopIfTrue="1" operator="between">
      <formula>90</formula>
      <formula>100</formula>
    </cfRule>
    <cfRule type="containsBlanks" dxfId="140" priority="154">
      <formula>LEN(TRIM(I110))=0</formula>
    </cfRule>
  </conditionalFormatting>
  <conditionalFormatting sqref="I111">
    <cfRule type="cellIs" dxfId="139" priority="141" stopIfTrue="1" operator="lessThan">
      <formula>19.999</formula>
    </cfRule>
    <cfRule type="cellIs" dxfId="138" priority="142" stopIfTrue="1" operator="lessThan">
      <formula>39.999</formula>
    </cfRule>
    <cfRule type="cellIs" dxfId="137" priority="143" stopIfTrue="1" operator="lessThan">
      <formula>59.999</formula>
    </cfRule>
    <cfRule type="cellIs" dxfId="136" priority="144" stopIfTrue="1" operator="lessThan">
      <formula>79.999</formula>
    </cfRule>
    <cfRule type="cellIs" dxfId="135" priority="145" stopIfTrue="1" operator="lessThan">
      <formula>89.999</formula>
    </cfRule>
    <cfRule type="cellIs" dxfId="134" priority="146" stopIfTrue="1" operator="between">
      <formula>90</formula>
      <formula>100</formula>
    </cfRule>
    <cfRule type="containsBlanks" dxfId="133" priority="147">
      <formula>LEN(TRIM(I111))=0</formula>
    </cfRule>
  </conditionalFormatting>
  <conditionalFormatting sqref="I112">
    <cfRule type="cellIs" dxfId="132" priority="134" stopIfTrue="1" operator="lessThan">
      <formula>19.999</formula>
    </cfRule>
    <cfRule type="cellIs" dxfId="131" priority="135" stopIfTrue="1" operator="lessThan">
      <formula>39.999</formula>
    </cfRule>
    <cfRule type="cellIs" dxfId="130" priority="136" stopIfTrue="1" operator="lessThan">
      <formula>59.999</formula>
    </cfRule>
    <cfRule type="cellIs" dxfId="129" priority="137" stopIfTrue="1" operator="lessThan">
      <formula>79.999</formula>
    </cfRule>
    <cfRule type="cellIs" dxfId="128" priority="138" stopIfTrue="1" operator="lessThan">
      <formula>89.999</formula>
    </cfRule>
    <cfRule type="cellIs" dxfId="127" priority="139" stopIfTrue="1" operator="between">
      <formula>90</formula>
      <formula>100</formula>
    </cfRule>
    <cfRule type="containsBlanks" dxfId="126" priority="140">
      <formula>LEN(TRIM(I112))=0</formula>
    </cfRule>
  </conditionalFormatting>
  <conditionalFormatting sqref="I113">
    <cfRule type="cellIs" dxfId="125" priority="127" stopIfTrue="1" operator="lessThan">
      <formula>19.999</formula>
    </cfRule>
    <cfRule type="cellIs" dxfId="124" priority="128" stopIfTrue="1" operator="lessThan">
      <formula>39.999</formula>
    </cfRule>
    <cfRule type="cellIs" dxfId="123" priority="129" stopIfTrue="1" operator="lessThan">
      <formula>59.999</formula>
    </cfRule>
    <cfRule type="cellIs" dxfId="122" priority="130" stopIfTrue="1" operator="lessThan">
      <formula>79.999</formula>
    </cfRule>
    <cfRule type="cellIs" dxfId="121" priority="131" stopIfTrue="1" operator="lessThan">
      <formula>89.999</formula>
    </cfRule>
    <cfRule type="cellIs" dxfId="120" priority="132" stopIfTrue="1" operator="between">
      <formula>90</formula>
      <formula>100</formula>
    </cfRule>
    <cfRule type="containsBlanks" dxfId="119" priority="133">
      <formula>LEN(TRIM(I113))=0</formula>
    </cfRule>
  </conditionalFormatting>
  <conditionalFormatting sqref="I117">
    <cfRule type="cellIs" dxfId="118" priority="120" stopIfTrue="1" operator="lessThan">
      <formula>19.999</formula>
    </cfRule>
    <cfRule type="cellIs" dxfId="117" priority="121" stopIfTrue="1" operator="lessThan">
      <formula>39.999</formula>
    </cfRule>
    <cfRule type="cellIs" dxfId="116" priority="122" stopIfTrue="1" operator="lessThan">
      <formula>59.999</formula>
    </cfRule>
    <cfRule type="cellIs" dxfId="115" priority="123" stopIfTrue="1" operator="lessThan">
      <formula>79.999</formula>
    </cfRule>
    <cfRule type="cellIs" dxfId="114" priority="124" stopIfTrue="1" operator="lessThan">
      <formula>89.999</formula>
    </cfRule>
    <cfRule type="cellIs" dxfId="113" priority="125" stopIfTrue="1" operator="between">
      <formula>90</formula>
      <formula>100</formula>
    </cfRule>
    <cfRule type="containsBlanks" dxfId="112" priority="126">
      <formula>LEN(TRIM(I117))=0</formula>
    </cfRule>
  </conditionalFormatting>
  <conditionalFormatting sqref="I118">
    <cfRule type="cellIs" dxfId="111" priority="113" stopIfTrue="1" operator="lessThan">
      <formula>19.999</formula>
    </cfRule>
    <cfRule type="cellIs" dxfId="110" priority="114" stopIfTrue="1" operator="lessThan">
      <formula>39.999</formula>
    </cfRule>
    <cfRule type="cellIs" dxfId="109" priority="115" stopIfTrue="1" operator="lessThan">
      <formula>59.999</formula>
    </cfRule>
    <cfRule type="cellIs" dxfId="108" priority="116" stopIfTrue="1" operator="lessThan">
      <formula>79.999</formula>
    </cfRule>
    <cfRule type="cellIs" dxfId="107" priority="117" stopIfTrue="1" operator="lessThan">
      <formula>89.999</formula>
    </cfRule>
    <cfRule type="cellIs" dxfId="106" priority="118" stopIfTrue="1" operator="between">
      <formula>90</formula>
      <formula>100</formula>
    </cfRule>
    <cfRule type="containsBlanks" dxfId="105" priority="119">
      <formula>LEN(TRIM(I118))=0</formula>
    </cfRule>
  </conditionalFormatting>
  <conditionalFormatting sqref="I119">
    <cfRule type="cellIs" dxfId="104" priority="106" stopIfTrue="1" operator="lessThan">
      <formula>19.999</formula>
    </cfRule>
    <cfRule type="cellIs" dxfId="103" priority="107" stopIfTrue="1" operator="lessThan">
      <formula>39.999</formula>
    </cfRule>
    <cfRule type="cellIs" dxfId="102" priority="108" stopIfTrue="1" operator="lessThan">
      <formula>59.999</formula>
    </cfRule>
    <cfRule type="cellIs" dxfId="101" priority="109" stopIfTrue="1" operator="lessThan">
      <formula>79.999</formula>
    </cfRule>
    <cfRule type="cellIs" dxfId="100" priority="110" stopIfTrue="1" operator="lessThan">
      <formula>89.999</formula>
    </cfRule>
    <cfRule type="cellIs" dxfId="99" priority="111" stopIfTrue="1" operator="between">
      <formula>90</formula>
      <formula>100</formula>
    </cfRule>
    <cfRule type="containsBlanks" dxfId="98" priority="112">
      <formula>LEN(TRIM(I119))=0</formula>
    </cfRule>
  </conditionalFormatting>
  <conditionalFormatting sqref="I120">
    <cfRule type="cellIs" dxfId="97" priority="99" stopIfTrue="1" operator="lessThan">
      <formula>19.999</formula>
    </cfRule>
    <cfRule type="cellIs" dxfId="96" priority="100" stopIfTrue="1" operator="lessThan">
      <formula>39.999</formula>
    </cfRule>
    <cfRule type="cellIs" dxfId="95" priority="101" stopIfTrue="1" operator="lessThan">
      <formula>59.999</formula>
    </cfRule>
    <cfRule type="cellIs" dxfId="94" priority="102" stopIfTrue="1" operator="lessThan">
      <formula>79.999</formula>
    </cfRule>
    <cfRule type="cellIs" dxfId="93" priority="103" stopIfTrue="1" operator="lessThan">
      <formula>89.999</formula>
    </cfRule>
    <cfRule type="cellIs" dxfId="92" priority="104" stopIfTrue="1" operator="between">
      <formula>90</formula>
      <formula>100</formula>
    </cfRule>
    <cfRule type="containsBlanks" dxfId="91" priority="105">
      <formula>LEN(TRIM(I120))=0</formula>
    </cfRule>
  </conditionalFormatting>
  <conditionalFormatting sqref="I121">
    <cfRule type="cellIs" dxfId="90" priority="92" stopIfTrue="1" operator="lessThan">
      <formula>19.999</formula>
    </cfRule>
    <cfRule type="cellIs" dxfId="89" priority="93" stopIfTrue="1" operator="lessThan">
      <formula>39.999</formula>
    </cfRule>
    <cfRule type="cellIs" dxfId="88" priority="94" stopIfTrue="1" operator="lessThan">
      <formula>59.999</formula>
    </cfRule>
    <cfRule type="cellIs" dxfId="87" priority="95" stopIfTrue="1" operator="lessThan">
      <formula>79.999</formula>
    </cfRule>
    <cfRule type="cellIs" dxfId="86" priority="96" stopIfTrue="1" operator="lessThan">
      <formula>89.999</formula>
    </cfRule>
    <cfRule type="cellIs" dxfId="85" priority="97" stopIfTrue="1" operator="between">
      <formula>90</formula>
      <formula>100</formula>
    </cfRule>
    <cfRule type="containsBlanks" dxfId="84" priority="98">
      <formula>LEN(TRIM(I121))=0</formula>
    </cfRule>
  </conditionalFormatting>
  <conditionalFormatting sqref="I122">
    <cfRule type="cellIs" dxfId="83" priority="85" stopIfTrue="1" operator="lessThan">
      <formula>19.999</formula>
    </cfRule>
    <cfRule type="cellIs" dxfId="82" priority="86" stopIfTrue="1" operator="lessThan">
      <formula>39.999</formula>
    </cfRule>
    <cfRule type="cellIs" dxfId="81" priority="87" stopIfTrue="1" operator="lessThan">
      <formula>59.999</formula>
    </cfRule>
    <cfRule type="cellIs" dxfId="80" priority="88" stopIfTrue="1" operator="lessThan">
      <formula>79.999</formula>
    </cfRule>
    <cfRule type="cellIs" dxfId="79" priority="89" stopIfTrue="1" operator="lessThan">
      <formula>89.999</formula>
    </cfRule>
    <cfRule type="cellIs" dxfId="78" priority="90" stopIfTrue="1" operator="between">
      <formula>90</formula>
      <formula>100</formula>
    </cfRule>
    <cfRule type="containsBlanks" dxfId="77" priority="91">
      <formula>LEN(TRIM(I122))=0</formula>
    </cfRule>
  </conditionalFormatting>
  <conditionalFormatting sqref="I123">
    <cfRule type="cellIs" dxfId="76" priority="78" stopIfTrue="1" operator="lessThan">
      <formula>19.999</formula>
    </cfRule>
    <cfRule type="cellIs" dxfId="75" priority="79" stopIfTrue="1" operator="lessThan">
      <formula>39.999</formula>
    </cfRule>
    <cfRule type="cellIs" dxfId="74" priority="80" stopIfTrue="1" operator="lessThan">
      <formula>59.999</formula>
    </cfRule>
    <cfRule type="cellIs" dxfId="73" priority="81" stopIfTrue="1" operator="lessThan">
      <formula>79.999</formula>
    </cfRule>
    <cfRule type="cellIs" dxfId="72" priority="82" stopIfTrue="1" operator="lessThan">
      <formula>89.999</formula>
    </cfRule>
    <cfRule type="cellIs" dxfId="71" priority="83" stopIfTrue="1" operator="between">
      <formula>90</formula>
      <formula>100</formula>
    </cfRule>
    <cfRule type="containsBlanks" dxfId="70" priority="84">
      <formula>LEN(TRIM(I123))=0</formula>
    </cfRule>
  </conditionalFormatting>
  <conditionalFormatting sqref="I124">
    <cfRule type="cellIs" dxfId="69" priority="71" stopIfTrue="1" operator="lessThan">
      <formula>19.999</formula>
    </cfRule>
    <cfRule type="cellIs" dxfId="68" priority="72" stopIfTrue="1" operator="lessThan">
      <formula>39.999</formula>
    </cfRule>
    <cfRule type="cellIs" dxfId="67" priority="73" stopIfTrue="1" operator="lessThan">
      <formula>59.999</formula>
    </cfRule>
    <cfRule type="cellIs" dxfId="66" priority="74" stopIfTrue="1" operator="lessThan">
      <formula>79.999</formula>
    </cfRule>
    <cfRule type="cellIs" dxfId="65" priority="75" stopIfTrue="1" operator="lessThan">
      <formula>89.999</formula>
    </cfRule>
    <cfRule type="cellIs" dxfId="64" priority="76" stopIfTrue="1" operator="between">
      <formula>90</formula>
      <formula>100</formula>
    </cfRule>
    <cfRule type="containsBlanks" dxfId="63" priority="77">
      <formula>LEN(TRIM(I124))=0</formula>
    </cfRule>
  </conditionalFormatting>
  <conditionalFormatting sqref="I125">
    <cfRule type="cellIs" dxfId="62" priority="64" stopIfTrue="1" operator="lessThan">
      <formula>19.999</formula>
    </cfRule>
    <cfRule type="cellIs" dxfId="61" priority="65" stopIfTrue="1" operator="lessThan">
      <formula>39.999</formula>
    </cfRule>
    <cfRule type="cellIs" dxfId="60" priority="66" stopIfTrue="1" operator="lessThan">
      <formula>59.999</formula>
    </cfRule>
    <cfRule type="cellIs" dxfId="59" priority="67" stopIfTrue="1" operator="lessThan">
      <formula>79.999</formula>
    </cfRule>
    <cfRule type="cellIs" dxfId="58" priority="68" stopIfTrue="1" operator="lessThan">
      <formula>89.999</formula>
    </cfRule>
    <cfRule type="cellIs" dxfId="57" priority="69" stopIfTrue="1" operator="between">
      <formula>90</formula>
      <formula>100</formula>
    </cfRule>
    <cfRule type="containsBlanks" dxfId="56" priority="70">
      <formula>LEN(TRIM(I125))=0</formula>
    </cfRule>
  </conditionalFormatting>
  <conditionalFormatting sqref="I126">
    <cfRule type="cellIs" dxfId="55" priority="57" stopIfTrue="1" operator="lessThan">
      <formula>19.999</formula>
    </cfRule>
    <cfRule type="cellIs" dxfId="54" priority="58" stopIfTrue="1" operator="lessThan">
      <formula>39.999</formula>
    </cfRule>
    <cfRule type="cellIs" dxfId="53" priority="59" stopIfTrue="1" operator="lessThan">
      <formula>59.999</formula>
    </cfRule>
    <cfRule type="cellIs" dxfId="52" priority="60" stopIfTrue="1" operator="lessThan">
      <formula>79.999</formula>
    </cfRule>
    <cfRule type="cellIs" dxfId="51" priority="61" stopIfTrue="1" operator="lessThan">
      <formula>89.999</formula>
    </cfRule>
    <cfRule type="cellIs" dxfId="50" priority="62" stopIfTrue="1" operator="between">
      <formula>90</formula>
      <formula>100</formula>
    </cfRule>
    <cfRule type="containsBlanks" dxfId="49" priority="63">
      <formula>LEN(TRIM(I126))=0</formula>
    </cfRule>
  </conditionalFormatting>
  <conditionalFormatting sqref="I128">
    <cfRule type="cellIs" dxfId="48" priority="50" stopIfTrue="1" operator="lessThan">
      <formula>19.999</formula>
    </cfRule>
    <cfRule type="cellIs" dxfId="47" priority="51" stopIfTrue="1" operator="lessThan">
      <formula>39.999</formula>
    </cfRule>
    <cfRule type="cellIs" dxfId="46" priority="52" stopIfTrue="1" operator="lessThan">
      <formula>59.999</formula>
    </cfRule>
    <cfRule type="cellIs" dxfId="45" priority="53" stopIfTrue="1" operator="lessThan">
      <formula>79.999</formula>
    </cfRule>
    <cfRule type="cellIs" dxfId="44" priority="54" stopIfTrue="1" operator="lessThan">
      <formula>89.999</formula>
    </cfRule>
    <cfRule type="cellIs" dxfId="43" priority="55" stopIfTrue="1" operator="between">
      <formula>90</formula>
      <formula>100</formula>
    </cfRule>
    <cfRule type="containsBlanks" dxfId="42" priority="56">
      <formula>LEN(TRIM(I128))=0</formula>
    </cfRule>
  </conditionalFormatting>
  <conditionalFormatting sqref="I129">
    <cfRule type="cellIs" dxfId="41" priority="43" stopIfTrue="1" operator="lessThan">
      <formula>19.999</formula>
    </cfRule>
    <cfRule type="cellIs" dxfId="40" priority="44" stopIfTrue="1" operator="lessThan">
      <formula>39.999</formula>
    </cfRule>
    <cfRule type="cellIs" dxfId="39" priority="45" stopIfTrue="1" operator="lessThan">
      <formula>59.999</formula>
    </cfRule>
    <cfRule type="cellIs" dxfId="38" priority="46" stopIfTrue="1" operator="lessThan">
      <formula>79.999</formula>
    </cfRule>
    <cfRule type="cellIs" dxfId="37" priority="47" stopIfTrue="1" operator="lessThan">
      <formula>89.999</formula>
    </cfRule>
    <cfRule type="cellIs" dxfId="36" priority="48" stopIfTrue="1" operator="between">
      <formula>90</formula>
      <formula>100</formula>
    </cfRule>
    <cfRule type="containsBlanks" dxfId="35" priority="49">
      <formula>LEN(TRIM(I129))=0</formula>
    </cfRule>
  </conditionalFormatting>
  <conditionalFormatting sqref="I130">
    <cfRule type="cellIs" dxfId="34" priority="36" stopIfTrue="1" operator="lessThan">
      <formula>19.999</formula>
    </cfRule>
    <cfRule type="cellIs" dxfId="33" priority="37" stopIfTrue="1" operator="lessThan">
      <formula>39.999</formula>
    </cfRule>
    <cfRule type="cellIs" dxfId="32" priority="38" stopIfTrue="1" operator="lessThan">
      <formula>59.999</formula>
    </cfRule>
    <cfRule type="cellIs" dxfId="31" priority="39" stopIfTrue="1" operator="lessThan">
      <formula>79.999</formula>
    </cfRule>
    <cfRule type="cellIs" dxfId="30" priority="40" stopIfTrue="1" operator="lessThan">
      <formula>89.999</formula>
    </cfRule>
    <cfRule type="cellIs" dxfId="29" priority="41" stopIfTrue="1" operator="between">
      <formula>90</formula>
      <formula>100</formula>
    </cfRule>
    <cfRule type="containsBlanks" dxfId="28" priority="42">
      <formula>LEN(TRIM(I130))=0</formula>
    </cfRule>
  </conditionalFormatting>
  <conditionalFormatting sqref="I131">
    <cfRule type="cellIs" dxfId="27" priority="29" stopIfTrue="1" operator="lessThan">
      <formula>19.999</formula>
    </cfRule>
    <cfRule type="cellIs" dxfId="26" priority="30" stopIfTrue="1" operator="lessThan">
      <formula>39.999</formula>
    </cfRule>
    <cfRule type="cellIs" dxfId="25" priority="31" stopIfTrue="1" operator="lessThan">
      <formula>59.999</formula>
    </cfRule>
    <cfRule type="cellIs" dxfId="24" priority="32" stopIfTrue="1" operator="lessThan">
      <formula>79.999</formula>
    </cfRule>
    <cfRule type="cellIs" dxfId="23" priority="33" stopIfTrue="1" operator="lessThan">
      <formula>89.999</formula>
    </cfRule>
    <cfRule type="cellIs" dxfId="22" priority="34" stopIfTrue="1" operator="between">
      <formula>90</formula>
      <formula>100</formula>
    </cfRule>
    <cfRule type="containsBlanks" dxfId="21" priority="35">
      <formula>LEN(TRIM(I131))=0</formula>
    </cfRule>
  </conditionalFormatting>
  <conditionalFormatting sqref="I132">
    <cfRule type="cellIs" dxfId="20" priority="22" stopIfTrue="1" operator="lessThan">
      <formula>19.999</formula>
    </cfRule>
    <cfRule type="cellIs" dxfId="19" priority="23" stopIfTrue="1" operator="lessThan">
      <formula>39.999</formula>
    </cfRule>
    <cfRule type="cellIs" dxfId="18" priority="24" stopIfTrue="1" operator="lessThan">
      <formula>59.999</formula>
    </cfRule>
    <cfRule type="cellIs" dxfId="17" priority="25" stopIfTrue="1" operator="lessThan">
      <formula>79.999</formula>
    </cfRule>
    <cfRule type="cellIs" dxfId="16" priority="26" stopIfTrue="1" operator="lessThan">
      <formula>89.999</formula>
    </cfRule>
    <cfRule type="cellIs" dxfId="15" priority="27" stopIfTrue="1" operator="between">
      <formula>90</formula>
      <formula>100</formula>
    </cfRule>
    <cfRule type="containsBlanks" dxfId="14" priority="28">
      <formula>LEN(TRIM(I132))=0</formula>
    </cfRule>
  </conditionalFormatting>
  <conditionalFormatting sqref="I98">
    <cfRule type="cellIs" dxfId="13" priority="15" stopIfTrue="1" operator="lessThan">
      <formula>19.999</formula>
    </cfRule>
    <cfRule type="cellIs" dxfId="12" priority="16" stopIfTrue="1" operator="lessThan">
      <formula>39.999</formula>
    </cfRule>
    <cfRule type="cellIs" dxfId="11" priority="17" stopIfTrue="1" operator="lessThan">
      <formula>59.999</formula>
    </cfRule>
    <cfRule type="cellIs" dxfId="10" priority="18" stopIfTrue="1" operator="lessThan">
      <formula>79.999</formula>
    </cfRule>
    <cfRule type="cellIs" dxfId="9" priority="19" stopIfTrue="1" operator="lessThan">
      <formula>89.999</formula>
    </cfRule>
    <cfRule type="cellIs" dxfId="8" priority="20" stopIfTrue="1" operator="between">
      <formula>90</formula>
      <formula>100</formula>
    </cfRule>
    <cfRule type="containsBlanks" dxfId="7" priority="21">
      <formula>LEN(TRIM(I98))=0</formula>
    </cfRule>
  </conditionalFormatting>
  <conditionalFormatting sqref="I114">
    <cfRule type="cellIs" dxfId="6" priority="8" stopIfTrue="1" operator="lessThan">
      <formula>19.999</formula>
    </cfRule>
    <cfRule type="cellIs" dxfId="5" priority="9" stopIfTrue="1" operator="lessThan">
      <formula>39.999</formula>
    </cfRule>
    <cfRule type="cellIs" dxfId="4" priority="10" stopIfTrue="1" operator="lessThan">
      <formula>59.999</formula>
    </cfRule>
    <cfRule type="cellIs" dxfId="3" priority="11" stopIfTrue="1" operator="lessThan">
      <formula>79.999</formula>
    </cfRule>
    <cfRule type="cellIs" dxfId="2" priority="12" stopIfTrue="1" operator="lessThan">
      <formula>89.999</formula>
    </cfRule>
    <cfRule type="cellIs" dxfId="1" priority="13" stopIfTrue="1" operator="between">
      <formula>90</formula>
      <formula>100</formula>
    </cfRule>
    <cfRule type="containsBlanks" dxfId="0" priority="14">
      <formula>LEN(TRIM(I114))=0</formula>
    </cfRule>
  </conditionalFormatting>
  <pageMargins left="0.7" right="0.7" top="0.75" bottom="0.75" header="0.3" footer="0.3"/>
  <pageSetup paperSize="9" scale="43" orientation="portrait" r:id="rId1"/>
  <rowBreaks count="2" manualBreakCount="2">
    <brk id="58" max="9" man="1"/>
    <brk id="110" max="9" man="1"/>
  </rowBreaks>
  <ignoredErrors>
    <ignoredError sqref="E19:G19 E27:G27 E2:G2 G7:G8 G11:G12 G15:G16 C2 B27:C27 B19:C1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88555558946501"/>
  </sheetPr>
  <dimension ref="B2:D140"/>
  <sheetViews>
    <sheetView showGridLines="0" showRowColHeaders="0" topLeftCell="A121" zoomScale="70" zoomScaleNormal="70" workbookViewId="0">
      <selection activeCell="B8" sqref="B8:B10"/>
    </sheetView>
  </sheetViews>
  <sheetFormatPr defaultRowHeight="15" x14ac:dyDescent="0.25"/>
  <cols>
    <col min="1" max="1" width="9.140625" style="180"/>
    <col min="2" max="2" width="79.42578125" style="180" customWidth="1"/>
    <col min="3" max="3" width="69.5703125" style="180" customWidth="1"/>
    <col min="4" max="4" width="9.140625" style="180" customWidth="1"/>
    <col min="5" max="16384" width="9.140625" style="180"/>
  </cols>
  <sheetData>
    <row r="2" spans="2:4" ht="23.25" x14ac:dyDescent="0.35">
      <c r="B2" s="425" t="s">
        <v>781</v>
      </c>
      <c r="C2" s="425"/>
      <c r="D2" s="425"/>
    </row>
    <row r="4" spans="2:4" x14ac:dyDescent="0.25">
      <c r="B4" s="427" t="s">
        <v>782</v>
      </c>
      <c r="C4" s="427"/>
      <c r="D4" s="427"/>
    </row>
    <row r="5" spans="2:4" x14ac:dyDescent="0.25">
      <c r="B5" s="309" t="s">
        <v>783</v>
      </c>
      <c r="C5" s="428" t="s">
        <v>784</v>
      </c>
      <c r="D5" s="428"/>
    </row>
    <row r="6" spans="2:4" ht="30" x14ac:dyDescent="0.25">
      <c r="B6" s="310" t="s">
        <v>785</v>
      </c>
      <c r="C6" s="429"/>
      <c r="D6" s="429"/>
    </row>
    <row r="7" spans="2:4" ht="30" x14ac:dyDescent="0.25">
      <c r="B7" s="310" t="s">
        <v>786</v>
      </c>
      <c r="C7" s="429"/>
      <c r="D7" s="429"/>
    </row>
    <row r="8" spans="2:4" ht="18" customHeight="1" x14ac:dyDescent="0.25">
      <c r="B8" s="426" t="s">
        <v>787</v>
      </c>
      <c r="C8" s="429" t="s">
        <v>788</v>
      </c>
      <c r="D8" s="429"/>
    </row>
    <row r="9" spans="2:4" x14ac:dyDescent="0.25">
      <c r="B9" s="426"/>
      <c r="C9" s="429" t="s">
        <v>789</v>
      </c>
      <c r="D9" s="429"/>
    </row>
    <row r="10" spans="2:4" ht="32.25" customHeight="1" x14ac:dyDescent="0.25">
      <c r="B10" s="426"/>
      <c r="C10" s="429" t="s">
        <v>790</v>
      </c>
      <c r="D10" s="429"/>
    </row>
    <row r="11" spans="2:4" ht="45" x14ac:dyDescent="0.25">
      <c r="B11" s="310" t="s">
        <v>791</v>
      </c>
      <c r="C11" s="429" t="s">
        <v>792</v>
      </c>
      <c r="D11" s="429"/>
    </row>
    <row r="12" spans="2:4" ht="19.5" customHeight="1" x14ac:dyDescent="0.25">
      <c r="B12" s="426" t="s">
        <v>793</v>
      </c>
      <c r="C12" s="429" t="s">
        <v>794</v>
      </c>
      <c r="D12" s="429"/>
    </row>
    <row r="13" spans="2:4" ht="30.75" customHeight="1" x14ac:dyDescent="0.25">
      <c r="B13" s="426"/>
      <c r="C13" s="429" t="s">
        <v>795</v>
      </c>
      <c r="D13" s="429"/>
    </row>
    <row r="14" spans="2:4" ht="30.75" customHeight="1" x14ac:dyDescent="0.25">
      <c r="B14" s="426"/>
      <c r="C14" s="429" t="s">
        <v>796</v>
      </c>
      <c r="D14" s="429"/>
    </row>
    <row r="15" spans="2:4" ht="30" x14ac:dyDescent="0.25">
      <c r="B15" s="310" t="s">
        <v>797</v>
      </c>
      <c r="C15" s="429" t="s">
        <v>798</v>
      </c>
      <c r="D15" s="429"/>
    </row>
    <row r="16" spans="2:4" ht="30" x14ac:dyDescent="0.25">
      <c r="B16" s="310" t="s">
        <v>799</v>
      </c>
      <c r="C16" s="429" t="s">
        <v>800</v>
      </c>
      <c r="D16" s="429"/>
    </row>
    <row r="17" spans="2:4" ht="28.5" customHeight="1" x14ac:dyDescent="0.25">
      <c r="B17" s="310"/>
      <c r="C17" s="429" t="s">
        <v>801</v>
      </c>
      <c r="D17" s="429"/>
    </row>
    <row r="18" spans="2:4" ht="29.25" customHeight="1" x14ac:dyDescent="0.25">
      <c r="B18" s="310"/>
      <c r="C18" s="429" t="s">
        <v>802</v>
      </c>
      <c r="D18" s="429"/>
    </row>
    <row r="19" spans="2:4" ht="46.5" customHeight="1" x14ac:dyDescent="0.25">
      <c r="B19" s="310"/>
      <c r="C19" s="429" t="s">
        <v>803</v>
      </c>
      <c r="D19" s="429"/>
    </row>
    <row r="20" spans="2:4" ht="28.5" customHeight="1" x14ac:dyDescent="0.25">
      <c r="B20" s="426" t="s">
        <v>804</v>
      </c>
      <c r="C20" s="429" t="s">
        <v>805</v>
      </c>
      <c r="D20" s="429"/>
    </row>
    <row r="21" spans="2:4" ht="32.25" customHeight="1" x14ac:dyDescent="0.25">
      <c r="B21" s="426"/>
      <c r="C21" s="429" t="s">
        <v>806</v>
      </c>
      <c r="D21" s="429"/>
    </row>
    <row r="22" spans="2:4" ht="45" customHeight="1" x14ac:dyDescent="0.25">
      <c r="B22" s="426" t="s">
        <v>807</v>
      </c>
      <c r="C22" s="429" t="s">
        <v>808</v>
      </c>
      <c r="D22" s="429"/>
    </row>
    <row r="23" spans="2:4" ht="30.75" customHeight="1" x14ac:dyDescent="0.25">
      <c r="B23" s="426"/>
      <c r="C23" s="429" t="s">
        <v>809</v>
      </c>
      <c r="D23" s="429"/>
    </row>
    <row r="24" spans="2:4" x14ac:dyDescent="0.25">
      <c r="B24" s="310" t="s">
        <v>810</v>
      </c>
      <c r="C24" s="429"/>
      <c r="D24" s="429"/>
    </row>
    <row r="25" spans="2:4" x14ac:dyDescent="0.25">
      <c r="B25" s="310" t="s">
        <v>811</v>
      </c>
      <c r="C25" s="429"/>
      <c r="D25" s="429"/>
    </row>
    <row r="26" spans="2:4" ht="30" x14ac:dyDescent="0.25">
      <c r="B26" s="310" t="s">
        <v>812</v>
      </c>
      <c r="C26" s="429"/>
      <c r="D26" s="429"/>
    </row>
    <row r="27" spans="2:4" ht="30.75" customHeight="1" x14ac:dyDescent="0.25">
      <c r="B27" s="426" t="s">
        <v>813</v>
      </c>
      <c r="C27" s="429" t="s">
        <v>814</v>
      </c>
      <c r="D27" s="429"/>
    </row>
    <row r="28" spans="2:4" x14ac:dyDescent="0.25">
      <c r="B28" s="426"/>
      <c r="C28" s="429" t="s">
        <v>815</v>
      </c>
      <c r="D28" s="429"/>
    </row>
    <row r="29" spans="2:4" x14ac:dyDescent="0.25">
      <c r="B29" s="426"/>
      <c r="C29" s="429" t="s">
        <v>816</v>
      </c>
      <c r="D29" s="429"/>
    </row>
    <row r="30" spans="2:4" x14ac:dyDescent="0.25">
      <c r="B30" s="426"/>
      <c r="C30" s="429" t="s">
        <v>817</v>
      </c>
      <c r="D30" s="429"/>
    </row>
    <row r="31" spans="2:4" x14ac:dyDescent="0.25">
      <c r="B31" s="426"/>
      <c r="C31" s="429" t="s">
        <v>818</v>
      </c>
      <c r="D31" s="429"/>
    </row>
    <row r="32" spans="2:4" ht="30" customHeight="1" x14ac:dyDescent="0.25">
      <c r="B32" s="426"/>
      <c r="C32" s="429" t="s">
        <v>819</v>
      </c>
      <c r="D32" s="429"/>
    </row>
    <row r="33" spans="2:4" ht="30.75" customHeight="1" x14ac:dyDescent="0.25">
      <c r="B33" s="426"/>
      <c r="C33" s="429" t="s">
        <v>820</v>
      </c>
      <c r="D33" s="429"/>
    </row>
    <row r="34" spans="2:4" ht="29.25" customHeight="1" x14ac:dyDescent="0.25">
      <c r="B34" s="426"/>
      <c r="C34" s="429" t="s">
        <v>821</v>
      </c>
      <c r="D34" s="429"/>
    </row>
    <row r="35" spans="2:4" ht="32.25" customHeight="1" x14ac:dyDescent="0.25">
      <c r="B35" s="426"/>
      <c r="C35" s="429" t="s">
        <v>822</v>
      </c>
      <c r="D35" s="429"/>
    </row>
    <row r="36" spans="2:4" x14ac:dyDescent="0.25">
      <c r="B36" s="430" t="s">
        <v>823</v>
      </c>
      <c r="C36" s="430"/>
      <c r="D36" s="430"/>
    </row>
    <row r="37" spans="2:4" x14ac:dyDescent="0.25">
      <c r="B37" s="311" t="s">
        <v>824</v>
      </c>
      <c r="C37" s="428" t="s">
        <v>825</v>
      </c>
      <c r="D37" s="428"/>
    </row>
    <row r="38" spans="2:4" ht="45" x14ac:dyDescent="0.25">
      <c r="B38" s="310" t="s">
        <v>826</v>
      </c>
      <c r="C38" s="429"/>
      <c r="D38" s="429"/>
    </row>
    <row r="39" spans="2:4" ht="30" x14ac:dyDescent="0.25">
      <c r="B39" s="310" t="s">
        <v>827</v>
      </c>
      <c r="C39" s="429"/>
      <c r="D39" s="429"/>
    </row>
    <row r="40" spans="2:4" ht="30" x14ac:dyDescent="0.25">
      <c r="B40" s="310" t="s">
        <v>828</v>
      </c>
      <c r="C40" s="429"/>
      <c r="D40" s="429"/>
    </row>
    <row r="41" spans="2:4" ht="30" x14ac:dyDescent="0.25">
      <c r="B41" s="310" t="s">
        <v>829</v>
      </c>
      <c r="C41" s="429" t="s">
        <v>830</v>
      </c>
      <c r="D41" s="429"/>
    </row>
    <row r="42" spans="2:4" ht="33" customHeight="1" x14ac:dyDescent="0.25">
      <c r="B42" s="310" t="s">
        <v>831</v>
      </c>
      <c r="C42" s="429" t="s">
        <v>832</v>
      </c>
      <c r="D42" s="429"/>
    </row>
    <row r="43" spans="2:4" ht="30" customHeight="1" x14ac:dyDescent="0.25">
      <c r="B43" s="426" t="s">
        <v>833</v>
      </c>
      <c r="C43" s="429" t="s">
        <v>834</v>
      </c>
      <c r="D43" s="429"/>
    </row>
    <row r="44" spans="2:4" ht="30.75" customHeight="1" x14ac:dyDescent="0.25">
      <c r="B44" s="426"/>
      <c r="C44" s="429" t="s">
        <v>835</v>
      </c>
      <c r="D44" s="429"/>
    </row>
    <row r="45" spans="2:4" ht="18" customHeight="1" x14ac:dyDescent="0.25">
      <c r="B45" s="426"/>
      <c r="C45" s="429" t="s">
        <v>836</v>
      </c>
      <c r="D45" s="429"/>
    </row>
    <row r="46" spans="2:4" ht="30" x14ac:dyDescent="0.25">
      <c r="B46" s="310" t="s">
        <v>837</v>
      </c>
      <c r="C46" s="429"/>
      <c r="D46" s="429"/>
    </row>
    <row r="47" spans="2:4" ht="30" x14ac:dyDescent="0.25">
      <c r="B47" s="310" t="s">
        <v>838</v>
      </c>
      <c r="C47" s="429"/>
      <c r="D47" s="429"/>
    </row>
    <row r="48" spans="2:4" x14ac:dyDescent="0.25">
      <c r="B48" s="430" t="s">
        <v>839</v>
      </c>
      <c r="C48" s="430"/>
      <c r="D48" s="430"/>
    </row>
    <row r="49" spans="2:4" x14ac:dyDescent="0.25">
      <c r="B49" s="311" t="s">
        <v>840</v>
      </c>
      <c r="C49" s="428" t="s">
        <v>841</v>
      </c>
      <c r="D49" s="428"/>
    </row>
    <row r="50" spans="2:4" x14ac:dyDescent="0.25">
      <c r="B50" s="310" t="s">
        <v>842</v>
      </c>
      <c r="C50" s="429" t="s">
        <v>843</v>
      </c>
      <c r="D50" s="429"/>
    </row>
    <row r="51" spans="2:4" ht="16.5" customHeight="1" x14ac:dyDescent="0.25">
      <c r="B51" s="426" t="s">
        <v>844</v>
      </c>
      <c r="C51" s="429" t="s">
        <v>845</v>
      </c>
      <c r="D51" s="429"/>
    </row>
    <row r="52" spans="2:4" x14ac:dyDescent="0.25">
      <c r="B52" s="426"/>
      <c r="C52" s="429" t="s">
        <v>846</v>
      </c>
      <c r="D52" s="429"/>
    </row>
    <row r="53" spans="2:4" x14ac:dyDescent="0.25">
      <c r="B53" s="426"/>
      <c r="C53" s="429" t="s">
        <v>847</v>
      </c>
      <c r="D53" s="429"/>
    </row>
    <row r="54" spans="2:4" ht="29.25" customHeight="1" x14ac:dyDescent="0.25">
      <c r="B54" s="426"/>
      <c r="C54" s="429" t="s">
        <v>848</v>
      </c>
      <c r="D54" s="429"/>
    </row>
    <row r="55" spans="2:4" x14ac:dyDescent="0.25">
      <c r="B55" s="426"/>
      <c r="C55" s="429" t="s">
        <v>849</v>
      </c>
      <c r="D55" s="429"/>
    </row>
    <row r="56" spans="2:4" ht="29.25" customHeight="1" x14ac:dyDescent="0.25">
      <c r="B56" s="426"/>
      <c r="C56" s="429" t="s">
        <v>850</v>
      </c>
      <c r="D56" s="429"/>
    </row>
    <row r="57" spans="2:4" ht="33" customHeight="1" x14ac:dyDescent="0.25">
      <c r="B57" s="426"/>
      <c r="C57" s="429" t="s">
        <v>851</v>
      </c>
      <c r="D57" s="429"/>
    </row>
    <row r="58" spans="2:4" ht="30" customHeight="1" x14ac:dyDescent="0.25">
      <c r="B58" s="426"/>
      <c r="C58" s="429" t="s">
        <v>852</v>
      </c>
      <c r="D58" s="429"/>
    </row>
    <row r="59" spans="2:4" ht="32.25" customHeight="1" x14ac:dyDescent="0.25">
      <c r="B59" s="426"/>
      <c r="C59" s="429" t="s">
        <v>853</v>
      </c>
      <c r="D59" s="429"/>
    </row>
    <row r="60" spans="2:4" ht="30" x14ac:dyDescent="0.25">
      <c r="B60" s="310" t="s">
        <v>854</v>
      </c>
      <c r="C60" s="429"/>
      <c r="D60" s="429"/>
    </row>
    <row r="61" spans="2:4" x14ac:dyDescent="0.25">
      <c r="B61" s="310" t="s">
        <v>855</v>
      </c>
      <c r="C61" s="429"/>
      <c r="D61" s="429"/>
    </row>
    <row r="62" spans="2:4" ht="30" x14ac:dyDescent="0.25">
      <c r="B62" s="310" t="s">
        <v>856</v>
      </c>
      <c r="C62" s="429"/>
      <c r="D62" s="429"/>
    </row>
    <row r="63" spans="2:4" ht="32.25" customHeight="1" x14ac:dyDescent="0.25">
      <c r="B63" s="426" t="s">
        <v>857</v>
      </c>
      <c r="C63" s="429" t="s">
        <v>858</v>
      </c>
      <c r="D63" s="429"/>
    </row>
    <row r="64" spans="2:4" x14ac:dyDescent="0.25">
      <c r="B64" s="426"/>
      <c r="C64" s="429" t="s">
        <v>859</v>
      </c>
      <c r="D64" s="429"/>
    </row>
    <row r="65" spans="2:4" ht="31.5" customHeight="1" x14ac:dyDescent="0.25">
      <c r="B65" s="426"/>
      <c r="C65" s="429" t="s">
        <v>860</v>
      </c>
      <c r="D65" s="429"/>
    </row>
    <row r="66" spans="2:4" x14ac:dyDescent="0.25">
      <c r="B66" s="430" t="s">
        <v>861</v>
      </c>
      <c r="C66" s="430"/>
      <c r="D66" s="430"/>
    </row>
    <row r="67" spans="2:4" x14ac:dyDescent="0.25">
      <c r="B67" s="311" t="s">
        <v>862</v>
      </c>
      <c r="C67" s="428" t="s">
        <v>863</v>
      </c>
      <c r="D67" s="428"/>
    </row>
    <row r="68" spans="2:4" ht="30" x14ac:dyDescent="0.25">
      <c r="B68" s="310" t="s">
        <v>864</v>
      </c>
      <c r="C68" s="429"/>
      <c r="D68" s="429"/>
    </row>
    <row r="69" spans="2:4" ht="28.5" customHeight="1" x14ac:dyDescent="0.25">
      <c r="B69" s="426" t="s">
        <v>865</v>
      </c>
      <c r="C69" s="429" t="s">
        <v>866</v>
      </c>
      <c r="D69" s="429"/>
    </row>
    <row r="70" spans="2:4" ht="30.75" customHeight="1" x14ac:dyDescent="0.25">
      <c r="B70" s="426"/>
      <c r="C70" s="429" t="s">
        <v>867</v>
      </c>
      <c r="D70" s="429"/>
    </row>
    <row r="71" spans="2:4" ht="15.75" customHeight="1" x14ac:dyDescent="0.25">
      <c r="B71" s="426"/>
      <c r="C71" s="429" t="s">
        <v>868</v>
      </c>
      <c r="D71" s="429"/>
    </row>
    <row r="72" spans="2:4" ht="30.75" customHeight="1" x14ac:dyDescent="0.25">
      <c r="B72" s="426"/>
      <c r="C72" s="429" t="s">
        <v>869</v>
      </c>
      <c r="D72" s="429"/>
    </row>
    <row r="73" spans="2:4" ht="30" customHeight="1" x14ac:dyDescent="0.25">
      <c r="B73" s="426"/>
      <c r="C73" s="429" t="s">
        <v>870</v>
      </c>
      <c r="D73" s="429"/>
    </row>
    <row r="74" spans="2:4" ht="45.75" customHeight="1" x14ac:dyDescent="0.25">
      <c r="B74" s="426"/>
      <c r="C74" s="429" t="s">
        <v>871</v>
      </c>
      <c r="D74" s="429"/>
    </row>
    <row r="75" spans="2:4" ht="48" customHeight="1" x14ac:dyDescent="0.25">
      <c r="B75" s="426"/>
      <c r="C75" s="429" t="s">
        <v>872</v>
      </c>
      <c r="D75" s="429"/>
    </row>
    <row r="76" spans="2:4" ht="30" customHeight="1" x14ac:dyDescent="0.25">
      <c r="B76" s="426" t="s">
        <v>873</v>
      </c>
      <c r="C76" s="429" t="s">
        <v>874</v>
      </c>
      <c r="D76" s="429"/>
    </row>
    <row r="77" spans="2:4" x14ac:dyDescent="0.25">
      <c r="B77" s="426"/>
      <c r="C77" s="429" t="s">
        <v>875</v>
      </c>
      <c r="D77" s="429"/>
    </row>
    <row r="78" spans="2:4" x14ac:dyDescent="0.25">
      <c r="B78" s="426"/>
      <c r="C78" s="429" t="s">
        <v>876</v>
      </c>
      <c r="D78" s="429"/>
    </row>
    <row r="79" spans="2:4" x14ac:dyDescent="0.25">
      <c r="B79" s="426"/>
      <c r="C79" s="429" t="s">
        <v>877</v>
      </c>
      <c r="D79" s="429"/>
    </row>
    <row r="80" spans="2:4" x14ac:dyDescent="0.25">
      <c r="B80" s="426"/>
      <c r="C80" s="429" t="s">
        <v>878</v>
      </c>
      <c r="D80" s="429"/>
    </row>
    <row r="81" spans="2:4" ht="32.25" customHeight="1" x14ac:dyDescent="0.25">
      <c r="B81" s="426"/>
      <c r="C81" s="429" t="s">
        <v>879</v>
      </c>
      <c r="D81" s="429"/>
    </row>
    <row r="82" spans="2:4" x14ac:dyDescent="0.25">
      <c r="B82" s="426"/>
      <c r="C82" s="429" t="s">
        <v>880</v>
      </c>
      <c r="D82" s="429"/>
    </row>
    <row r="83" spans="2:4" x14ac:dyDescent="0.25">
      <c r="B83" s="430" t="s">
        <v>881</v>
      </c>
      <c r="C83" s="430"/>
      <c r="D83" s="430"/>
    </row>
    <row r="84" spans="2:4" x14ac:dyDescent="0.25">
      <c r="B84" s="311" t="s">
        <v>882</v>
      </c>
      <c r="C84" s="428" t="s">
        <v>883</v>
      </c>
      <c r="D84" s="428"/>
    </row>
    <row r="85" spans="2:4" ht="30" x14ac:dyDescent="0.25">
      <c r="B85" s="310" t="s">
        <v>884</v>
      </c>
      <c r="C85" s="429" t="s">
        <v>885</v>
      </c>
      <c r="D85" s="429"/>
    </row>
    <row r="86" spans="2:4" ht="30" x14ac:dyDescent="0.25">
      <c r="B86" s="310" t="s">
        <v>886</v>
      </c>
      <c r="C86" s="429" t="s">
        <v>887</v>
      </c>
      <c r="D86" s="429"/>
    </row>
    <row r="87" spans="2:4" ht="33.75" customHeight="1" x14ac:dyDescent="0.25">
      <c r="B87" s="310" t="s">
        <v>888</v>
      </c>
      <c r="C87" s="429" t="s">
        <v>889</v>
      </c>
      <c r="D87" s="429"/>
    </row>
    <row r="88" spans="2:4" ht="30" x14ac:dyDescent="0.25">
      <c r="B88" s="310" t="s">
        <v>890</v>
      </c>
      <c r="C88" s="429"/>
      <c r="D88" s="429"/>
    </row>
    <row r="89" spans="2:4" x14ac:dyDescent="0.25">
      <c r="B89" s="426" t="s">
        <v>891</v>
      </c>
      <c r="C89" s="429" t="s">
        <v>892</v>
      </c>
      <c r="D89" s="429"/>
    </row>
    <row r="90" spans="2:4" x14ac:dyDescent="0.25">
      <c r="B90" s="426"/>
      <c r="C90" s="429" t="s">
        <v>893</v>
      </c>
      <c r="D90" s="429"/>
    </row>
    <row r="91" spans="2:4" ht="30.75" customHeight="1" x14ac:dyDescent="0.25">
      <c r="B91" s="426"/>
      <c r="C91" s="429" t="s">
        <v>894</v>
      </c>
      <c r="D91" s="429"/>
    </row>
    <row r="92" spans="2:4" x14ac:dyDescent="0.25">
      <c r="B92" s="426"/>
      <c r="C92" s="429" t="s">
        <v>895</v>
      </c>
      <c r="D92" s="429"/>
    </row>
    <row r="93" spans="2:4" ht="29.25" customHeight="1" x14ac:dyDescent="0.25">
      <c r="B93" s="426"/>
      <c r="C93" s="429" t="s">
        <v>896</v>
      </c>
      <c r="D93" s="429"/>
    </row>
    <row r="94" spans="2:4" x14ac:dyDescent="0.25">
      <c r="B94" s="426"/>
      <c r="C94" s="429" t="s">
        <v>897</v>
      </c>
      <c r="D94" s="429"/>
    </row>
    <row r="95" spans="2:4" ht="32.25" customHeight="1" x14ac:dyDescent="0.25">
      <c r="B95" s="426"/>
      <c r="C95" s="429" t="s">
        <v>898</v>
      </c>
      <c r="D95" s="429"/>
    </row>
    <row r="96" spans="2:4" x14ac:dyDescent="0.25">
      <c r="B96" s="426" t="s">
        <v>899</v>
      </c>
      <c r="C96" s="429"/>
      <c r="D96" s="429"/>
    </row>
    <row r="97" spans="2:4" x14ac:dyDescent="0.25">
      <c r="B97" s="426"/>
      <c r="C97" s="429"/>
      <c r="D97" s="429"/>
    </row>
    <row r="98" spans="2:4" ht="29.25" customHeight="1" x14ac:dyDescent="0.25">
      <c r="B98" s="426" t="s">
        <v>900</v>
      </c>
      <c r="C98" s="429" t="s">
        <v>901</v>
      </c>
      <c r="D98" s="429"/>
    </row>
    <row r="99" spans="2:4" ht="29.25" customHeight="1" x14ac:dyDescent="0.25">
      <c r="B99" s="426"/>
      <c r="C99" s="429" t="s">
        <v>902</v>
      </c>
      <c r="D99" s="429"/>
    </row>
    <row r="100" spans="2:4" ht="29.25" customHeight="1" x14ac:dyDescent="0.25">
      <c r="B100" s="426"/>
      <c r="C100" s="429" t="s">
        <v>903</v>
      </c>
      <c r="D100" s="429"/>
    </row>
    <row r="101" spans="2:4" ht="28.5" customHeight="1" x14ac:dyDescent="0.25">
      <c r="B101" s="426"/>
      <c r="C101" s="429" t="s">
        <v>904</v>
      </c>
      <c r="D101" s="429"/>
    </row>
    <row r="102" spans="2:4" ht="30.75" customHeight="1" x14ac:dyDescent="0.25">
      <c r="B102" s="426"/>
      <c r="C102" s="429" t="s">
        <v>905</v>
      </c>
      <c r="D102" s="429"/>
    </row>
    <row r="103" spans="2:4" ht="30" customHeight="1" x14ac:dyDescent="0.25">
      <c r="B103" s="426"/>
      <c r="C103" s="429" t="s">
        <v>906</v>
      </c>
      <c r="D103" s="429"/>
    </row>
    <row r="104" spans="2:4" ht="31.5" customHeight="1" x14ac:dyDescent="0.25">
      <c r="B104" s="426"/>
      <c r="C104" s="429" t="s">
        <v>907</v>
      </c>
      <c r="D104" s="429"/>
    </row>
    <row r="105" spans="2:4" x14ac:dyDescent="0.25">
      <c r="B105" s="426" t="s">
        <v>908</v>
      </c>
      <c r="C105" s="429" t="s">
        <v>909</v>
      </c>
      <c r="D105" s="429"/>
    </row>
    <row r="106" spans="2:4" x14ac:dyDescent="0.25">
      <c r="B106" s="426"/>
      <c r="C106" s="429" t="s">
        <v>910</v>
      </c>
      <c r="D106" s="429"/>
    </row>
    <row r="107" spans="2:4" ht="29.25" customHeight="1" x14ac:dyDescent="0.25">
      <c r="B107" s="426"/>
      <c r="C107" s="429" t="s">
        <v>911</v>
      </c>
      <c r="D107" s="429"/>
    </row>
    <row r="108" spans="2:4" ht="30.75" customHeight="1" x14ac:dyDescent="0.25">
      <c r="B108" s="426"/>
      <c r="C108" s="429" t="s">
        <v>912</v>
      </c>
      <c r="D108" s="429"/>
    </row>
    <row r="109" spans="2:4" x14ac:dyDescent="0.25">
      <c r="B109" s="426"/>
      <c r="C109" s="429" t="s">
        <v>913</v>
      </c>
      <c r="D109" s="429"/>
    </row>
    <row r="110" spans="2:4" x14ac:dyDescent="0.25">
      <c r="B110" s="426"/>
      <c r="C110" s="429" t="s">
        <v>914</v>
      </c>
      <c r="D110" s="429"/>
    </row>
    <row r="111" spans="2:4" ht="33" customHeight="1" x14ac:dyDescent="0.25">
      <c r="B111" s="426" t="s">
        <v>915</v>
      </c>
      <c r="C111" s="429" t="s">
        <v>916</v>
      </c>
      <c r="D111" s="429"/>
    </row>
    <row r="112" spans="2:4" ht="28.5" customHeight="1" x14ac:dyDescent="0.25">
      <c r="B112" s="426"/>
      <c r="C112" s="429" t="s">
        <v>917</v>
      </c>
      <c r="D112" s="429"/>
    </row>
    <row r="113" spans="2:4" ht="29.25" customHeight="1" x14ac:dyDescent="0.25">
      <c r="B113" s="426"/>
      <c r="C113" s="429" t="s">
        <v>918</v>
      </c>
      <c r="D113" s="429"/>
    </row>
    <row r="114" spans="2:4" ht="31.5" customHeight="1" x14ac:dyDescent="0.25">
      <c r="B114" s="426"/>
      <c r="C114" s="429" t="s">
        <v>919</v>
      </c>
      <c r="D114" s="429"/>
    </row>
    <row r="115" spans="2:4" x14ac:dyDescent="0.25">
      <c r="B115" s="426"/>
      <c r="C115" s="429" t="s">
        <v>920</v>
      </c>
      <c r="D115" s="429"/>
    </row>
    <row r="116" spans="2:4" ht="33" customHeight="1" x14ac:dyDescent="0.25">
      <c r="B116" s="426"/>
      <c r="C116" s="429" t="s">
        <v>921</v>
      </c>
      <c r="D116" s="429"/>
    </row>
    <row r="117" spans="2:4" ht="30" customHeight="1" x14ac:dyDescent="0.25">
      <c r="B117" s="426" t="s">
        <v>922</v>
      </c>
      <c r="C117" s="429" t="s">
        <v>923</v>
      </c>
      <c r="D117" s="429"/>
    </row>
    <row r="118" spans="2:4" ht="33.75" customHeight="1" x14ac:dyDescent="0.25">
      <c r="B118" s="426"/>
      <c r="C118" s="429" t="s">
        <v>924</v>
      </c>
      <c r="D118" s="429"/>
    </row>
    <row r="119" spans="2:4" x14ac:dyDescent="0.25">
      <c r="B119" s="426" t="s">
        <v>925</v>
      </c>
      <c r="C119" s="429" t="s">
        <v>926</v>
      </c>
      <c r="D119" s="429"/>
    </row>
    <row r="120" spans="2:4" x14ac:dyDescent="0.25">
      <c r="B120" s="426"/>
      <c r="C120" s="429" t="s">
        <v>927</v>
      </c>
      <c r="D120" s="429"/>
    </row>
    <row r="121" spans="2:4" ht="30" customHeight="1" x14ac:dyDescent="0.25">
      <c r="B121" s="426" t="s">
        <v>928</v>
      </c>
      <c r="C121" s="429" t="s">
        <v>929</v>
      </c>
      <c r="D121" s="429"/>
    </row>
    <row r="122" spans="2:4" ht="17.25" customHeight="1" x14ac:dyDescent="0.25">
      <c r="B122" s="426"/>
      <c r="C122" s="429" t="s">
        <v>930</v>
      </c>
      <c r="D122" s="429"/>
    </row>
    <row r="123" spans="2:4" x14ac:dyDescent="0.25">
      <c r="B123" s="426"/>
      <c r="C123" s="429" t="s">
        <v>931</v>
      </c>
      <c r="D123" s="429"/>
    </row>
    <row r="124" spans="2:4" x14ac:dyDescent="0.25">
      <c r="B124" s="426"/>
      <c r="C124" s="429" t="s">
        <v>932</v>
      </c>
      <c r="D124" s="429"/>
    </row>
    <row r="125" spans="2:4" x14ac:dyDescent="0.25">
      <c r="B125" s="426"/>
      <c r="C125" s="429" t="s">
        <v>933</v>
      </c>
      <c r="D125" s="429"/>
    </row>
    <row r="126" spans="2:4" ht="32.25" customHeight="1" x14ac:dyDescent="0.25">
      <c r="B126" s="426"/>
      <c r="C126" s="429" t="s">
        <v>934</v>
      </c>
      <c r="D126" s="429"/>
    </row>
    <row r="127" spans="2:4" x14ac:dyDescent="0.25">
      <c r="B127" s="430" t="s">
        <v>935</v>
      </c>
      <c r="C127" s="430"/>
      <c r="D127" s="430"/>
    </row>
    <row r="128" spans="2:4" x14ac:dyDescent="0.25">
      <c r="B128" s="311" t="s">
        <v>936</v>
      </c>
      <c r="C128" s="428" t="s">
        <v>937</v>
      </c>
      <c r="D128" s="428"/>
    </row>
    <row r="129" spans="2:4" ht="30" x14ac:dyDescent="0.25">
      <c r="B129" s="310" t="s">
        <v>938</v>
      </c>
      <c r="C129" s="429" t="s">
        <v>939</v>
      </c>
      <c r="D129" s="429"/>
    </row>
    <row r="130" spans="2:4" x14ac:dyDescent="0.25">
      <c r="B130" s="426" t="s">
        <v>940</v>
      </c>
      <c r="C130" s="429" t="s">
        <v>941</v>
      </c>
      <c r="D130" s="429"/>
    </row>
    <row r="131" spans="2:4" x14ac:dyDescent="0.25">
      <c r="B131" s="426"/>
      <c r="C131" s="429" t="s">
        <v>942</v>
      </c>
      <c r="D131" s="429"/>
    </row>
    <row r="132" spans="2:4" ht="30.75" customHeight="1" x14ac:dyDescent="0.25">
      <c r="B132" s="426"/>
      <c r="C132" s="429" t="s">
        <v>943</v>
      </c>
      <c r="D132" s="429"/>
    </row>
    <row r="133" spans="2:4" ht="33.75" customHeight="1" x14ac:dyDescent="0.25">
      <c r="B133" s="426"/>
      <c r="C133" s="429" t="s">
        <v>944</v>
      </c>
      <c r="D133" s="429"/>
    </row>
    <row r="134" spans="2:4" ht="30" x14ac:dyDescent="0.25">
      <c r="B134" s="310" t="s">
        <v>945</v>
      </c>
      <c r="C134" s="429"/>
      <c r="D134" s="429"/>
    </row>
    <row r="135" spans="2:4" x14ac:dyDescent="0.25">
      <c r="B135" s="430" t="s">
        <v>946</v>
      </c>
      <c r="C135" s="430"/>
      <c r="D135" s="430"/>
    </row>
    <row r="136" spans="2:4" x14ac:dyDescent="0.25">
      <c r="B136" s="311" t="s">
        <v>947</v>
      </c>
      <c r="C136" s="428" t="s">
        <v>948</v>
      </c>
      <c r="D136" s="428"/>
    </row>
    <row r="137" spans="2:4" ht="30" x14ac:dyDescent="0.25">
      <c r="B137" s="310" t="s">
        <v>949</v>
      </c>
      <c r="C137" s="429"/>
      <c r="D137" s="429"/>
    </row>
    <row r="138" spans="2:4" ht="30" x14ac:dyDescent="0.25">
      <c r="B138" s="310" t="s">
        <v>950</v>
      </c>
      <c r="C138" s="429"/>
      <c r="D138" s="429"/>
    </row>
    <row r="139" spans="2:4" ht="31.5" customHeight="1" x14ac:dyDescent="0.25">
      <c r="B139" s="426" t="s">
        <v>951</v>
      </c>
      <c r="C139" s="429" t="s">
        <v>952</v>
      </c>
      <c r="D139" s="429"/>
    </row>
    <row r="140" spans="2:4" ht="30.75" customHeight="1" x14ac:dyDescent="0.25">
      <c r="B140" s="426"/>
      <c r="C140" s="429" t="s">
        <v>953</v>
      </c>
      <c r="D140" s="429"/>
    </row>
  </sheetData>
  <sheetProtection formatCells="0" formatColumns="0" formatRows="0" insertColumns="0" insertRows="0" insertHyperlinks="0" deleteColumns="0" deleteRows="0" sort="0" autoFilter="0" pivotTables="0"/>
  <mergeCells count="157">
    <mergeCell ref="C124:D124"/>
    <mergeCell ref="C125:D125"/>
    <mergeCell ref="C134:D134"/>
    <mergeCell ref="B135:D135"/>
    <mergeCell ref="C136:D136"/>
    <mergeCell ref="B127:D127"/>
    <mergeCell ref="C128:D128"/>
    <mergeCell ref="C129:D129"/>
    <mergeCell ref="C126:D126"/>
    <mergeCell ref="C137:D137"/>
    <mergeCell ref="C138:D138"/>
    <mergeCell ref="C133:D133"/>
    <mergeCell ref="B139:B140"/>
    <mergeCell ref="C139:D139"/>
    <mergeCell ref="C140:D140"/>
    <mergeCell ref="B130:B133"/>
    <mergeCell ref="C130:D130"/>
    <mergeCell ref="C131:D131"/>
    <mergeCell ref="C132:D132"/>
    <mergeCell ref="B105:B110"/>
    <mergeCell ref="C105:D105"/>
    <mergeCell ref="C106:D106"/>
    <mergeCell ref="C107:D107"/>
    <mergeCell ref="C108:D108"/>
    <mergeCell ref="C109:D109"/>
    <mergeCell ref="C110:D110"/>
    <mergeCell ref="B121:B126"/>
    <mergeCell ref="C121:D121"/>
    <mergeCell ref="C122:D122"/>
    <mergeCell ref="B111:B116"/>
    <mergeCell ref="C111:D111"/>
    <mergeCell ref="C112:D112"/>
    <mergeCell ref="C113:D113"/>
    <mergeCell ref="C114:D114"/>
    <mergeCell ref="C115:D115"/>
    <mergeCell ref="C116:D116"/>
    <mergeCell ref="B117:B118"/>
    <mergeCell ref="C117:D117"/>
    <mergeCell ref="C118:D118"/>
    <mergeCell ref="B119:B120"/>
    <mergeCell ref="C119:D119"/>
    <mergeCell ref="C120:D120"/>
    <mergeCell ref="C123:D123"/>
    <mergeCell ref="B96:B97"/>
    <mergeCell ref="C96:D97"/>
    <mergeCell ref="B98:B104"/>
    <mergeCell ref="C98:D98"/>
    <mergeCell ref="C99:D99"/>
    <mergeCell ref="C100:D100"/>
    <mergeCell ref="C101:D101"/>
    <mergeCell ref="C102:D102"/>
    <mergeCell ref="C103:D103"/>
    <mergeCell ref="C104:D104"/>
    <mergeCell ref="C84:D84"/>
    <mergeCell ref="C85:D85"/>
    <mergeCell ref="C86:D86"/>
    <mergeCell ref="C87:D87"/>
    <mergeCell ref="C88:D88"/>
    <mergeCell ref="B89:B95"/>
    <mergeCell ref="C89:D89"/>
    <mergeCell ref="C90:D90"/>
    <mergeCell ref="C91:D91"/>
    <mergeCell ref="C92:D92"/>
    <mergeCell ref="C93:D93"/>
    <mergeCell ref="C94:D94"/>
    <mergeCell ref="C95:D95"/>
    <mergeCell ref="B76:B82"/>
    <mergeCell ref="C76:D76"/>
    <mergeCell ref="C77:D77"/>
    <mergeCell ref="C78:D78"/>
    <mergeCell ref="C79:D79"/>
    <mergeCell ref="C80:D80"/>
    <mergeCell ref="C81:D81"/>
    <mergeCell ref="C82:D82"/>
    <mergeCell ref="B83:D83"/>
    <mergeCell ref="C68:D68"/>
    <mergeCell ref="B69:B75"/>
    <mergeCell ref="C69:D69"/>
    <mergeCell ref="C70:D70"/>
    <mergeCell ref="C71:D71"/>
    <mergeCell ref="C72:D72"/>
    <mergeCell ref="C73:D73"/>
    <mergeCell ref="C74:D74"/>
    <mergeCell ref="C75:D75"/>
    <mergeCell ref="C60:D60"/>
    <mergeCell ref="C61:D61"/>
    <mergeCell ref="C62:D62"/>
    <mergeCell ref="B63:B65"/>
    <mergeCell ref="C63:D63"/>
    <mergeCell ref="C64:D64"/>
    <mergeCell ref="C65:D65"/>
    <mergeCell ref="B66:D66"/>
    <mergeCell ref="C67:D67"/>
    <mergeCell ref="B48:D48"/>
    <mergeCell ref="C49:D49"/>
    <mergeCell ref="C50:D50"/>
    <mergeCell ref="B51:B59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40:D40"/>
    <mergeCell ref="C41:D41"/>
    <mergeCell ref="C42:D42"/>
    <mergeCell ref="B43:B45"/>
    <mergeCell ref="C43:D43"/>
    <mergeCell ref="C44:D44"/>
    <mergeCell ref="C45:D45"/>
    <mergeCell ref="C46:D46"/>
    <mergeCell ref="C47:D47"/>
    <mergeCell ref="C31:D31"/>
    <mergeCell ref="C32:D32"/>
    <mergeCell ref="C33:D33"/>
    <mergeCell ref="C34:D34"/>
    <mergeCell ref="C35:D35"/>
    <mergeCell ref="B36:D36"/>
    <mergeCell ref="C37:D37"/>
    <mergeCell ref="C38:D38"/>
    <mergeCell ref="C39:D3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2:D2"/>
    <mergeCell ref="B27:B35"/>
    <mergeCell ref="B8:B10"/>
    <mergeCell ref="B12:B14"/>
    <mergeCell ref="B20:B21"/>
    <mergeCell ref="B22:B23"/>
    <mergeCell ref="B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7" right="0.7" top="0.75" bottom="0.75" header="0.3" footer="0.3"/>
  <pageSetup paperSize="9" scale="46" orientation="landscape" r:id="rId1"/>
  <rowBreaks count="4" manualBreakCount="4">
    <brk id="35" max="4" man="1"/>
    <brk id="65" max="4" man="1"/>
    <brk id="104" max="4" man="1"/>
    <brk id="140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70"/>
  <sheetViews>
    <sheetView workbookViewId="0">
      <selection activeCell="I17" sqref="I17"/>
    </sheetView>
  </sheetViews>
  <sheetFormatPr defaultRowHeight="15" x14ac:dyDescent="0.25"/>
  <cols>
    <col min="1" max="1" width="5.28515625" customWidth="1"/>
    <col min="2" max="2" width="10.28515625" customWidth="1"/>
    <col min="3" max="3" width="10.5703125" customWidth="1"/>
    <col min="4" max="4" width="110.7109375" customWidth="1"/>
    <col min="10" max="10" width="42.85546875" customWidth="1"/>
    <col min="11" max="11" width="3.28515625" customWidth="1"/>
    <col min="22" max="22" width="11.5703125" customWidth="1"/>
    <col min="23" max="23" width="5.28515625" customWidth="1"/>
    <col min="24" max="24" width="11.28515625" customWidth="1"/>
    <col min="25" max="25" width="4.42578125" customWidth="1"/>
    <col min="26" max="26" width="12.42578125" customWidth="1"/>
    <col min="27" max="27" width="4.42578125" customWidth="1"/>
    <col min="28" max="28" width="12.42578125" customWidth="1"/>
  </cols>
  <sheetData>
    <row r="1" spans="2:29" x14ac:dyDescent="0.25">
      <c r="U1" s="91"/>
      <c r="V1" s="91"/>
      <c r="W1" s="91"/>
      <c r="X1" s="91"/>
      <c r="Y1" s="91"/>
      <c r="Z1" s="91"/>
      <c r="AA1" s="91"/>
      <c r="AB1" s="91"/>
      <c r="AC1" s="91"/>
    </row>
    <row r="2" spans="2:29" x14ac:dyDescent="0.25">
      <c r="B2" s="90" t="s">
        <v>1500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104"/>
      <c r="W2" s="104"/>
      <c r="X2" s="104"/>
      <c r="Y2" s="104"/>
      <c r="Z2" s="104"/>
      <c r="AA2" s="104"/>
      <c r="AB2" s="104"/>
      <c r="AC2" s="91"/>
    </row>
    <row r="3" spans="2:29" ht="15.75" x14ac:dyDescent="0.25">
      <c r="B3" s="95" t="s">
        <v>1501</v>
      </c>
      <c r="C3" s="95" t="s">
        <v>1502</v>
      </c>
      <c r="D3" s="96" t="s">
        <v>1503</v>
      </c>
      <c r="E3" s="431" t="s">
        <v>1504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91"/>
      <c r="V3" s="102" t="s">
        <v>1505</v>
      </c>
      <c r="W3" s="105"/>
      <c r="X3" s="102" t="s">
        <v>1506</v>
      </c>
      <c r="Y3" s="106"/>
      <c r="Z3" s="103" t="s">
        <v>1507</v>
      </c>
      <c r="AA3" s="106"/>
      <c r="AB3" s="103" t="s">
        <v>1508</v>
      </c>
      <c r="AC3" s="91"/>
    </row>
    <row r="4" spans="2:29" x14ac:dyDescent="0.25">
      <c r="B4" s="97" t="s">
        <v>1509</v>
      </c>
      <c r="C4" s="92" t="s">
        <v>1510</v>
      </c>
      <c r="D4" s="93" t="s">
        <v>1511</v>
      </c>
      <c r="E4" s="84" t="s">
        <v>1512</v>
      </c>
      <c r="F4" s="85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/>
      <c r="S4" s="89"/>
      <c r="T4" s="86"/>
      <c r="U4" s="91"/>
      <c r="V4" s="102" t="s">
        <v>1513</v>
      </c>
      <c r="W4" s="104"/>
      <c r="X4" s="104"/>
      <c r="Y4" s="104"/>
      <c r="Z4" s="104"/>
      <c r="AA4" s="104"/>
      <c r="AB4" s="104"/>
      <c r="AC4" s="91"/>
    </row>
    <row r="5" spans="2:29" x14ac:dyDescent="0.25">
      <c r="B5" s="101">
        <v>0.33</v>
      </c>
      <c r="C5" s="94" t="s">
        <v>1514</v>
      </c>
      <c r="D5" s="93" t="s">
        <v>1515</v>
      </c>
      <c r="E5" s="84" t="s">
        <v>1516</v>
      </c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91"/>
      <c r="V5" s="104"/>
      <c r="W5" s="104"/>
      <c r="X5" s="104"/>
      <c r="Y5" s="104"/>
      <c r="Z5" s="104"/>
      <c r="AA5" s="104"/>
      <c r="AB5" s="104"/>
      <c r="AC5" s="91"/>
    </row>
    <row r="6" spans="2:29" x14ac:dyDescent="0.25">
      <c r="B6" s="98">
        <v>0.66</v>
      </c>
      <c r="C6" s="94" t="s">
        <v>1517</v>
      </c>
      <c r="D6" s="93" t="s">
        <v>1518</v>
      </c>
      <c r="E6" s="84" t="s">
        <v>1519</v>
      </c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1"/>
      <c r="V6" s="91"/>
      <c r="W6" s="91"/>
      <c r="X6" s="91"/>
      <c r="Y6" s="91"/>
      <c r="Z6" s="91"/>
      <c r="AA6" s="91"/>
      <c r="AB6" s="91"/>
      <c r="AC6" s="91"/>
    </row>
    <row r="7" spans="2:29" x14ac:dyDescent="0.25">
      <c r="B7" s="99" t="s">
        <v>1520</v>
      </c>
      <c r="C7" s="92" t="s">
        <v>1521</v>
      </c>
      <c r="D7" s="93" t="s">
        <v>1522</v>
      </c>
      <c r="E7" s="84" t="s">
        <v>1523</v>
      </c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10" spans="2:29" x14ac:dyDescent="0.25">
      <c r="J10" s="116" t="s">
        <v>1524</v>
      </c>
      <c r="K10">
        <v>1</v>
      </c>
    </row>
    <row r="11" spans="2:29" x14ac:dyDescent="0.25">
      <c r="J11" s="116" t="s">
        <v>1525</v>
      </c>
      <c r="K11">
        <v>1</v>
      </c>
    </row>
    <row r="12" spans="2:29" x14ac:dyDescent="0.25">
      <c r="J12" s="116" t="s">
        <v>1526</v>
      </c>
      <c r="K12">
        <v>1</v>
      </c>
    </row>
    <row r="54" spans="1:4" x14ac:dyDescent="0.25">
      <c r="A54" s="91"/>
      <c r="B54" s="91"/>
      <c r="C54" s="91"/>
      <c r="D54" s="91"/>
    </row>
    <row r="55" spans="1:4" x14ac:dyDescent="0.25">
      <c r="A55" s="91"/>
      <c r="B55" s="50" t="s">
        <v>1527</v>
      </c>
      <c r="C55" s="43"/>
      <c r="D55" s="91"/>
    </row>
    <row r="56" spans="1:4" x14ac:dyDescent="0.25">
      <c r="A56" s="91"/>
      <c r="B56" s="51" t="s">
        <v>1528</v>
      </c>
      <c r="C56" s="52" t="s">
        <v>1529</v>
      </c>
      <c r="D56" s="91"/>
    </row>
    <row r="57" spans="1:4" x14ac:dyDescent="0.25">
      <c r="A57" s="91"/>
      <c r="B57" s="53" t="s">
        <v>1530</v>
      </c>
      <c r="C57" s="52" t="s">
        <v>1531</v>
      </c>
      <c r="D57" s="91"/>
    </row>
    <row r="58" spans="1:4" x14ac:dyDescent="0.25">
      <c r="A58" s="91"/>
      <c r="B58" s="51" t="s">
        <v>1532</v>
      </c>
      <c r="C58" s="52" t="s">
        <v>1533</v>
      </c>
      <c r="D58" s="91"/>
    </row>
    <row r="59" spans="1:4" x14ac:dyDescent="0.25">
      <c r="A59" s="91"/>
      <c r="B59" s="51" t="s">
        <v>1534</v>
      </c>
      <c r="C59" s="52" t="s">
        <v>1535</v>
      </c>
      <c r="D59" s="91"/>
    </row>
    <row r="60" spans="1:4" ht="15.75" thickBot="1" x14ac:dyDescent="0.3">
      <c r="A60" s="91"/>
      <c r="B60" s="54" t="s">
        <v>1536</v>
      </c>
      <c r="C60" s="55"/>
      <c r="D60" s="91"/>
    </row>
    <row r="61" spans="1:4" ht="15.75" thickBot="1" x14ac:dyDescent="0.3">
      <c r="A61" s="91"/>
      <c r="B61" s="56" t="s">
        <v>1537</v>
      </c>
      <c r="C61" s="57" t="s">
        <v>1538</v>
      </c>
      <c r="D61" s="91"/>
    </row>
    <row r="62" spans="1:4" ht="15.75" thickBot="1" x14ac:dyDescent="0.3">
      <c r="A62" s="91"/>
      <c r="B62" s="58" t="s">
        <v>1539</v>
      </c>
      <c r="C62" s="57"/>
      <c r="D62" s="91"/>
    </row>
    <row r="63" spans="1:4" ht="15.75" thickBot="1" x14ac:dyDescent="0.3">
      <c r="A63" s="91"/>
      <c r="B63" s="59" t="s">
        <v>1540</v>
      </c>
      <c r="C63" s="52" t="s">
        <v>1541</v>
      </c>
      <c r="D63" s="91"/>
    </row>
    <row r="64" spans="1:4" ht="15.75" thickBot="1" x14ac:dyDescent="0.3">
      <c r="A64" s="91"/>
      <c r="B64" s="60" t="s">
        <v>1542</v>
      </c>
      <c r="C64" s="57" t="s">
        <v>1543</v>
      </c>
      <c r="D64" s="91"/>
    </row>
    <row r="65" spans="1:4" ht="15.75" thickBot="1" x14ac:dyDescent="0.3">
      <c r="A65" s="91"/>
      <c r="B65" s="61" t="s">
        <v>1544</v>
      </c>
      <c r="C65" s="57"/>
      <c r="D65" s="91"/>
    </row>
    <row r="66" spans="1:4" ht="15.75" thickBot="1" x14ac:dyDescent="0.3">
      <c r="A66" s="91"/>
      <c r="B66" s="62" t="s">
        <v>1545</v>
      </c>
      <c r="C66" s="52" t="s">
        <v>1546</v>
      </c>
      <c r="D66" s="91"/>
    </row>
    <row r="67" spans="1:4" x14ac:dyDescent="0.25">
      <c r="A67" s="91"/>
      <c r="B67" s="91"/>
      <c r="C67" s="91"/>
      <c r="D67" s="91"/>
    </row>
    <row r="68" spans="1:4" x14ac:dyDescent="0.25">
      <c r="A68" s="91"/>
      <c r="B68" s="91"/>
      <c r="C68" s="91"/>
      <c r="D68" s="91"/>
    </row>
    <row r="69" spans="1:4" x14ac:dyDescent="0.25">
      <c r="A69" s="91"/>
      <c r="B69" s="91"/>
      <c r="C69" s="91"/>
      <c r="D69" s="91"/>
    </row>
    <row r="70" spans="1:4" x14ac:dyDescent="0.25">
      <c r="A70" s="91"/>
      <c r="B70" s="91"/>
      <c r="C70" s="91"/>
      <c r="D70" s="91"/>
    </row>
  </sheetData>
  <mergeCells count="1">
    <mergeCell ref="E3:T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59990234076967686"/>
  </sheetPr>
  <dimension ref="C2:K56"/>
  <sheetViews>
    <sheetView showGridLines="0" showRowColHeaders="0" zoomScale="70" zoomScaleNormal="70" workbookViewId="0">
      <selection activeCell="C7" sqref="C7:D10"/>
    </sheetView>
  </sheetViews>
  <sheetFormatPr defaultRowHeight="15" x14ac:dyDescent="0.25"/>
  <cols>
    <col min="1" max="1" width="9.140625" style="163"/>
    <col min="2" max="2" width="7.28515625" style="163" customWidth="1"/>
    <col min="3" max="3" width="10.85546875" style="163" customWidth="1"/>
    <col min="4" max="4" width="11" style="163" customWidth="1"/>
    <col min="5" max="5" width="3.42578125" style="163" customWidth="1"/>
    <col min="6" max="7" width="41.7109375" style="163" customWidth="1"/>
    <col min="8" max="8" width="63.7109375" style="163" customWidth="1"/>
    <col min="9" max="9" width="77" style="163" customWidth="1"/>
    <col min="10" max="16384" width="9.140625" style="163"/>
  </cols>
  <sheetData>
    <row r="2" spans="3:11" ht="33" customHeight="1" x14ac:dyDescent="0.3">
      <c r="C2" s="441" t="s">
        <v>954</v>
      </c>
      <c r="D2" s="441"/>
      <c r="E2" s="304"/>
      <c r="F2" s="445" t="s">
        <v>955</v>
      </c>
      <c r="G2" s="446"/>
      <c r="H2" s="446"/>
      <c r="I2" s="446"/>
    </row>
    <row r="3" spans="3:11" ht="28.5" customHeight="1" x14ac:dyDescent="0.25">
      <c r="C3" s="441"/>
      <c r="D3" s="441"/>
      <c r="E3" s="304"/>
      <c r="F3" s="443" t="s">
        <v>956</v>
      </c>
      <c r="G3" s="444"/>
      <c r="H3" s="444"/>
      <c r="I3" s="444"/>
    </row>
    <row r="4" spans="3:11" ht="15.75" thickBot="1" x14ac:dyDescent="0.3">
      <c r="F4" s="275"/>
      <c r="G4" s="275"/>
      <c r="H4" s="275"/>
    </row>
    <row r="5" spans="3:11" ht="25.5" customHeight="1" x14ac:dyDescent="0.25">
      <c r="C5" s="442" t="s">
        <v>957</v>
      </c>
      <c r="D5" s="442"/>
      <c r="E5" s="180"/>
      <c r="F5" s="274" t="s">
        <v>958</v>
      </c>
      <c r="G5" s="274" t="s">
        <v>959</v>
      </c>
      <c r="H5" s="274" t="s">
        <v>960</v>
      </c>
      <c r="I5" s="273" t="s">
        <v>961</v>
      </c>
    </row>
    <row r="6" spans="3:11" ht="23.25" customHeight="1" thickBot="1" x14ac:dyDescent="0.3">
      <c r="C6" s="272"/>
      <c r="D6" s="272"/>
      <c r="E6" s="180"/>
      <c r="F6" s="447" t="s">
        <v>962</v>
      </c>
      <c r="G6" s="447"/>
      <c r="H6" s="447"/>
      <c r="I6" s="447"/>
      <c r="J6" s="180"/>
    </row>
    <row r="7" spans="3:11" s="258" customFormat="1" ht="12" customHeight="1" x14ac:dyDescent="0.25">
      <c r="C7" s="435" t="s">
        <v>963</v>
      </c>
      <c r="D7" s="435"/>
      <c r="F7" s="271"/>
      <c r="G7" s="268"/>
      <c r="H7" s="268"/>
      <c r="I7" s="268"/>
      <c r="J7" s="259"/>
    </row>
    <row r="8" spans="3:11" ht="37.5" customHeight="1" x14ac:dyDescent="0.25">
      <c r="C8" s="435"/>
      <c r="D8" s="435"/>
      <c r="E8" s="180"/>
      <c r="F8" s="437" t="s">
        <v>964</v>
      </c>
      <c r="G8" s="256" t="s">
        <v>965</v>
      </c>
      <c r="H8" s="255" t="s">
        <v>966</v>
      </c>
      <c r="I8" s="255" t="s">
        <v>967</v>
      </c>
      <c r="J8" s="180"/>
    </row>
    <row r="9" spans="3:11" ht="50.25" customHeight="1" x14ac:dyDescent="0.25">
      <c r="C9" s="435"/>
      <c r="D9" s="435"/>
      <c r="E9" s="180"/>
      <c r="F9" s="437"/>
      <c r="G9" s="256" t="s">
        <v>968</v>
      </c>
      <c r="H9" s="255" t="s">
        <v>969</v>
      </c>
      <c r="I9" s="255" t="s">
        <v>970</v>
      </c>
    </row>
    <row r="10" spans="3:11" ht="38.25" customHeight="1" thickBot="1" x14ac:dyDescent="0.3">
      <c r="C10" s="435"/>
      <c r="D10" s="435"/>
      <c r="F10" s="438"/>
      <c r="G10" s="270"/>
      <c r="H10" s="257" t="s">
        <v>971</v>
      </c>
      <c r="I10" s="263"/>
      <c r="J10" s="180"/>
      <c r="K10" s="180"/>
    </row>
    <row r="11" spans="3:11" ht="12" customHeight="1" x14ac:dyDescent="0.25">
      <c r="C11" s="434" t="s">
        <v>972</v>
      </c>
      <c r="D11" s="434"/>
      <c r="E11" s="180"/>
      <c r="F11" s="266"/>
      <c r="G11" s="266"/>
      <c r="H11" s="261"/>
      <c r="I11" s="262"/>
      <c r="J11" s="180"/>
      <c r="K11" s="180"/>
    </row>
    <row r="12" spans="3:11" ht="64.5" customHeight="1" x14ac:dyDescent="0.25">
      <c r="C12" s="435"/>
      <c r="D12" s="435"/>
      <c r="E12" s="180"/>
      <c r="F12" s="437" t="s">
        <v>973</v>
      </c>
      <c r="G12" s="432" t="s">
        <v>974</v>
      </c>
      <c r="H12" s="253" t="s">
        <v>975</v>
      </c>
      <c r="I12" s="253" t="s">
        <v>976</v>
      </c>
      <c r="J12" s="180"/>
    </row>
    <row r="13" spans="3:11" ht="41.25" customHeight="1" x14ac:dyDescent="0.25">
      <c r="C13" s="435"/>
      <c r="D13" s="435"/>
      <c r="E13" s="180"/>
      <c r="F13" s="437"/>
      <c r="G13" s="432"/>
      <c r="H13" s="253" t="s">
        <v>977</v>
      </c>
      <c r="I13" s="253" t="s">
        <v>978</v>
      </c>
      <c r="J13" s="180"/>
    </row>
    <row r="14" spans="3:11" ht="39.75" customHeight="1" thickBot="1" x14ac:dyDescent="0.3">
      <c r="C14" s="436"/>
      <c r="D14" s="436"/>
      <c r="E14" s="180"/>
      <c r="F14" s="438"/>
      <c r="G14" s="267"/>
      <c r="H14" s="253" t="s">
        <v>979</v>
      </c>
      <c r="I14" s="253" t="s">
        <v>980</v>
      </c>
      <c r="J14" s="180"/>
    </row>
    <row r="15" spans="3:11" ht="9.75" customHeight="1" x14ac:dyDescent="0.25">
      <c r="C15" s="434" t="s">
        <v>981</v>
      </c>
      <c r="D15" s="434"/>
      <c r="E15" s="180"/>
      <c r="F15" s="256"/>
      <c r="G15" s="253"/>
      <c r="H15" s="265"/>
      <c r="I15" s="265"/>
      <c r="J15" s="180"/>
    </row>
    <row r="16" spans="3:11" ht="54" customHeight="1" x14ac:dyDescent="0.25">
      <c r="C16" s="435"/>
      <c r="D16" s="435"/>
      <c r="F16" s="437" t="s">
        <v>982</v>
      </c>
      <c r="G16" s="432" t="s">
        <v>983</v>
      </c>
      <c r="H16" s="255" t="s">
        <v>984</v>
      </c>
      <c r="I16" s="255" t="s">
        <v>985</v>
      </c>
      <c r="J16" s="180"/>
    </row>
    <row r="17" spans="3:10" ht="71.25" customHeight="1" x14ac:dyDescent="0.25">
      <c r="C17" s="435"/>
      <c r="D17" s="435"/>
      <c r="F17" s="437"/>
      <c r="G17" s="432"/>
      <c r="H17" s="255" t="s">
        <v>986</v>
      </c>
      <c r="I17" s="255"/>
      <c r="J17" s="180"/>
    </row>
    <row r="18" spans="3:10" ht="67.5" customHeight="1" thickBot="1" x14ac:dyDescent="0.3">
      <c r="C18" s="436"/>
      <c r="D18" s="436"/>
      <c r="F18" s="437"/>
      <c r="G18" s="255"/>
      <c r="H18" s="255" t="s">
        <v>987</v>
      </c>
      <c r="I18" s="255"/>
      <c r="J18" s="180"/>
    </row>
    <row r="19" spans="3:10" ht="27.75" customHeight="1" thickBot="1" x14ac:dyDescent="0.3">
      <c r="C19" s="440"/>
      <c r="D19" s="440"/>
      <c r="E19" s="180"/>
      <c r="F19" s="439" t="s">
        <v>988</v>
      </c>
      <c r="G19" s="439"/>
      <c r="H19" s="439"/>
      <c r="I19" s="439"/>
    </row>
    <row r="20" spans="3:10" s="258" customFormat="1" ht="9" customHeight="1" x14ac:dyDescent="0.25">
      <c r="C20" s="269"/>
      <c r="D20" s="269"/>
      <c r="E20" s="259"/>
      <c r="F20" s="260"/>
      <c r="G20" s="260"/>
      <c r="H20" s="268"/>
      <c r="I20" s="260"/>
    </row>
    <row r="21" spans="3:10" ht="37.5" customHeight="1" x14ac:dyDescent="0.25">
      <c r="C21" s="435" t="s">
        <v>989</v>
      </c>
      <c r="D21" s="435"/>
      <c r="E21" s="180"/>
      <c r="F21" s="437" t="s">
        <v>990</v>
      </c>
      <c r="G21" s="255" t="s">
        <v>991</v>
      </c>
      <c r="H21" s="255" t="s">
        <v>992</v>
      </c>
      <c r="I21" s="255" t="s">
        <v>993</v>
      </c>
      <c r="J21" s="180"/>
    </row>
    <row r="22" spans="3:10" ht="25.5" customHeight="1" x14ac:dyDescent="0.25">
      <c r="C22" s="435"/>
      <c r="D22" s="435"/>
      <c r="E22" s="180"/>
      <c r="F22" s="437"/>
      <c r="G22" s="432" t="s">
        <v>994</v>
      </c>
      <c r="H22" s="432" t="s">
        <v>995</v>
      </c>
      <c r="I22" s="255" t="s">
        <v>996</v>
      </c>
    </row>
    <row r="23" spans="3:10" ht="42" customHeight="1" thickBot="1" x14ac:dyDescent="0.3">
      <c r="C23" s="436"/>
      <c r="D23" s="436"/>
      <c r="F23" s="438"/>
      <c r="G23" s="433"/>
      <c r="H23" s="433"/>
      <c r="I23" s="257" t="s">
        <v>997</v>
      </c>
      <c r="J23" s="180"/>
    </row>
    <row r="24" spans="3:10" s="259" customFormat="1" ht="8.25" customHeight="1" x14ac:dyDescent="0.25">
      <c r="C24" s="264"/>
      <c r="D24" s="264"/>
      <c r="F24" s="256"/>
      <c r="G24" s="255"/>
      <c r="H24" s="255"/>
      <c r="I24" s="255"/>
    </row>
    <row r="25" spans="3:10" ht="65.25" customHeight="1" x14ac:dyDescent="0.25">
      <c r="C25" s="435" t="s">
        <v>998</v>
      </c>
      <c r="D25" s="435"/>
      <c r="E25" s="180"/>
      <c r="F25" s="437" t="s">
        <v>999</v>
      </c>
      <c r="G25" s="253" t="s">
        <v>1000</v>
      </c>
      <c r="H25" s="253" t="s">
        <v>1001</v>
      </c>
      <c r="I25" s="253" t="s">
        <v>1002</v>
      </c>
      <c r="J25" s="180"/>
    </row>
    <row r="26" spans="3:10" ht="45" customHeight="1" x14ac:dyDescent="0.25">
      <c r="C26" s="435"/>
      <c r="D26" s="435"/>
      <c r="F26" s="437"/>
      <c r="G26" s="253" t="s">
        <v>1003</v>
      </c>
      <c r="H26" s="253" t="s">
        <v>1004</v>
      </c>
      <c r="I26" s="253" t="s">
        <v>1005</v>
      </c>
      <c r="J26" s="180"/>
    </row>
    <row r="27" spans="3:10" ht="52.5" customHeight="1" thickBot="1" x14ac:dyDescent="0.3">
      <c r="C27" s="436"/>
      <c r="D27" s="436"/>
      <c r="F27" s="437"/>
      <c r="G27" s="253" t="s">
        <v>1006</v>
      </c>
      <c r="H27" s="253"/>
      <c r="I27" s="267" t="s">
        <v>1007</v>
      </c>
      <c r="J27" s="180"/>
    </row>
    <row r="28" spans="3:10" s="258" customFormat="1" ht="12.75" customHeight="1" x14ac:dyDescent="0.25">
      <c r="C28" s="264"/>
      <c r="D28" s="264"/>
      <c r="F28" s="266"/>
      <c r="G28" s="265"/>
      <c r="H28" s="265"/>
      <c r="I28" s="253"/>
      <c r="J28" s="259"/>
    </row>
    <row r="29" spans="3:10" ht="39.75" customHeight="1" x14ac:dyDescent="0.25">
      <c r="C29" s="435" t="s">
        <v>1008</v>
      </c>
      <c r="D29" s="435"/>
      <c r="F29" s="437" t="s">
        <v>1009</v>
      </c>
      <c r="G29" s="432" t="s">
        <v>1010</v>
      </c>
      <c r="H29" s="255" t="s">
        <v>1011</v>
      </c>
      <c r="I29" s="255" t="s">
        <v>1012</v>
      </c>
    </row>
    <row r="30" spans="3:10" ht="64.5" customHeight="1" x14ac:dyDescent="0.25">
      <c r="C30" s="435"/>
      <c r="D30" s="435"/>
      <c r="F30" s="437"/>
      <c r="G30" s="432"/>
      <c r="H30" s="432" t="s">
        <v>1013</v>
      </c>
      <c r="I30" s="255" t="s">
        <v>1014</v>
      </c>
    </row>
    <row r="31" spans="3:10" ht="23.25" customHeight="1" thickBot="1" x14ac:dyDescent="0.3">
      <c r="C31" s="436"/>
      <c r="D31" s="436"/>
      <c r="F31" s="438"/>
      <c r="G31" s="433"/>
      <c r="H31" s="433"/>
      <c r="I31" s="255" t="s">
        <v>1015</v>
      </c>
      <c r="J31" s="180"/>
    </row>
    <row r="32" spans="3:10" ht="8.25" customHeight="1" x14ac:dyDescent="0.25">
      <c r="C32" s="264"/>
      <c r="D32" s="264"/>
      <c r="F32" s="256"/>
      <c r="G32" s="255"/>
      <c r="H32" s="255"/>
      <c r="I32" s="261"/>
      <c r="J32" s="180"/>
    </row>
    <row r="33" spans="3:10" ht="52.5" customHeight="1" x14ac:dyDescent="0.25">
      <c r="C33" s="435" t="s">
        <v>1016</v>
      </c>
      <c r="D33" s="435"/>
      <c r="F33" s="437" t="s">
        <v>1017</v>
      </c>
      <c r="G33" s="255" t="s">
        <v>1018</v>
      </c>
      <c r="H33" s="255" t="s">
        <v>1019</v>
      </c>
      <c r="I33" s="255" t="s">
        <v>1020</v>
      </c>
    </row>
    <row r="34" spans="3:10" ht="50.25" customHeight="1" x14ac:dyDescent="0.25">
      <c r="C34" s="435"/>
      <c r="D34" s="435"/>
      <c r="F34" s="437"/>
      <c r="G34" s="255" t="s">
        <v>1021</v>
      </c>
      <c r="H34" s="255" t="s">
        <v>1022</v>
      </c>
      <c r="I34" s="432" t="s">
        <v>1023</v>
      </c>
      <c r="J34" s="180"/>
    </row>
    <row r="35" spans="3:10" ht="33.75" customHeight="1" x14ac:dyDescent="0.25">
      <c r="C35" s="435"/>
      <c r="D35" s="435"/>
      <c r="F35" s="437"/>
      <c r="G35" s="432" t="s">
        <v>1024</v>
      </c>
      <c r="H35" s="255" t="s">
        <v>1025</v>
      </c>
      <c r="I35" s="432"/>
      <c r="J35" s="180"/>
    </row>
    <row r="36" spans="3:10" ht="25.5" customHeight="1" thickBot="1" x14ac:dyDescent="0.3">
      <c r="C36" s="436"/>
      <c r="D36" s="436"/>
      <c r="F36" s="438"/>
      <c r="G36" s="433"/>
      <c r="H36" s="257" t="s">
        <v>1026</v>
      </c>
      <c r="I36" s="433"/>
      <c r="J36" s="180"/>
    </row>
    <row r="37" spans="3:10" s="258" customFormat="1" ht="10.5" customHeight="1" x14ac:dyDescent="0.25">
      <c r="C37" s="434" t="s">
        <v>1027</v>
      </c>
      <c r="D37" s="434"/>
      <c r="F37" s="256"/>
      <c r="G37" s="255"/>
      <c r="H37" s="255"/>
      <c r="I37" s="255"/>
      <c r="J37" s="259"/>
    </row>
    <row r="38" spans="3:10" ht="37.5" customHeight="1" x14ac:dyDescent="0.25">
      <c r="C38" s="435"/>
      <c r="D38" s="435"/>
      <c r="F38" s="437" t="s">
        <v>1028</v>
      </c>
      <c r="G38" s="255" t="s">
        <v>1029</v>
      </c>
      <c r="H38" s="255" t="s">
        <v>1030</v>
      </c>
      <c r="I38" s="255" t="s">
        <v>1031</v>
      </c>
      <c r="J38" s="180"/>
    </row>
    <row r="39" spans="3:10" ht="37.5" customHeight="1" x14ac:dyDescent="0.25">
      <c r="C39" s="435"/>
      <c r="D39" s="435"/>
      <c r="F39" s="437"/>
      <c r="G39" s="255" t="s">
        <v>1032</v>
      </c>
      <c r="H39" s="255" t="s">
        <v>1033</v>
      </c>
      <c r="I39" s="255" t="s">
        <v>1034</v>
      </c>
      <c r="J39" s="180"/>
    </row>
    <row r="40" spans="3:10" ht="43.5" customHeight="1" thickBot="1" x14ac:dyDescent="0.3">
      <c r="C40" s="436"/>
      <c r="D40" s="436"/>
      <c r="F40" s="438"/>
      <c r="G40" s="257" t="s">
        <v>1035</v>
      </c>
      <c r="H40" s="263"/>
      <c r="I40" s="255"/>
      <c r="J40" s="180"/>
    </row>
    <row r="41" spans="3:10" s="258" customFormat="1" ht="12" customHeight="1" x14ac:dyDescent="0.25">
      <c r="C41" s="434" t="s">
        <v>1036</v>
      </c>
      <c r="D41" s="434"/>
      <c r="F41" s="448" t="s">
        <v>1037</v>
      </c>
      <c r="G41" s="255"/>
      <c r="H41" s="262"/>
      <c r="I41" s="261"/>
      <c r="J41" s="259"/>
    </row>
    <row r="42" spans="3:10" ht="52.5" customHeight="1" x14ac:dyDescent="0.25">
      <c r="C42" s="435"/>
      <c r="D42" s="435"/>
      <c r="F42" s="449"/>
      <c r="G42" s="255" t="s">
        <v>1038</v>
      </c>
      <c r="H42" s="255" t="s">
        <v>1039</v>
      </c>
      <c r="I42" s="255" t="s">
        <v>1040</v>
      </c>
      <c r="J42" s="180"/>
    </row>
    <row r="43" spans="3:10" ht="36" customHeight="1" x14ac:dyDescent="0.25">
      <c r="C43" s="435"/>
      <c r="D43" s="435"/>
      <c r="F43" s="449"/>
      <c r="G43" s="255" t="s">
        <v>1041</v>
      </c>
      <c r="H43" s="255" t="s">
        <v>1042</v>
      </c>
      <c r="I43" s="255" t="s">
        <v>1043</v>
      </c>
      <c r="J43" s="180"/>
    </row>
    <row r="44" spans="3:10" ht="39.75" customHeight="1" thickBot="1" x14ac:dyDescent="0.3">
      <c r="C44" s="436"/>
      <c r="D44" s="436"/>
      <c r="F44" s="450"/>
      <c r="G44" s="257"/>
      <c r="H44" s="257" t="s">
        <v>1044</v>
      </c>
      <c r="I44" s="257" t="s">
        <v>1045</v>
      </c>
      <c r="J44" s="180"/>
    </row>
    <row r="45" spans="3:10" ht="24" customHeight="1" thickBot="1" x14ac:dyDescent="0.3">
      <c r="C45" s="451"/>
      <c r="D45" s="451"/>
      <c r="F45" s="439" t="s">
        <v>1046</v>
      </c>
      <c r="G45" s="439"/>
      <c r="H45" s="439"/>
      <c r="I45" s="439"/>
      <c r="J45" s="180"/>
    </row>
    <row r="46" spans="3:10" s="258" customFormat="1" ht="7.5" customHeight="1" x14ac:dyDescent="0.25">
      <c r="C46" s="434" t="s">
        <v>1047</v>
      </c>
      <c r="D46" s="434"/>
      <c r="F46" s="260"/>
      <c r="G46" s="260"/>
      <c r="H46" s="260"/>
      <c r="I46" s="260"/>
      <c r="J46" s="259"/>
    </row>
    <row r="47" spans="3:10" ht="54.75" customHeight="1" x14ac:dyDescent="0.25">
      <c r="C47" s="435"/>
      <c r="D47" s="435"/>
      <c r="F47" s="437" t="s">
        <v>1048</v>
      </c>
      <c r="G47" s="255" t="s">
        <v>1049</v>
      </c>
      <c r="H47" s="255" t="s">
        <v>1050</v>
      </c>
      <c r="I47" s="255" t="s">
        <v>1051</v>
      </c>
      <c r="J47" s="180"/>
    </row>
    <row r="48" spans="3:10" ht="39.75" customHeight="1" thickBot="1" x14ac:dyDescent="0.3">
      <c r="C48" s="436"/>
      <c r="D48" s="436"/>
      <c r="F48" s="438"/>
      <c r="G48" s="257" t="s">
        <v>1052</v>
      </c>
      <c r="H48" s="257" t="s">
        <v>1053</v>
      </c>
      <c r="I48" s="257" t="s">
        <v>1054</v>
      </c>
      <c r="J48" s="180"/>
    </row>
    <row r="49" spans="3:10" ht="9.75" customHeight="1" x14ac:dyDescent="0.25">
      <c r="C49" s="434" t="s">
        <v>1055</v>
      </c>
      <c r="D49" s="434"/>
      <c r="F49" s="256"/>
      <c r="G49" s="255"/>
      <c r="H49" s="255"/>
      <c r="I49" s="255"/>
      <c r="J49" s="180"/>
    </row>
    <row r="50" spans="3:10" ht="36" customHeight="1" x14ac:dyDescent="0.25">
      <c r="C50" s="435"/>
      <c r="D50" s="435"/>
      <c r="F50" s="437" t="s">
        <v>1056</v>
      </c>
      <c r="G50" s="255" t="s">
        <v>1057</v>
      </c>
      <c r="H50" s="255" t="s">
        <v>1058</v>
      </c>
      <c r="I50" s="255" t="s">
        <v>1059</v>
      </c>
    </row>
    <row r="51" spans="3:10" ht="51" customHeight="1" x14ac:dyDescent="0.25">
      <c r="C51" s="435"/>
      <c r="D51" s="435"/>
      <c r="F51" s="437"/>
      <c r="G51" s="255" t="s">
        <v>1060</v>
      </c>
      <c r="H51" s="255" t="s">
        <v>1061</v>
      </c>
      <c r="I51" s="255" t="s">
        <v>1062</v>
      </c>
      <c r="J51" s="180"/>
    </row>
    <row r="52" spans="3:10" ht="54.75" customHeight="1" thickBot="1" x14ac:dyDescent="0.3">
      <c r="C52" s="436"/>
      <c r="D52" s="436"/>
      <c r="F52" s="438"/>
      <c r="G52" s="257"/>
      <c r="H52" s="257" t="s">
        <v>1063</v>
      </c>
      <c r="I52" s="257" t="s">
        <v>1064</v>
      </c>
    </row>
    <row r="53" spans="3:10" ht="9.75" customHeight="1" x14ac:dyDescent="0.25">
      <c r="C53" s="434" t="s">
        <v>1065</v>
      </c>
      <c r="D53" s="434"/>
      <c r="F53" s="256"/>
      <c r="G53" s="255"/>
      <c r="H53" s="255"/>
      <c r="I53" s="255"/>
    </row>
    <row r="54" spans="3:10" ht="48.75" customHeight="1" x14ac:dyDescent="0.25">
      <c r="C54" s="435"/>
      <c r="D54" s="435"/>
      <c r="E54" s="180"/>
      <c r="F54" s="437" t="s">
        <v>1066</v>
      </c>
      <c r="G54" s="255" t="s">
        <v>1067</v>
      </c>
      <c r="H54" s="255" t="s">
        <v>1068</v>
      </c>
      <c r="I54" s="255" t="s">
        <v>1069</v>
      </c>
    </row>
    <row r="55" spans="3:10" ht="39" customHeight="1" thickBot="1" x14ac:dyDescent="0.3">
      <c r="C55" s="436"/>
      <c r="D55" s="436"/>
      <c r="F55" s="437"/>
      <c r="G55" s="255"/>
      <c r="H55" s="254" t="s">
        <v>1070</v>
      </c>
      <c r="I55" s="253" t="s">
        <v>1071</v>
      </c>
      <c r="J55" s="180"/>
    </row>
    <row r="56" spans="3:10" x14ac:dyDescent="0.25">
      <c r="F56" s="252"/>
      <c r="G56" s="252"/>
      <c r="H56" s="252"/>
      <c r="I56" s="252"/>
    </row>
  </sheetData>
  <sheetProtection formatCells="0" formatColumns="0" formatRows="0" insertColumns="0" insertRows="0" insertHyperlinks="0" deleteColumns="0" deleteRows="0" sort="0" autoFilter="0" pivotTables="0"/>
  <mergeCells count="41">
    <mergeCell ref="F54:F55"/>
    <mergeCell ref="F33:F36"/>
    <mergeCell ref="C53:D55"/>
    <mergeCell ref="C41:D44"/>
    <mergeCell ref="F41:F44"/>
    <mergeCell ref="F45:I45"/>
    <mergeCell ref="C33:D36"/>
    <mergeCell ref="I34:I36"/>
    <mergeCell ref="F47:F48"/>
    <mergeCell ref="C45:D45"/>
    <mergeCell ref="G35:G36"/>
    <mergeCell ref="C2:D3"/>
    <mergeCell ref="C5:D5"/>
    <mergeCell ref="F3:I3"/>
    <mergeCell ref="F2:I2"/>
    <mergeCell ref="F6:I6"/>
    <mergeCell ref="F8:F10"/>
    <mergeCell ref="C11:D14"/>
    <mergeCell ref="F16:F18"/>
    <mergeCell ref="F38:F40"/>
    <mergeCell ref="C29:D31"/>
    <mergeCell ref="C37:D40"/>
    <mergeCell ref="C25:D27"/>
    <mergeCell ref="F21:F23"/>
    <mergeCell ref="C21:D23"/>
    <mergeCell ref="C15:D18"/>
    <mergeCell ref="C7:D10"/>
    <mergeCell ref="G12:G13"/>
    <mergeCell ref="F25:F27"/>
    <mergeCell ref="C19:D19"/>
    <mergeCell ref="G22:G23"/>
    <mergeCell ref="F29:F31"/>
    <mergeCell ref="F12:F14"/>
    <mergeCell ref="H30:H31"/>
    <mergeCell ref="C46:D48"/>
    <mergeCell ref="C49:D52"/>
    <mergeCell ref="G16:G17"/>
    <mergeCell ref="G29:G31"/>
    <mergeCell ref="F50:F52"/>
    <mergeCell ref="F19:I19"/>
    <mergeCell ref="H22:H23"/>
  </mergeCells>
  <pageMargins left="0.7" right="0.7" top="0.75" bottom="0.75" header="0.3" footer="0.3"/>
  <pageSetup paperSize="9" scale="46" orientation="landscape" r:id="rId1"/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141"/>
  <sheetViews>
    <sheetView zoomScale="115" zoomScaleNormal="115" workbookViewId="0">
      <selection activeCell="F3" sqref="F3"/>
    </sheetView>
  </sheetViews>
  <sheetFormatPr defaultColWidth="11.42578125" defaultRowHeight="15" x14ac:dyDescent="0.25"/>
  <cols>
    <col min="1" max="1" width="5" style="25" customWidth="1"/>
    <col min="2" max="2" width="45.7109375" style="25" customWidth="1"/>
    <col min="3" max="3" width="6" style="25" customWidth="1"/>
    <col min="4" max="4" width="62.28515625" style="25" customWidth="1"/>
    <col min="5" max="5" width="7.28515625" style="21" customWidth="1"/>
    <col min="6" max="6" width="111.42578125" style="21" customWidth="1"/>
    <col min="7" max="7" width="5.28515625" style="25" customWidth="1"/>
    <col min="8" max="16384" width="11.42578125" style="25"/>
  </cols>
  <sheetData>
    <row r="1" spans="1:12" ht="11.25" customHeight="1" x14ac:dyDescent="0.25">
      <c r="B1" s="26" t="s">
        <v>1164</v>
      </c>
      <c r="C1" s="21"/>
      <c r="D1" s="26" t="s">
        <v>1165</v>
      </c>
      <c r="F1" s="26" t="s">
        <v>1166</v>
      </c>
      <c r="G1" s="122" t="s">
        <v>1167</v>
      </c>
      <c r="H1" s="39"/>
      <c r="I1" s="39"/>
      <c r="J1" s="39"/>
      <c r="K1" s="39"/>
      <c r="L1" s="39"/>
    </row>
    <row r="2" spans="1:12" ht="11.25" customHeight="1" x14ac:dyDescent="0.25">
      <c r="A2" s="21" t="s">
        <v>1168</v>
      </c>
      <c r="B2" s="21" t="s">
        <v>1169</v>
      </c>
      <c r="C2" s="21" t="s">
        <v>1170</v>
      </c>
      <c r="D2" s="21" t="s">
        <v>1171</v>
      </c>
      <c r="E2" s="21" t="s">
        <v>1172</v>
      </c>
      <c r="F2" s="21" t="s">
        <v>1173</v>
      </c>
      <c r="G2" s="123">
        <v>1</v>
      </c>
    </row>
    <row r="3" spans="1:12" ht="11.25" customHeight="1" x14ac:dyDescent="0.25">
      <c r="A3" s="21"/>
      <c r="B3" s="21"/>
      <c r="C3" s="21"/>
      <c r="D3" s="21"/>
      <c r="E3" s="21" t="s">
        <v>1174</v>
      </c>
      <c r="F3" s="21" t="s">
        <v>1175</v>
      </c>
      <c r="G3" s="123">
        <v>1</v>
      </c>
    </row>
    <row r="4" spans="1:12" ht="11.25" customHeight="1" x14ac:dyDescent="0.25">
      <c r="A4" s="21"/>
      <c r="B4" s="21"/>
      <c r="D4" s="27"/>
      <c r="E4" s="21" t="s">
        <v>1176</v>
      </c>
      <c r="F4" s="21" t="s">
        <v>1177</v>
      </c>
      <c r="G4" s="123">
        <v>1</v>
      </c>
    </row>
    <row r="5" spans="1:12" ht="11.25" customHeight="1" x14ac:dyDescent="0.25">
      <c r="A5" s="21"/>
      <c r="B5" s="21"/>
      <c r="D5" s="27"/>
      <c r="E5" s="21" t="s">
        <v>1178</v>
      </c>
      <c r="F5" s="21" t="s">
        <v>1179</v>
      </c>
      <c r="G5" s="123">
        <v>1</v>
      </c>
    </row>
    <row r="6" spans="1:12" ht="11.25" customHeight="1" x14ac:dyDescent="0.25">
      <c r="A6" s="21"/>
      <c r="B6" s="21"/>
      <c r="D6" s="27"/>
      <c r="E6" s="21" t="s">
        <v>1180</v>
      </c>
      <c r="F6" s="22" t="s">
        <v>1181</v>
      </c>
      <c r="G6" s="123">
        <v>1</v>
      </c>
    </row>
    <row r="7" spans="1:12" ht="11.25" customHeight="1" x14ac:dyDescent="0.25">
      <c r="A7" s="21"/>
      <c r="B7" s="21"/>
      <c r="D7" s="27"/>
      <c r="E7" s="21" t="s">
        <v>1182</v>
      </c>
      <c r="F7" s="21" t="s">
        <v>1183</v>
      </c>
      <c r="G7" s="123">
        <v>1</v>
      </c>
    </row>
    <row r="8" spans="1:12" ht="11.25" customHeight="1" x14ac:dyDescent="0.25">
      <c r="A8" s="21"/>
      <c r="B8" s="21"/>
      <c r="G8" s="123"/>
    </row>
    <row r="9" spans="1:12" ht="11.25" customHeight="1" x14ac:dyDescent="0.25">
      <c r="A9" s="21"/>
      <c r="B9" s="21"/>
      <c r="C9" s="21" t="s">
        <v>1184</v>
      </c>
      <c r="D9" s="21" t="s">
        <v>1185</v>
      </c>
      <c r="E9" s="21" t="s">
        <v>1186</v>
      </c>
      <c r="F9" s="22" t="s">
        <v>1187</v>
      </c>
      <c r="G9" s="123">
        <v>1</v>
      </c>
    </row>
    <row r="10" spans="1:12" ht="11.25" customHeight="1" x14ac:dyDescent="0.25">
      <c r="A10" s="21"/>
      <c r="B10" s="21"/>
      <c r="C10" s="21"/>
      <c r="E10" s="21" t="s">
        <v>1188</v>
      </c>
      <c r="F10" s="22" t="s">
        <v>1189</v>
      </c>
      <c r="G10" s="123">
        <v>1</v>
      </c>
    </row>
    <row r="11" spans="1:12" ht="11.25" customHeight="1" x14ac:dyDescent="0.25">
      <c r="A11" s="21"/>
      <c r="B11" s="21"/>
      <c r="C11" s="21"/>
      <c r="D11" s="21"/>
      <c r="E11" s="21" t="s">
        <v>1190</v>
      </c>
      <c r="F11" s="113" t="s">
        <v>1191</v>
      </c>
      <c r="G11" s="123">
        <v>1</v>
      </c>
    </row>
    <row r="12" spans="1:12" ht="11.25" customHeight="1" x14ac:dyDescent="0.25">
      <c r="A12" s="21"/>
      <c r="B12" s="21"/>
      <c r="C12" s="21"/>
      <c r="D12" s="21"/>
      <c r="E12" s="21" t="s">
        <v>1192</v>
      </c>
      <c r="F12" s="21" t="s">
        <v>1193</v>
      </c>
      <c r="G12" s="123">
        <v>1</v>
      </c>
    </row>
    <row r="13" spans="1:12" ht="11.25" customHeight="1" x14ac:dyDescent="0.25">
      <c r="A13" s="21"/>
      <c r="B13" s="21"/>
      <c r="C13" s="21"/>
      <c r="D13" s="21"/>
      <c r="E13" s="21" t="s">
        <v>1194</v>
      </c>
      <c r="F13" s="21" t="s">
        <v>1195</v>
      </c>
      <c r="G13" s="123">
        <v>1</v>
      </c>
    </row>
    <row r="14" spans="1:12" ht="11.25" customHeight="1" x14ac:dyDescent="0.25">
      <c r="A14" s="21"/>
      <c r="B14" s="21"/>
      <c r="C14" s="21"/>
      <c r="D14" s="21"/>
      <c r="E14" s="21" t="s">
        <v>1196</v>
      </c>
      <c r="F14" s="22" t="s">
        <v>1197</v>
      </c>
      <c r="G14" s="123">
        <v>1</v>
      </c>
    </row>
    <row r="15" spans="1:12" ht="11.25" customHeight="1" x14ac:dyDescent="0.25">
      <c r="A15" s="21"/>
      <c r="B15" s="21"/>
      <c r="C15" s="21"/>
      <c r="D15" s="21"/>
      <c r="E15" s="21" t="s">
        <v>1198</v>
      </c>
      <c r="F15" s="114" t="s">
        <v>1199</v>
      </c>
      <c r="G15" s="123">
        <v>1</v>
      </c>
    </row>
    <row r="16" spans="1:12" ht="11.25" customHeight="1" x14ac:dyDescent="0.25">
      <c r="A16" s="21"/>
      <c r="B16" s="21"/>
      <c r="C16" s="21"/>
      <c r="D16" s="21"/>
      <c r="E16" s="21" t="s">
        <v>1200</v>
      </c>
      <c r="F16" s="22" t="s">
        <v>1201</v>
      </c>
      <c r="G16" s="123">
        <v>1</v>
      </c>
    </row>
    <row r="17" spans="1:7" ht="11.25" customHeight="1" x14ac:dyDescent="0.25">
      <c r="A17" s="23"/>
      <c r="B17" s="27"/>
      <c r="C17" s="21"/>
      <c r="D17" s="27"/>
      <c r="E17" s="21" t="s">
        <v>1202</v>
      </c>
      <c r="F17" s="22" t="s">
        <v>1203</v>
      </c>
      <c r="G17" s="123">
        <v>1</v>
      </c>
    </row>
    <row r="18" spans="1:7" ht="11.25" customHeight="1" x14ac:dyDescent="0.25">
      <c r="A18" s="23"/>
      <c r="B18" s="27"/>
      <c r="C18" s="27"/>
      <c r="E18" s="21" t="s">
        <v>1204</v>
      </c>
      <c r="F18" s="22" t="s">
        <v>1205</v>
      </c>
      <c r="G18" s="123">
        <v>1</v>
      </c>
    </row>
    <row r="19" spans="1:7" ht="11.25" customHeight="1" x14ac:dyDescent="0.25">
      <c r="A19" s="23"/>
      <c r="B19" s="27"/>
      <c r="C19" s="27"/>
      <c r="D19" s="27"/>
      <c r="E19" s="27"/>
      <c r="F19" s="27"/>
      <c r="G19" s="123"/>
    </row>
    <row r="20" spans="1:7" ht="11.25" customHeight="1" x14ac:dyDescent="0.25">
      <c r="A20" s="21"/>
      <c r="C20" s="21" t="s">
        <v>1206</v>
      </c>
      <c r="D20" s="21" t="s">
        <v>1207</v>
      </c>
      <c r="E20" s="21" t="s">
        <v>1208</v>
      </c>
      <c r="F20" s="21" t="s">
        <v>1209</v>
      </c>
      <c r="G20" s="123">
        <v>1</v>
      </c>
    </row>
    <row r="21" spans="1:7" ht="11.25" customHeight="1" x14ac:dyDescent="0.25">
      <c r="A21" s="21"/>
      <c r="C21" s="21"/>
      <c r="D21" s="21"/>
      <c r="E21" s="21" t="s">
        <v>1210</v>
      </c>
      <c r="F21" s="21" t="s">
        <v>1211</v>
      </c>
      <c r="G21" s="123">
        <v>1</v>
      </c>
    </row>
    <row r="22" spans="1:7" ht="11.25" customHeight="1" x14ac:dyDescent="0.25">
      <c r="A22" s="21"/>
      <c r="C22" s="27"/>
      <c r="E22" s="21" t="s">
        <v>1212</v>
      </c>
      <c r="F22" s="22" t="s">
        <v>1213</v>
      </c>
      <c r="G22" s="123">
        <v>1</v>
      </c>
    </row>
    <row r="23" spans="1:7" ht="11.25" customHeight="1" x14ac:dyDescent="0.25">
      <c r="A23" s="21"/>
      <c r="C23" s="27"/>
      <c r="E23" s="21" t="s">
        <v>1214</v>
      </c>
      <c r="F23" s="27" t="s">
        <v>1215</v>
      </c>
      <c r="G23" s="123">
        <v>1</v>
      </c>
    </row>
    <row r="24" spans="1:7" ht="11.25" customHeight="1" x14ac:dyDescent="0.25">
      <c r="A24" s="21"/>
      <c r="C24" s="21"/>
      <c r="D24" s="21"/>
      <c r="E24" s="21" t="s">
        <v>1216</v>
      </c>
      <c r="F24" s="22" t="s">
        <v>1217</v>
      </c>
      <c r="G24" s="123">
        <v>1</v>
      </c>
    </row>
    <row r="25" spans="1:7" ht="11.25" customHeight="1" x14ac:dyDescent="0.25">
      <c r="A25" s="21"/>
      <c r="C25" s="21"/>
      <c r="D25" s="21"/>
      <c r="E25" s="21" t="s">
        <v>1218</v>
      </c>
      <c r="F25" s="27" t="s">
        <v>1219</v>
      </c>
      <c r="G25" s="123">
        <v>1</v>
      </c>
    </row>
    <row r="26" spans="1:7" ht="11.25" customHeight="1" x14ac:dyDescent="0.25">
      <c r="A26" s="21"/>
      <c r="C26" s="21"/>
      <c r="D26" s="21"/>
      <c r="E26" s="27"/>
      <c r="F26" s="25"/>
      <c r="G26" s="123"/>
    </row>
    <row r="27" spans="1:7" ht="11.25" customHeight="1" x14ac:dyDescent="0.25">
      <c r="A27" s="21" t="s">
        <v>1220</v>
      </c>
      <c r="B27" s="21" t="s">
        <v>1221</v>
      </c>
      <c r="C27" s="21" t="s">
        <v>1222</v>
      </c>
      <c r="D27" s="21" t="s">
        <v>1223</v>
      </c>
      <c r="E27" s="21" t="s">
        <v>1224</v>
      </c>
      <c r="F27" s="21" t="s">
        <v>1225</v>
      </c>
      <c r="G27" s="123">
        <v>1</v>
      </c>
    </row>
    <row r="28" spans="1:7" ht="11.25" customHeight="1" x14ac:dyDescent="0.25">
      <c r="A28" s="21"/>
      <c r="B28" s="21"/>
      <c r="C28" s="21"/>
      <c r="D28" s="21"/>
      <c r="E28" s="21" t="s">
        <v>1226</v>
      </c>
      <c r="F28" s="22" t="s">
        <v>1227</v>
      </c>
      <c r="G28" s="123">
        <v>1</v>
      </c>
    </row>
    <row r="29" spans="1:7" ht="11.25" customHeight="1" x14ac:dyDescent="0.25">
      <c r="A29" s="21"/>
      <c r="B29" s="21"/>
      <c r="C29" s="21"/>
      <c r="D29" s="21"/>
      <c r="E29" s="21" t="s">
        <v>1228</v>
      </c>
      <c r="F29" s="22" t="s">
        <v>1229</v>
      </c>
      <c r="G29" s="123">
        <v>1</v>
      </c>
    </row>
    <row r="30" spans="1:7" ht="11.25" customHeight="1" x14ac:dyDescent="0.25">
      <c r="A30" s="21"/>
      <c r="C30" s="21"/>
      <c r="D30" s="21"/>
      <c r="E30" s="21" t="s">
        <v>1230</v>
      </c>
      <c r="F30" s="22" t="s">
        <v>1231</v>
      </c>
      <c r="G30" s="123">
        <v>1</v>
      </c>
    </row>
    <row r="31" spans="1:7" ht="11.25" customHeight="1" x14ac:dyDescent="0.25">
      <c r="A31" s="21"/>
      <c r="C31" s="21"/>
      <c r="D31" s="21"/>
      <c r="E31" s="21" t="s">
        <v>1232</v>
      </c>
      <c r="F31" s="21" t="s">
        <v>1233</v>
      </c>
      <c r="G31" s="123">
        <v>1</v>
      </c>
    </row>
    <row r="32" spans="1:7" ht="11.25" customHeight="1" x14ac:dyDescent="0.25">
      <c r="A32" s="21"/>
      <c r="C32" s="21"/>
      <c r="D32" s="21"/>
      <c r="E32" s="21" t="s">
        <v>1234</v>
      </c>
      <c r="F32" s="21" t="s">
        <v>1235</v>
      </c>
      <c r="G32" s="123">
        <v>1</v>
      </c>
    </row>
    <row r="33" spans="1:7" ht="11.25" customHeight="1" x14ac:dyDescent="0.25">
      <c r="A33" s="21"/>
      <c r="B33" s="21"/>
      <c r="E33" s="21" t="s">
        <v>1236</v>
      </c>
      <c r="F33" s="22" t="s">
        <v>1237</v>
      </c>
      <c r="G33" s="123">
        <v>1</v>
      </c>
    </row>
    <row r="34" spans="1:7" ht="11.25" customHeight="1" x14ac:dyDescent="0.25">
      <c r="A34" s="21"/>
      <c r="B34" s="21"/>
      <c r="E34" s="21" t="s">
        <v>1238</v>
      </c>
      <c r="F34" s="22" t="s">
        <v>1239</v>
      </c>
      <c r="G34" s="123">
        <v>1</v>
      </c>
    </row>
    <row r="35" spans="1:7" ht="11.25" customHeight="1" x14ac:dyDescent="0.25">
      <c r="A35" s="21"/>
      <c r="B35" s="21"/>
      <c r="C35" s="21"/>
      <c r="G35" s="123"/>
    </row>
    <row r="36" spans="1:7" ht="11.25" customHeight="1" x14ac:dyDescent="0.25">
      <c r="A36" s="21"/>
      <c r="B36" s="21"/>
      <c r="C36" s="21" t="s">
        <v>1240</v>
      </c>
      <c r="D36" s="21" t="s">
        <v>1241</v>
      </c>
      <c r="E36" s="21" t="s">
        <v>1242</v>
      </c>
      <c r="F36" s="21" t="s">
        <v>1243</v>
      </c>
      <c r="G36" s="123">
        <v>1</v>
      </c>
    </row>
    <row r="37" spans="1:7" ht="11.25" customHeight="1" x14ac:dyDescent="0.25">
      <c r="A37" s="21"/>
      <c r="B37" s="21"/>
      <c r="C37" s="21"/>
      <c r="D37" s="21"/>
      <c r="E37" s="21" t="s">
        <v>1244</v>
      </c>
      <c r="F37" s="27" t="s">
        <v>1245</v>
      </c>
      <c r="G37" s="123">
        <v>1</v>
      </c>
    </row>
    <row r="38" spans="1:7" ht="11.25" customHeight="1" x14ac:dyDescent="0.25">
      <c r="A38" s="21"/>
      <c r="B38" s="21"/>
      <c r="D38" s="19"/>
      <c r="E38" s="21" t="s">
        <v>1246</v>
      </c>
      <c r="F38" s="21" t="s">
        <v>1247</v>
      </c>
      <c r="G38" s="123">
        <v>1</v>
      </c>
    </row>
    <row r="39" spans="1:7" ht="11.25" customHeight="1" x14ac:dyDescent="0.25">
      <c r="A39" s="21"/>
      <c r="B39" s="21"/>
      <c r="D39" s="19"/>
      <c r="E39" s="21" t="s">
        <v>1248</v>
      </c>
      <c r="F39" s="21" t="s">
        <v>1249</v>
      </c>
      <c r="G39" s="123">
        <v>1</v>
      </c>
    </row>
    <row r="40" spans="1:7" ht="11.25" customHeight="1" x14ac:dyDescent="0.25">
      <c r="A40" s="21"/>
      <c r="B40" s="21"/>
      <c r="D40" s="19"/>
      <c r="G40" s="123"/>
    </row>
    <row r="41" spans="1:7" ht="11.25" customHeight="1" x14ac:dyDescent="0.25">
      <c r="A41" s="21" t="s">
        <v>1250</v>
      </c>
      <c r="B41" s="21" t="s">
        <v>1251</v>
      </c>
      <c r="C41" s="21" t="s">
        <v>1252</v>
      </c>
      <c r="D41" s="21" t="s">
        <v>1253</v>
      </c>
      <c r="E41" s="21" t="s">
        <v>1254</v>
      </c>
      <c r="F41" s="21" t="s">
        <v>1255</v>
      </c>
      <c r="G41" s="123">
        <v>1</v>
      </c>
    </row>
    <row r="42" spans="1:7" ht="11.25" customHeight="1" x14ac:dyDescent="0.25">
      <c r="A42" s="21"/>
      <c r="B42" s="21"/>
      <c r="E42" s="21" t="s">
        <v>1256</v>
      </c>
      <c r="F42" s="21" t="s">
        <v>1257</v>
      </c>
      <c r="G42" s="123">
        <v>1</v>
      </c>
    </row>
    <row r="43" spans="1:7" ht="11.25" customHeight="1" x14ac:dyDescent="0.25">
      <c r="G43" s="123"/>
    </row>
    <row r="44" spans="1:7" ht="11.25" customHeight="1" x14ac:dyDescent="0.25">
      <c r="C44" s="21" t="s">
        <v>1258</v>
      </c>
      <c r="D44" s="21" t="s">
        <v>1259</v>
      </c>
      <c r="E44" s="21" t="s">
        <v>1260</v>
      </c>
      <c r="F44" s="19" t="s">
        <v>1261</v>
      </c>
      <c r="G44" s="123">
        <v>1</v>
      </c>
    </row>
    <row r="45" spans="1:7" ht="11.25" customHeight="1" x14ac:dyDescent="0.25">
      <c r="E45" s="21" t="s">
        <v>1262</v>
      </c>
      <c r="F45" s="21" t="s">
        <v>1263</v>
      </c>
      <c r="G45" s="123">
        <v>1</v>
      </c>
    </row>
    <row r="46" spans="1:7" ht="11.25" customHeight="1" x14ac:dyDescent="0.25">
      <c r="G46" s="123"/>
    </row>
    <row r="47" spans="1:7" ht="11.25" customHeight="1" x14ac:dyDescent="0.25">
      <c r="A47" s="21"/>
      <c r="C47" s="21" t="s">
        <v>1264</v>
      </c>
      <c r="D47" s="22" t="s">
        <v>1265</v>
      </c>
      <c r="E47" s="27" t="s">
        <v>1266</v>
      </c>
      <c r="F47" s="22" t="s">
        <v>1267</v>
      </c>
      <c r="G47" s="123">
        <v>1</v>
      </c>
    </row>
    <row r="48" spans="1:7" ht="11.25" customHeight="1" x14ac:dyDescent="0.25">
      <c r="D48" s="27"/>
      <c r="E48" s="27" t="s">
        <v>1268</v>
      </c>
      <c r="F48" s="22" t="s">
        <v>1269</v>
      </c>
      <c r="G48" s="123">
        <v>1</v>
      </c>
    </row>
    <row r="49" spans="3:7" ht="11.25" customHeight="1" x14ac:dyDescent="0.25">
      <c r="D49" s="27"/>
      <c r="E49" s="27" t="s">
        <v>1270</v>
      </c>
      <c r="F49" s="22" t="s">
        <v>1271</v>
      </c>
      <c r="G49" s="123">
        <v>1</v>
      </c>
    </row>
    <row r="50" spans="3:7" ht="11.25" customHeight="1" x14ac:dyDescent="0.25">
      <c r="D50" s="27"/>
      <c r="E50" s="27" t="s">
        <v>1272</v>
      </c>
      <c r="F50" s="22" t="s">
        <v>1273</v>
      </c>
      <c r="G50" s="123">
        <v>1</v>
      </c>
    </row>
    <row r="51" spans="3:7" ht="11.25" customHeight="1" x14ac:dyDescent="0.25">
      <c r="C51" s="27"/>
      <c r="D51" s="27"/>
      <c r="E51" s="27" t="s">
        <v>1274</v>
      </c>
      <c r="F51" s="22" t="s">
        <v>1275</v>
      </c>
      <c r="G51" s="123">
        <v>1</v>
      </c>
    </row>
    <row r="52" spans="3:7" ht="11.25" customHeight="1" x14ac:dyDescent="0.25">
      <c r="C52" s="27"/>
      <c r="D52" s="27"/>
      <c r="E52" s="27" t="s">
        <v>1276</v>
      </c>
      <c r="F52" s="22" t="s">
        <v>1277</v>
      </c>
      <c r="G52" s="123">
        <v>1</v>
      </c>
    </row>
    <row r="53" spans="3:7" ht="11.25" customHeight="1" x14ac:dyDescent="0.25">
      <c r="C53" s="27"/>
      <c r="D53" s="27"/>
      <c r="E53" s="27" t="s">
        <v>1278</v>
      </c>
      <c r="F53" s="22" t="s">
        <v>1279</v>
      </c>
      <c r="G53" s="123">
        <v>1</v>
      </c>
    </row>
    <row r="54" spans="3:7" ht="11.25" customHeight="1" x14ac:dyDescent="0.25">
      <c r="C54" s="27"/>
      <c r="D54" s="27"/>
      <c r="E54" s="27" t="s">
        <v>1280</v>
      </c>
      <c r="F54" s="22" t="s">
        <v>1281</v>
      </c>
      <c r="G54" s="123">
        <v>1</v>
      </c>
    </row>
    <row r="55" spans="3:7" ht="11.25" customHeight="1" x14ac:dyDescent="0.25">
      <c r="C55" s="27"/>
      <c r="D55" s="27"/>
      <c r="E55" s="27" t="s">
        <v>1282</v>
      </c>
      <c r="F55" s="22" t="s">
        <v>1283</v>
      </c>
      <c r="G55" s="123">
        <v>1</v>
      </c>
    </row>
    <row r="56" spans="3:7" ht="11.25" customHeight="1" x14ac:dyDescent="0.25">
      <c r="C56" s="27"/>
      <c r="D56" s="27"/>
      <c r="E56" s="27" t="s">
        <v>1284</v>
      </c>
      <c r="F56" s="22" t="s">
        <v>1285</v>
      </c>
      <c r="G56" s="123">
        <v>1</v>
      </c>
    </row>
    <row r="57" spans="3:7" ht="11.25" customHeight="1" x14ac:dyDescent="0.25">
      <c r="C57" s="27"/>
      <c r="E57" s="25"/>
      <c r="F57" s="25"/>
    </row>
    <row r="58" spans="3:7" ht="11.25" customHeight="1" x14ac:dyDescent="0.25">
      <c r="C58" s="27"/>
      <c r="E58" s="25"/>
      <c r="F58" s="25"/>
    </row>
    <row r="59" spans="3:7" ht="11.25" customHeight="1" x14ac:dyDescent="0.25">
      <c r="C59" s="27"/>
      <c r="E59" s="25"/>
      <c r="F59" s="25"/>
    </row>
    <row r="60" spans="3:7" ht="11.25" customHeight="1" x14ac:dyDescent="0.25">
      <c r="C60" s="27"/>
      <c r="E60" s="25"/>
      <c r="F60" s="25"/>
    </row>
    <row r="61" spans="3:7" ht="11.25" customHeight="1" x14ac:dyDescent="0.25"/>
    <row r="62" spans="3:7" ht="11.25" customHeight="1" x14ac:dyDescent="0.25"/>
    <row r="63" spans="3:7" ht="11.25" customHeight="1" x14ac:dyDescent="0.25"/>
    <row r="64" spans="3:7" ht="11.25" customHeight="1" x14ac:dyDescent="0.25"/>
    <row r="65" spans="5:6" ht="11.25" customHeight="1" x14ac:dyDescent="0.25"/>
    <row r="66" spans="5:6" ht="11.25" customHeight="1" x14ac:dyDescent="0.25"/>
    <row r="67" spans="5:6" ht="11.25" customHeight="1" x14ac:dyDescent="0.25"/>
    <row r="68" spans="5:6" ht="11.25" customHeight="1" x14ac:dyDescent="0.25"/>
    <row r="69" spans="5:6" ht="11.25" customHeight="1" x14ac:dyDescent="0.25"/>
    <row r="70" spans="5:6" ht="11.25" customHeight="1" x14ac:dyDescent="0.25"/>
    <row r="71" spans="5:6" ht="11.25" customHeight="1" x14ac:dyDescent="0.25"/>
    <row r="72" spans="5:6" ht="11.25" customHeight="1" x14ac:dyDescent="0.25">
      <c r="E72" s="25"/>
      <c r="F72" s="25"/>
    </row>
    <row r="73" spans="5:6" ht="11.25" customHeight="1" x14ac:dyDescent="0.25">
      <c r="E73" s="25"/>
      <c r="F73" s="25"/>
    </row>
    <row r="74" spans="5:6" ht="11.25" customHeight="1" x14ac:dyDescent="0.25">
      <c r="E74" s="25"/>
      <c r="F74" s="25"/>
    </row>
    <row r="75" spans="5:6" ht="11.25" customHeight="1" x14ac:dyDescent="0.25">
      <c r="E75" s="25"/>
      <c r="F75" s="25"/>
    </row>
    <row r="76" spans="5:6" ht="11.25" customHeight="1" x14ac:dyDescent="0.25">
      <c r="E76" s="25"/>
      <c r="F76" s="25"/>
    </row>
    <row r="77" spans="5:6" ht="11.25" customHeight="1" x14ac:dyDescent="0.25">
      <c r="E77" s="25"/>
      <c r="F77" s="25"/>
    </row>
    <row r="78" spans="5:6" ht="11.25" customHeight="1" x14ac:dyDescent="0.25">
      <c r="E78" s="25"/>
      <c r="F78" s="25"/>
    </row>
    <row r="79" spans="5:6" ht="11.25" customHeight="1" x14ac:dyDescent="0.25">
      <c r="E79" s="25"/>
      <c r="F79" s="25"/>
    </row>
    <row r="80" spans="5:6" ht="11.25" customHeight="1" x14ac:dyDescent="0.25">
      <c r="E80" s="25"/>
      <c r="F80" s="25"/>
    </row>
    <row r="81" spans="5:6" ht="11.25" customHeight="1" x14ac:dyDescent="0.25">
      <c r="E81" s="25"/>
      <c r="F81" s="25"/>
    </row>
    <row r="82" spans="5:6" ht="11.25" customHeight="1" x14ac:dyDescent="0.25">
      <c r="E82" s="25"/>
      <c r="F82" s="25"/>
    </row>
    <row r="83" spans="5:6" ht="11.25" customHeight="1" x14ac:dyDescent="0.25">
      <c r="E83" s="25"/>
      <c r="F83" s="25"/>
    </row>
    <row r="84" spans="5:6" ht="11.25" customHeight="1" x14ac:dyDescent="0.25">
      <c r="E84" s="25"/>
      <c r="F84" s="25"/>
    </row>
    <row r="85" spans="5:6" ht="11.25" customHeight="1" x14ac:dyDescent="0.25">
      <c r="E85" s="25"/>
      <c r="F85" s="25"/>
    </row>
    <row r="86" spans="5:6" ht="11.25" customHeight="1" x14ac:dyDescent="0.25">
      <c r="E86" s="25"/>
      <c r="F86" s="25"/>
    </row>
    <row r="87" spans="5:6" ht="11.25" customHeight="1" x14ac:dyDescent="0.25">
      <c r="E87" s="25"/>
      <c r="F87" s="25"/>
    </row>
    <row r="88" spans="5:6" ht="11.25" customHeight="1" x14ac:dyDescent="0.25">
      <c r="E88" s="25"/>
      <c r="F88" s="25"/>
    </row>
    <row r="89" spans="5:6" ht="11.25" customHeight="1" x14ac:dyDescent="0.25">
      <c r="E89" s="25"/>
      <c r="F89" s="25"/>
    </row>
    <row r="90" spans="5:6" ht="11.25" customHeight="1" x14ac:dyDescent="0.25">
      <c r="E90" s="25"/>
      <c r="F90" s="25"/>
    </row>
    <row r="91" spans="5:6" ht="11.25" customHeight="1" x14ac:dyDescent="0.25">
      <c r="E91" s="25"/>
      <c r="F91" s="25"/>
    </row>
    <row r="92" spans="5:6" ht="11.25" customHeight="1" x14ac:dyDescent="0.25">
      <c r="E92" s="25"/>
      <c r="F92" s="25"/>
    </row>
    <row r="93" spans="5:6" ht="11.25" customHeight="1" x14ac:dyDescent="0.25">
      <c r="E93" s="25"/>
      <c r="F93" s="25"/>
    </row>
    <row r="94" spans="5:6" ht="11.25" customHeight="1" x14ac:dyDescent="0.25">
      <c r="E94" s="25"/>
      <c r="F94" s="25"/>
    </row>
    <row r="95" spans="5:6" ht="11.25" customHeight="1" x14ac:dyDescent="0.25">
      <c r="E95" s="25"/>
      <c r="F95" s="25"/>
    </row>
    <row r="96" spans="5:6" ht="11.25" customHeight="1" x14ac:dyDescent="0.25">
      <c r="E96" s="25"/>
      <c r="F96" s="25"/>
    </row>
    <row r="97" spans="5:6" ht="11.25" customHeight="1" x14ac:dyDescent="0.25">
      <c r="E97" s="25"/>
      <c r="F97" s="25"/>
    </row>
    <row r="98" spans="5:6" ht="11.25" customHeight="1" x14ac:dyDescent="0.25">
      <c r="E98" s="25"/>
      <c r="F98" s="25"/>
    </row>
    <row r="99" spans="5:6" ht="11.25" customHeight="1" x14ac:dyDescent="0.25">
      <c r="E99" s="25"/>
      <c r="F99" s="25"/>
    </row>
    <row r="100" spans="5:6" ht="11.25" customHeight="1" x14ac:dyDescent="0.25">
      <c r="E100" s="25"/>
      <c r="F100" s="25"/>
    </row>
    <row r="101" spans="5:6" ht="12" customHeight="1" x14ac:dyDescent="0.25">
      <c r="E101" s="25"/>
      <c r="F101" s="25"/>
    </row>
    <row r="102" spans="5:6" ht="12" customHeight="1" x14ac:dyDescent="0.25">
      <c r="E102" s="25"/>
      <c r="F102" s="25"/>
    </row>
    <row r="103" spans="5:6" ht="12" customHeight="1" x14ac:dyDescent="0.25">
      <c r="E103" s="25"/>
      <c r="F103" s="25"/>
    </row>
    <row r="104" spans="5:6" ht="12" customHeight="1" x14ac:dyDescent="0.25">
      <c r="E104" s="25"/>
      <c r="F104" s="25"/>
    </row>
    <row r="105" spans="5:6" ht="12" customHeight="1" x14ac:dyDescent="0.25">
      <c r="E105" s="25"/>
      <c r="F105" s="25"/>
    </row>
    <row r="106" spans="5:6" ht="12" customHeight="1" x14ac:dyDescent="0.25">
      <c r="E106" s="25"/>
      <c r="F106" s="25"/>
    </row>
    <row r="107" spans="5:6" ht="12" customHeight="1" x14ac:dyDescent="0.25">
      <c r="E107" s="25"/>
      <c r="F107" s="25"/>
    </row>
    <row r="108" spans="5:6" ht="12" customHeight="1" x14ac:dyDescent="0.25">
      <c r="E108" s="25"/>
      <c r="F108" s="25"/>
    </row>
    <row r="109" spans="5:6" ht="12" customHeight="1" x14ac:dyDescent="0.25">
      <c r="E109" s="25"/>
      <c r="F109" s="25"/>
    </row>
    <row r="110" spans="5:6" ht="12" customHeight="1" x14ac:dyDescent="0.25">
      <c r="E110" s="25"/>
      <c r="F110" s="25"/>
    </row>
    <row r="111" spans="5:6" ht="12" customHeight="1" x14ac:dyDescent="0.25">
      <c r="E111" s="25"/>
      <c r="F111" s="25"/>
    </row>
    <row r="112" spans="5:6" ht="12" customHeight="1" x14ac:dyDescent="0.25">
      <c r="E112" s="25"/>
      <c r="F112" s="25"/>
    </row>
    <row r="113" spans="5:6" ht="12" customHeight="1" x14ac:dyDescent="0.25">
      <c r="E113" s="25"/>
      <c r="F113" s="25"/>
    </row>
    <row r="114" spans="5:6" ht="12" customHeight="1" x14ac:dyDescent="0.25">
      <c r="E114" s="25"/>
      <c r="F114" s="25"/>
    </row>
    <row r="115" spans="5:6" ht="12" customHeight="1" x14ac:dyDescent="0.25">
      <c r="E115" s="25"/>
      <c r="F115" s="25"/>
    </row>
    <row r="116" spans="5:6" ht="12" customHeight="1" x14ac:dyDescent="0.25">
      <c r="E116" s="25"/>
      <c r="F116" s="25"/>
    </row>
    <row r="117" spans="5:6" ht="12" customHeight="1" x14ac:dyDescent="0.25">
      <c r="E117" s="25"/>
      <c r="F117" s="25"/>
    </row>
    <row r="118" spans="5:6" ht="12" customHeight="1" x14ac:dyDescent="0.25">
      <c r="E118" s="25"/>
      <c r="F118" s="25"/>
    </row>
    <row r="119" spans="5:6" ht="12" customHeight="1" x14ac:dyDescent="0.25">
      <c r="E119" s="25"/>
      <c r="F119" s="25"/>
    </row>
    <row r="120" spans="5:6" ht="12" customHeight="1" x14ac:dyDescent="0.25">
      <c r="E120" s="25"/>
      <c r="F120" s="25"/>
    </row>
    <row r="121" spans="5:6" ht="12" customHeight="1" x14ac:dyDescent="0.25">
      <c r="E121" s="25"/>
      <c r="F121" s="25"/>
    </row>
    <row r="122" spans="5:6" ht="12" customHeight="1" x14ac:dyDescent="0.25">
      <c r="E122" s="25"/>
      <c r="F122" s="25"/>
    </row>
    <row r="123" spans="5:6" ht="12" customHeight="1" x14ac:dyDescent="0.25">
      <c r="E123" s="25"/>
      <c r="F123" s="25"/>
    </row>
    <row r="124" spans="5:6" ht="12" customHeight="1" x14ac:dyDescent="0.25">
      <c r="E124" s="25"/>
      <c r="F124" s="25"/>
    </row>
    <row r="125" spans="5:6" ht="12" customHeight="1" x14ac:dyDescent="0.25">
      <c r="E125" s="25"/>
      <c r="F125" s="25"/>
    </row>
    <row r="126" spans="5:6" ht="12" customHeight="1" x14ac:dyDescent="0.25">
      <c r="E126" s="25"/>
      <c r="F126" s="25"/>
    </row>
    <row r="127" spans="5:6" ht="12" customHeight="1" x14ac:dyDescent="0.25">
      <c r="E127" s="25"/>
      <c r="F127" s="25"/>
    </row>
    <row r="128" spans="5:6" ht="12" customHeight="1" x14ac:dyDescent="0.25">
      <c r="E128" s="25"/>
      <c r="F128" s="25"/>
    </row>
    <row r="129" spans="5:6" ht="12" customHeight="1" x14ac:dyDescent="0.25">
      <c r="E129" s="25"/>
      <c r="F129" s="25"/>
    </row>
    <row r="130" spans="5:6" ht="12" customHeight="1" x14ac:dyDescent="0.25">
      <c r="E130" s="25"/>
      <c r="F130" s="25"/>
    </row>
    <row r="131" spans="5:6" ht="12" customHeight="1" x14ac:dyDescent="0.25">
      <c r="E131" s="25"/>
      <c r="F131" s="25"/>
    </row>
    <row r="132" spans="5:6" ht="12" customHeight="1" x14ac:dyDescent="0.25">
      <c r="E132" s="25"/>
      <c r="F132" s="25"/>
    </row>
    <row r="133" spans="5:6" ht="12" customHeight="1" x14ac:dyDescent="0.25">
      <c r="E133" s="25"/>
      <c r="F133" s="25"/>
    </row>
    <row r="134" spans="5:6" ht="12" customHeight="1" x14ac:dyDescent="0.25">
      <c r="E134" s="25"/>
      <c r="F134" s="25"/>
    </row>
    <row r="135" spans="5:6" ht="12" customHeight="1" x14ac:dyDescent="0.25">
      <c r="E135" s="25"/>
      <c r="F135" s="25"/>
    </row>
    <row r="136" spans="5:6" ht="12" customHeight="1" x14ac:dyDescent="0.25">
      <c r="E136" s="25"/>
      <c r="F136" s="25"/>
    </row>
    <row r="137" spans="5:6" ht="12" customHeight="1" x14ac:dyDescent="0.25">
      <c r="E137" s="25"/>
      <c r="F137" s="25"/>
    </row>
    <row r="138" spans="5:6" ht="12" customHeight="1" x14ac:dyDescent="0.25">
      <c r="E138" s="25"/>
      <c r="F138" s="25"/>
    </row>
    <row r="139" spans="5:6" ht="12" customHeight="1" x14ac:dyDescent="0.25">
      <c r="E139" s="25"/>
      <c r="F139" s="25"/>
    </row>
    <row r="140" spans="5:6" ht="12" customHeight="1" x14ac:dyDescent="0.25">
      <c r="E140" s="25"/>
      <c r="F140" s="25"/>
    </row>
    <row r="141" spans="5:6" ht="12" customHeight="1" x14ac:dyDescent="0.25">
      <c r="E141" s="25"/>
      <c r="F141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83"/>
  <sheetViews>
    <sheetView zoomScale="115" zoomScaleNormal="115" workbookViewId="0">
      <pane xSplit="31485" topLeftCell="J1"/>
      <selection activeCell="D14" sqref="D14"/>
      <selection pane="topRight" activeCell="J33" sqref="J33"/>
    </sheetView>
  </sheetViews>
  <sheetFormatPr defaultColWidth="11.42578125" defaultRowHeight="12.75" x14ac:dyDescent="0.25"/>
  <cols>
    <col min="1" max="1" width="4.5703125" style="14" customWidth="1"/>
    <col min="2" max="2" width="32.7109375" style="14" customWidth="1"/>
    <col min="3" max="3" width="6.85546875" style="14" customWidth="1"/>
    <col min="4" max="4" width="56.140625" style="14" customWidth="1"/>
    <col min="5" max="5" width="6.28515625" style="14" customWidth="1"/>
    <col min="6" max="6" width="109" style="14" customWidth="1"/>
    <col min="7" max="7" width="5" style="14" customWidth="1"/>
    <col min="8" max="8" width="19" style="14" customWidth="1"/>
    <col min="9" max="16384" width="11.42578125" style="14"/>
  </cols>
  <sheetData>
    <row r="1" spans="1:15" ht="12" customHeight="1" x14ac:dyDescent="0.25">
      <c r="B1" s="16" t="s">
        <v>1286</v>
      </c>
      <c r="D1" s="16" t="s">
        <v>1287</v>
      </c>
      <c r="F1" s="16" t="s">
        <v>1288</v>
      </c>
      <c r="G1" s="122" t="s">
        <v>1289</v>
      </c>
      <c r="H1" s="39"/>
      <c r="I1" s="39"/>
      <c r="J1" s="39"/>
      <c r="K1" s="39"/>
      <c r="L1" s="39"/>
      <c r="M1" s="40"/>
      <c r="N1" s="40"/>
      <c r="O1" s="40"/>
    </row>
    <row r="2" spans="1:15" ht="11.25" customHeight="1" x14ac:dyDescent="0.25">
      <c r="A2" s="14" t="s">
        <v>1290</v>
      </c>
      <c r="B2" s="14" t="s">
        <v>1291</v>
      </c>
      <c r="C2" s="14" t="s">
        <v>1292</v>
      </c>
      <c r="D2" s="14" t="s">
        <v>1293</v>
      </c>
      <c r="E2" s="14" t="s">
        <v>1294</v>
      </c>
      <c r="F2" s="28" t="s">
        <v>1295</v>
      </c>
      <c r="G2" s="123">
        <v>1</v>
      </c>
    </row>
    <row r="3" spans="1:15" ht="11.25" customHeight="1" x14ac:dyDescent="0.25">
      <c r="E3" s="14" t="s">
        <v>1296</v>
      </c>
      <c r="F3" s="14" t="s">
        <v>1297</v>
      </c>
      <c r="G3" s="123">
        <v>1</v>
      </c>
    </row>
    <row r="4" spans="1:15" ht="11.25" customHeight="1" x14ac:dyDescent="0.25">
      <c r="E4" s="14" t="s">
        <v>1298</v>
      </c>
      <c r="F4" s="115" t="s">
        <v>1299</v>
      </c>
      <c r="G4" s="123">
        <v>1</v>
      </c>
    </row>
    <row r="5" spans="1:15" ht="11.25" customHeight="1" x14ac:dyDescent="0.25">
      <c r="E5" s="14" t="s">
        <v>1300</v>
      </c>
      <c r="F5" s="20" t="s">
        <v>1301</v>
      </c>
      <c r="G5" s="123">
        <v>1</v>
      </c>
    </row>
    <row r="6" spans="1:15" ht="11.25" customHeight="1" x14ac:dyDescent="0.25">
      <c r="B6" s="15"/>
      <c r="C6" s="15"/>
      <c r="D6" s="15"/>
      <c r="E6" s="15"/>
      <c r="F6" s="15"/>
      <c r="G6" s="123"/>
    </row>
    <row r="7" spans="1:15" ht="11.25" customHeight="1" x14ac:dyDescent="0.25">
      <c r="C7" s="14" t="s">
        <v>1302</v>
      </c>
      <c r="D7" s="30" t="s">
        <v>1303</v>
      </c>
      <c r="E7" s="15" t="s">
        <v>1304</v>
      </c>
      <c r="F7" s="15" t="s">
        <v>1305</v>
      </c>
      <c r="G7" s="123">
        <v>1</v>
      </c>
    </row>
    <row r="8" spans="1:15" ht="11.25" customHeight="1" x14ac:dyDescent="0.25">
      <c r="D8" s="15"/>
      <c r="E8" s="15" t="s">
        <v>1306</v>
      </c>
      <c r="F8" s="15" t="s">
        <v>1307</v>
      </c>
      <c r="G8" s="123">
        <v>1</v>
      </c>
    </row>
    <row r="9" spans="1:15" ht="11.25" customHeight="1" x14ac:dyDescent="0.25">
      <c r="D9" s="15"/>
      <c r="E9" s="15" t="s">
        <v>1308</v>
      </c>
      <c r="F9" s="15" t="s">
        <v>1309</v>
      </c>
      <c r="G9" s="123">
        <v>1</v>
      </c>
    </row>
    <row r="10" spans="1:15" ht="11.25" customHeight="1" x14ac:dyDescent="0.25">
      <c r="D10" s="15"/>
      <c r="E10" s="15" t="s">
        <v>1310</v>
      </c>
      <c r="F10" s="15" t="s">
        <v>1311</v>
      </c>
      <c r="G10" s="123">
        <v>1</v>
      </c>
    </row>
    <row r="11" spans="1:15" ht="11.25" customHeight="1" x14ac:dyDescent="0.25">
      <c r="G11" s="123"/>
    </row>
    <row r="12" spans="1:15" ht="11.25" customHeight="1" x14ac:dyDescent="0.25">
      <c r="A12" s="14" t="s">
        <v>1312</v>
      </c>
      <c r="B12" s="15" t="s">
        <v>1313</v>
      </c>
      <c r="C12" s="15" t="s">
        <v>1314</v>
      </c>
      <c r="D12" s="14" t="s">
        <v>1315</v>
      </c>
      <c r="E12" s="14" t="s">
        <v>1316</v>
      </c>
      <c r="F12" s="14" t="s">
        <v>1317</v>
      </c>
      <c r="G12" s="123">
        <v>1</v>
      </c>
    </row>
    <row r="13" spans="1:15" ht="11.25" customHeight="1" x14ac:dyDescent="0.25">
      <c r="B13" s="15"/>
      <c r="E13" s="14" t="s">
        <v>1318</v>
      </c>
      <c r="F13" s="14" t="s">
        <v>1319</v>
      </c>
      <c r="G13" s="123">
        <v>1</v>
      </c>
    </row>
    <row r="14" spans="1:15" ht="11.25" customHeight="1" x14ac:dyDescent="0.25">
      <c r="E14" s="14" t="s">
        <v>1320</v>
      </c>
      <c r="F14" s="15" t="s">
        <v>1321</v>
      </c>
      <c r="G14" s="123">
        <v>1</v>
      </c>
    </row>
    <row r="15" spans="1:15" ht="11.25" customHeight="1" x14ac:dyDescent="0.25">
      <c r="E15" s="14" t="s">
        <v>1322</v>
      </c>
      <c r="F15" s="15" t="s">
        <v>1323</v>
      </c>
      <c r="G15" s="123">
        <v>1</v>
      </c>
    </row>
    <row r="16" spans="1:15" ht="11.25" customHeight="1" x14ac:dyDescent="0.25">
      <c r="D16" s="15"/>
      <c r="E16" s="14" t="s">
        <v>1324</v>
      </c>
      <c r="F16" s="15" t="s">
        <v>1325</v>
      </c>
      <c r="G16" s="123">
        <v>1</v>
      </c>
    </row>
    <row r="17" spans="1:7" ht="11.25" customHeight="1" x14ac:dyDescent="0.25">
      <c r="D17" s="15"/>
      <c r="E17" s="14" t="s">
        <v>1326</v>
      </c>
      <c r="F17" s="15" t="s">
        <v>1327</v>
      </c>
      <c r="G17" s="123">
        <v>1</v>
      </c>
    </row>
    <row r="18" spans="1:7" ht="11.25" customHeight="1" x14ac:dyDescent="0.25">
      <c r="E18" s="14" t="s">
        <v>1328</v>
      </c>
      <c r="F18" s="20" t="s">
        <v>1329</v>
      </c>
      <c r="G18" s="123">
        <v>1</v>
      </c>
    </row>
    <row r="19" spans="1:7" ht="11.25" customHeight="1" x14ac:dyDescent="0.25">
      <c r="E19" s="14" t="s">
        <v>1330</v>
      </c>
      <c r="F19" s="20" t="s">
        <v>1331</v>
      </c>
      <c r="G19" s="123">
        <v>1</v>
      </c>
    </row>
    <row r="20" spans="1:7" ht="11.25" customHeight="1" x14ac:dyDescent="0.25">
      <c r="G20" s="123"/>
    </row>
    <row r="21" spans="1:7" ht="11.25" customHeight="1" x14ac:dyDescent="0.25">
      <c r="A21" s="14" t="s">
        <v>1332</v>
      </c>
      <c r="B21" s="14" t="s">
        <v>1333</v>
      </c>
      <c r="C21" s="14" t="s">
        <v>1334</v>
      </c>
      <c r="D21" s="14" t="s">
        <v>1335</v>
      </c>
      <c r="E21" s="15" t="s">
        <v>1336</v>
      </c>
      <c r="F21" s="14" t="s">
        <v>1337</v>
      </c>
      <c r="G21" s="123">
        <v>1</v>
      </c>
    </row>
    <row r="22" spans="1:7" ht="11.25" customHeight="1" x14ac:dyDescent="0.25">
      <c r="D22" s="28"/>
      <c r="E22" s="15" t="s">
        <v>1338</v>
      </c>
      <c r="F22" s="20" t="s">
        <v>1339</v>
      </c>
      <c r="G22" s="123">
        <v>1</v>
      </c>
    </row>
    <row r="23" spans="1:7" ht="11.25" customHeight="1" x14ac:dyDescent="0.25">
      <c r="C23" s="15"/>
      <c r="D23" s="15"/>
      <c r="E23" s="15" t="s">
        <v>1340</v>
      </c>
      <c r="F23" s="15" t="s">
        <v>1341</v>
      </c>
      <c r="G23" s="123">
        <v>1</v>
      </c>
    </row>
    <row r="24" spans="1:7" ht="11.25" customHeight="1" x14ac:dyDescent="0.25">
      <c r="B24" s="16"/>
      <c r="C24" s="15"/>
      <c r="D24" s="15"/>
      <c r="E24" s="15"/>
      <c r="F24" s="15"/>
      <c r="G24" s="123"/>
    </row>
    <row r="25" spans="1:7" ht="11.25" customHeight="1" x14ac:dyDescent="0.25">
      <c r="A25" s="14" t="s">
        <v>1342</v>
      </c>
      <c r="B25" s="15" t="s">
        <v>1343</v>
      </c>
      <c r="C25" s="14" t="s">
        <v>1344</v>
      </c>
      <c r="D25" s="14" t="s">
        <v>1345</v>
      </c>
      <c r="E25" s="14" t="s">
        <v>1346</v>
      </c>
      <c r="F25" s="14" t="s">
        <v>1347</v>
      </c>
      <c r="G25" s="123">
        <v>1</v>
      </c>
    </row>
    <row r="26" spans="1:7" ht="11.25" customHeight="1" x14ac:dyDescent="0.25">
      <c r="D26" s="28"/>
      <c r="E26" s="14" t="s">
        <v>1348</v>
      </c>
      <c r="F26" s="14" t="s">
        <v>1349</v>
      </c>
      <c r="G26" s="123">
        <v>1</v>
      </c>
    </row>
    <row r="27" spans="1:7" ht="11.25" customHeight="1" x14ac:dyDescent="0.25">
      <c r="E27" s="14" t="s">
        <v>1350</v>
      </c>
      <c r="F27" s="15" t="s">
        <v>1351</v>
      </c>
      <c r="G27" s="123">
        <v>1</v>
      </c>
    </row>
    <row r="28" spans="1:7" ht="11.25" customHeight="1" x14ac:dyDescent="0.25">
      <c r="E28" s="14" t="s">
        <v>1352</v>
      </c>
      <c r="F28" s="14" t="s">
        <v>1353</v>
      </c>
      <c r="G28" s="123">
        <v>1</v>
      </c>
    </row>
    <row r="29" spans="1:7" ht="11.25" customHeight="1" x14ac:dyDescent="0.25">
      <c r="G29" s="123"/>
    </row>
    <row r="30" spans="1:7" ht="11.25" customHeight="1" x14ac:dyDescent="0.25">
      <c r="C30" s="14" t="s">
        <v>1354</v>
      </c>
      <c r="D30" s="14" t="s">
        <v>1355</v>
      </c>
      <c r="E30" s="14" t="s">
        <v>1356</v>
      </c>
      <c r="F30" s="14" t="s">
        <v>1357</v>
      </c>
      <c r="G30" s="123">
        <v>1</v>
      </c>
    </row>
    <row r="31" spans="1:7" ht="11.25" customHeight="1" x14ac:dyDescent="0.25">
      <c r="E31" s="14" t="s">
        <v>1358</v>
      </c>
      <c r="F31" s="14" t="s">
        <v>1359</v>
      </c>
      <c r="G31" s="123">
        <v>1</v>
      </c>
    </row>
    <row r="32" spans="1:7" ht="11.25" customHeight="1" x14ac:dyDescent="0.25">
      <c r="E32" s="14" t="s">
        <v>1360</v>
      </c>
      <c r="F32" s="14" t="s">
        <v>1361</v>
      </c>
      <c r="G32" s="123">
        <v>1</v>
      </c>
    </row>
    <row r="33" spans="1:7" ht="11.25" customHeight="1" x14ac:dyDescent="0.25">
      <c r="G33" s="123"/>
    </row>
    <row r="34" spans="1:7" ht="11.25" customHeight="1" x14ac:dyDescent="0.25">
      <c r="A34" s="14" t="s">
        <v>1362</v>
      </c>
      <c r="B34" s="15" t="s">
        <v>1363</v>
      </c>
      <c r="C34" s="14" t="s">
        <v>1364</v>
      </c>
      <c r="D34" s="14" t="s">
        <v>1365</v>
      </c>
      <c r="E34" s="15" t="s">
        <v>1366</v>
      </c>
      <c r="F34" s="20" t="s">
        <v>1367</v>
      </c>
      <c r="G34" s="123">
        <v>1</v>
      </c>
    </row>
    <row r="35" spans="1:7" ht="11.25" customHeight="1" x14ac:dyDescent="0.25">
      <c r="B35" s="15"/>
      <c r="E35" s="15" t="s">
        <v>1368</v>
      </c>
      <c r="F35" s="20" t="s">
        <v>1369</v>
      </c>
      <c r="G35" s="123">
        <v>1</v>
      </c>
    </row>
    <row r="36" spans="1:7" ht="11.25" customHeight="1" x14ac:dyDescent="0.25">
      <c r="B36" s="15"/>
      <c r="E36" s="15" t="s">
        <v>1370</v>
      </c>
      <c r="F36" s="28" t="s">
        <v>1371</v>
      </c>
      <c r="G36" s="123">
        <v>1</v>
      </c>
    </row>
    <row r="37" spans="1:7" ht="11.25" customHeight="1" x14ac:dyDescent="0.25">
      <c r="B37" s="15"/>
      <c r="E37" s="15" t="s">
        <v>1372</v>
      </c>
      <c r="F37" s="20" t="s">
        <v>1373</v>
      </c>
      <c r="G37" s="123">
        <v>1</v>
      </c>
    </row>
    <row r="38" spans="1:7" ht="11.25" customHeight="1" x14ac:dyDescent="0.25">
      <c r="B38" s="15"/>
      <c r="E38" s="15"/>
      <c r="F38" s="15"/>
      <c r="G38" s="123"/>
    </row>
    <row r="39" spans="1:7" ht="11.25" customHeight="1" x14ac:dyDescent="0.25">
      <c r="B39" s="15"/>
      <c r="C39" s="14" t="s">
        <v>1374</v>
      </c>
      <c r="D39" s="15" t="s">
        <v>1375</v>
      </c>
      <c r="E39" s="15" t="s">
        <v>1376</v>
      </c>
      <c r="F39" s="15" t="s">
        <v>1377</v>
      </c>
      <c r="G39" s="123">
        <v>1</v>
      </c>
    </row>
    <row r="40" spans="1:7" ht="11.25" customHeight="1" x14ac:dyDescent="0.25">
      <c r="D40" s="15"/>
      <c r="E40" s="15" t="s">
        <v>1378</v>
      </c>
      <c r="F40" s="30" t="s">
        <v>1379</v>
      </c>
      <c r="G40" s="123">
        <v>1</v>
      </c>
    </row>
    <row r="41" spans="1:7" ht="11.25" customHeight="1" x14ac:dyDescent="0.25">
      <c r="E41" s="15" t="s">
        <v>1380</v>
      </c>
      <c r="F41" s="30" t="s">
        <v>1381</v>
      </c>
      <c r="G41" s="123">
        <v>1</v>
      </c>
    </row>
    <row r="42" spans="1:7" ht="11.25" customHeight="1" x14ac:dyDescent="0.25">
      <c r="D42" s="15"/>
      <c r="E42" s="15" t="s">
        <v>1382</v>
      </c>
      <c r="F42" s="30" t="s">
        <v>1383</v>
      </c>
      <c r="G42" s="123">
        <v>1</v>
      </c>
    </row>
    <row r="43" spans="1:7" ht="11.25" customHeight="1" x14ac:dyDescent="0.25">
      <c r="E43" s="15"/>
      <c r="F43" s="30"/>
      <c r="G43" s="123"/>
    </row>
    <row r="44" spans="1:7" ht="11.25" customHeight="1" x14ac:dyDescent="0.25">
      <c r="C44" s="14" t="s">
        <v>1384</v>
      </c>
      <c r="D44" s="14" t="s">
        <v>1385</v>
      </c>
      <c r="E44" s="15" t="s">
        <v>1386</v>
      </c>
      <c r="F44" s="28" t="s">
        <v>1387</v>
      </c>
      <c r="G44" s="123">
        <v>1</v>
      </c>
    </row>
    <row r="45" spans="1:7" ht="11.25" customHeight="1" x14ac:dyDescent="0.25">
      <c r="B45" s="16"/>
      <c r="E45" s="15" t="s">
        <v>1388</v>
      </c>
      <c r="F45" s="30" t="s">
        <v>1389</v>
      </c>
      <c r="G45" s="123">
        <v>1</v>
      </c>
    </row>
    <row r="46" spans="1:7" ht="11.25" customHeight="1" x14ac:dyDescent="0.25">
      <c r="B46" s="16"/>
      <c r="E46" s="15" t="s">
        <v>1390</v>
      </c>
      <c r="F46" s="30" t="s">
        <v>1391</v>
      </c>
      <c r="G46" s="123">
        <v>1</v>
      </c>
    </row>
    <row r="47" spans="1:7" ht="10.5" customHeight="1" x14ac:dyDescent="0.25">
      <c r="B47" s="16"/>
      <c r="E47" s="15" t="s">
        <v>1392</v>
      </c>
      <c r="F47" s="30" t="s">
        <v>1393</v>
      </c>
      <c r="G47" s="123">
        <v>1</v>
      </c>
    </row>
    <row r="48" spans="1:7" ht="11.25" customHeight="1" x14ac:dyDescent="0.25">
      <c r="B48" s="16"/>
      <c r="E48" s="15"/>
      <c r="F48" s="28"/>
      <c r="G48" s="123"/>
    </row>
    <row r="49" spans="1:7" ht="11.25" customHeight="1" x14ac:dyDescent="0.25">
      <c r="C49" s="14" t="s">
        <v>1394</v>
      </c>
      <c r="D49" s="14" t="s">
        <v>1395</v>
      </c>
      <c r="E49" s="14" t="s">
        <v>1396</v>
      </c>
      <c r="F49" s="28" t="s">
        <v>1397</v>
      </c>
      <c r="G49" s="123">
        <v>1</v>
      </c>
    </row>
    <row r="50" spans="1:7" ht="11.25" customHeight="1" x14ac:dyDescent="0.25">
      <c r="E50" s="14" t="s">
        <v>1398</v>
      </c>
      <c r="F50" s="28" t="s">
        <v>1399</v>
      </c>
      <c r="G50" s="123">
        <v>1</v>
      </c>
    </row>
    <row r="51" spans="1:7" ht="11.25" customHeight="1" x14ac:dyDescent="0.25">
      <c r="E51" s="14" t="s">
        <v>1400</v>
      </c>
      <c r="F51" s="30" t="s">
        <v>1401</v>
      </c>
      <c r="G51" s="123">
        <v>1</v>
      </c>
    </row>
    <row r="52" spans="1:7" ht="11.25" customHeight="1" x14ac:dyDescent="0.25">
      <c r="F52" s="28"/>
      <c r="G52" s="123"/>
    </row>
    <row r="53" spans="1:7" ht="11.25" customHeight="1" x14ac:dyDescent="0.25">
      <c r="C53" s="15" t="s">
        <v>1402</v>
      </c>
      <c r="D53" s="20" t="s">
        <v>1403</v>
      </c>
      <c r="E53" s="15" t="s">
        <v>1404</v>
      </c>
      <c r="F53" s="28" t="s">
        <v>1405</v>
      </c>
      <c r="G53" s="123">
        <v>1</v>
      </c>
    </row>
    <row r="54" spans="1:7" ht="11.25" customHeight="1" x14ac:dyDescent="0.25">
      <c r="E54" s="15" t="s">
        <v>1406</v>
      </c>
      <c r="F54" s="28" t="s">
        <v>1407</v>
      </c>
      <c r="G54" s="123">
        <v>1</v>
      </c>
    </row>
    <row r="55" spans="1:7" ht="11.25" customHeight="1" x14ac:dyDescent="0.25">
      <c r="E55" s="15" t="s">
        <v>1408</v>
      </c>
      <c r="F55" s="20" t="s">
        <v>1409</v>
      </c>
      <c r="G55" s="123">
        <v>1</v>
      </c>
    </row>
    <row r="56" spans="1:7" ht="11.25" customHeight="1" x14ac:dyDescent="0.25">
      <c r="E56" s="15"/>
      <c r="F56" s="28"/>
      <c r="G56" s="123"/>
    </row>
    <row r="57" spans="1:7" ht="11.25" customHeight="1" x14ac:dyDescent="0.25">
      <c r="C57" s="14" t="s">
        <v>1410</v>
      </c>
      <c r="D57" s="14" t="s">
        <v>1411</v>
      </c>
      <c r="E57" s="15" t="s">
        <v>1412</v>
      </c>
      <c r="F57" s="30" t="s">
        <v>1413</v>
      </c>
      <c r="G57" s="123">
        <v>1</v>
      </c>
    </row>
    <row r="58" spans="1:7" ht="11.25" customHeight="1" x14ac:dyDescent="0.25">
      <c r="E58" s="15" t="s">
        <v>1414</v>
      </c>
      <c r="F58" s="30" t="s">
        <v>1415</v>
      </c>
      <c r="G58" s="123">
        <v>1</v>
      </c>
    </row>
    <row r="59" spans="1:7" ht="11.25" customHeight="1" x14ac:dyDescent="0.25">
      <c r="D59" s="15"/>
      <c r="E59" s="15" t="s">
        <v>1416</v>
      </c>
      <c r="F59" s="28" t="s">
        <v>1417</v>
      </c>
      <c r="G59" s="123">
        <v>1</v>
      </c>
    </row>
    <row r="60" spans="1:7" ht="11.25" customHeight="1" x14ac:dyDescent="0.25">
      <c r="D60" s="15"/>
      <c r="E60" s="15" t="s">
        <v>1418</v>
      </c>
      <c r="F60" s="30" t="s">
        <v>1419</v>
      </c>
      <c r="G60" s="123">
        <v>1</v>
      </c>
    </row>
    <row r="61" spans="1:7" ht="11.25" customHeight="1" x14ac:dyDescent="0.25">
      <c r="G61" s="123"/>
    </row>
    <row r="62" spans="1:7" ht="11.25" customHeight="1" x14ac:dyDescent="0.25">
      <c r="A62" s="14" t="s">
        <v>1420</v>
      </c>
      <c r="B62" s="14" t="s">
        <v>1421</v>
      </c>
      <c r="C62" s="15" t="s">
        <v>1422</v>
      </c>
      <c r="D62" s="20" t="s">
        <v>1423</v>
      </c>
      <c r="E62" s="15" t="s">
        <v>1424</v>
      </c>
      <c r="F62" s="20" t="s">
        <v>1425</v>
      </c>
      <c r="G62" s="123">
        <v>1</v>
      </c>
    </row>
    <row r="63" spans="1:7" ht="11.25" customHeight="1" x14ac:dyDescent="0.25">
      <c r="E63" s="15" t="s">
        <v>1426</v>
      </c>
      <c r="F63" s="30" t="s">
        <v>1427</v>
      </c>
      <c r="G63" s="123">
        <v>1</v>
      </c>
    </row>
    <row r="64" spans="1:7" ht="11.25" customHeight="1" x14ac:dyDescent="0.25">
      <c r="F64" s="28"/>
      <c r="G64" s="123"/>
    </row>
    <row r="65" spans="2:7" ht="11.25" customHeight="1" x14ac:dyDescent="0.25">
      <c r="C65" s="14" t="s">
        <v>1428</v>
      </c>
      <c r="D65" s="14" t="s">
        <v>1429</v>
      </c>
      <c r="E65" s="14" t="s">
        <v>1430</v>
      </c>
      <c r="F65" s="28" t="s">
        <v>1431</v>
      </c>
      <c r="G65" s="123">
        <v>1</v>
      </c>
    </row>
    <row r="66" spans="2:7" ht="11.25" customHeight="1" x14ac:dyDescent="0.25">
      <c r="E66" s="14" t="s">
        <v>1432</v>
      </c>
      <c r="F66" s="28" t="s">
        <v>1433</v>
      </c>
      <c r="G66" s="123">
        <v>1</v>
      </c>
    </row>
    <row r="67" spans="2:7" ht="11.25" customHeight="1" x14ac:dyDescent="0.25">
      <c r="E67" s="14" t="s">
        <v>1434</v>
      </c>
      <c r="F67" s="28" t="s">
        <v>1435</v>
      </c>
      <c r="G67" s="123">
        <v>1</v>
      </c>
    </row>
    <row r="68" spans="2:7" ht="11.25" customHeight="1" x14ac:dyDescent="0.25">
      <c r="E68" s="14" t="s">
        <v>1436</v>
      </c>
      <c r="F68" s="28" t="s">
        <v>1437</v>
      </c>
      <c r="G68" s="123">
        <v>1</v>
      </c>
    </row>
    <row r="69" spans="2:7" ht="11.25" customHeight="1" x14ac:dyDescent="0.25">
      <c r="F69" s="28"/>
      <c r="G69" s="123"/>
    </row>
    <row r="70" spans="2:7" ht="11.25" customHeight="1" x14ac:dyDescent="0.25">
      <c r="C70" s="14" t="s">
        <v>1438</v>
      </c>
      <c r="D70" s="14" t="s">
        <v>1439</v>
      </c>
      <c r="E70" s="15" t="s">
        <v>1440</v>
      </c>
      <c r="F70" s="20" t="s">
        <v>1441</v>
      </c>
      <c r="G70" s="123">
        <v>1</v>
      </c>
    </row>
    <row r="71" spans="2:7" ht="11.25" customHeight="1" x14ac:dyDescent="0.25">
      <c r="E71" s="15" t="s">
        <v>1442</v>
      </c>
      <c r="F71" s="20" t="s">
        <v>1443</v>
      </c>
      <c r="G71" s="123">
        <v>1</v>
      </c>
    </row>
    <row r="72" spans="2:7" ht="11.25" customHeight="1" x14ac:dyDescent="0.25">
      <c r="E72" s="15" t="s">
        <v>1444</v>
      </c>
      <c r="F72" s="20" t="s">
        <v>1445</v>
      </c>
      <c r="G72" s="123">
        <v>1</v>
      </c>
    </row>
    <row r="73" spans="2:7" ht="11.25" customHeight="1" x14ac:dyDescent="0.25">
      <c r="E73" s="15" t="s">
        <v>1446</v>
      </c>
      <c r="F73" s="20" t="s">
        <v>1447</v>
      </c>
      <c r="G73" s="123">
        <v>1</v>
      </c>
    </row>
    <row r="74" spans="2:7" ht="11.25" customHeight="1" x14ac:dyDescent="0.25">
      <c r="E74" s="15" t="s">
        <v>1448</v>
      </c>
      <c r="F74" s="20" t="s">
        <v>1449</v>
      </c>
      <c r="G74" s="123">
        <v>1</v>
      </c>
    </row>
    <row r="75" spans="2:7" ht="11.25" customHeight="1" x14ac:dyDescent="0.25">
      <c r="B75" s="15"/>
      <c r="C75" s="15"/>
      <c r="D75" s="15"/>
      <c r="E75" s="15" t="s">
        <v>1450</v>
      </c>
      <c r="F75" s="20" t="s">
        <v>1451</v>
      </c>
      <c r="G75" s="123">
        <v>1</v>
      </c>
    </row>
    <row r="76" spans="2:7" ht="11.25" customHeight="1" x14ac:dyDescent="0.25">
      <c r="C76" s="15"/>
      <c r="F76" s="28"/>
      <c r="G76" s="123"/>
    </row>
    <row r="77" spans="2:7" ht="11.25" customHeight="1" x14ac:dyDescent="0.25">
      <c r="C77" s="14" t="s">
        <v>1452</v>
      </c>
      <c r="D77" s="14" t="s">
        <v>1453</v>
      </c>
      <c r="E77" s="14" t="s">
        <v>1454</v>
      </c>
      <c r="F77" s="14" t="s">
        <v>1455</v>
      </c>
      <c r="G77" s="123">
        <v>1</v>
      </c>
    </row>
    <row r="78" spans="2:7" ht="11.25" customHeight="1" x14ac:dyDescent="0.25">
      <c r="E78" s="14" t="s">
        <v>1456</v>
      </c>
      <c r="F78" s="14" t="s">
        <v>1457</v>
      </c>
      <c r="G78" s="123">
        <v>1</v>
      </c>
    </row>
    <row r="79" spans="2:7" ht="11.25" customHeight="1" x14ac:dyDescent="0.25">
      <c r="F79" s="28"/>
    </row>
    <row r="80" spans="2:7" ht="11.25" customHeight="1" x14ac:dyDescent="0.25">
      <c r="D80" s="28"/>
    </row>
    <row r="81" ht="11.25" customHeight="1" x14ac:dyDescent="0.25"/>
    <row r="82" ht="11.25" customHeight="1" x14ac:dyDescent="0.25"/>
    <row r="83" ht="11.2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64"/>
  <sheetViews>
    <sheetView workbookViewId="0">
      <selection activeCell="D22" sqref="D22"/>
    </sheetView>
  </sheetViews>
  <sheetFormatPr defaultColWidth="11.42578125" defaultRowHeight="15" x14ac:dyDescent="0.25"/>
  <cols>
    <col min="1" max="1" width="4.85546875" style="17" customWidth="1"/>
    <col min="2" max="2" width="40" style="17" customWidth="1"/>
    <col min="3" max="3" width="5.5703125" style="17" customWidth="1"/>
    <col min="4" max="4" width="43.5703125" style="17" customWidth="1"/>
    <col min="5" max="5" width="4.7109375" style="14" customWidth="1"/>
    <col min="6" max="6" width="114.7109375" style="14" customWidth="1"/>
    <col min="7" max="7" width="3.85546875" style="14" customWidth="1"/>
    <col min="8" max="8" width="18.7109375" style="14" customWidth="1"/>
    <col min="9" max="16384" width="11.42578125" style="17"/>
  </cols>
  <sheetData>
    <row r="1" spans="1:13" ht="12" customHeight="1" x14ac:dyDescent="0.25">
      <c r="B1" s="16" t="s">
        <v>1458</v>
      </c>
      <c r="D1" s="16" t="s">
        <v>1459</v>
      </c>
      <c r="E1" s="16" t="s">
        <v>1460</v>
      </c>
      <c r="G1" s="122" t="s">
        <v>1461</v>
      </c>
      <c r="H1" s="39"/>
      <c r="I1" s="39"/>
      <c r="J1" s="39"/>
      <c r="K1" s="39"/>
      <c r="L1" s="39"/>
      <c r="M1" s="41"/>
    </row>
    <row r="2" spans="1:13" ht="12.75" customHeight="1" x14ac:dyDescent="0.25">
      <c r="A2" s="14" t="s">
        <v>1462</v>
      </c>
      <c r="B2" s="14" t="s">
        <v>1463</v>
      </c>
      <c r="C2" s="15" t="s">
        <v>1464</v>
      </c>
      <c r="D2" s="14" t="s">
        <v>1465</v>
      </c>
      <c r="E2" s="14" t="s">
        <v>1466</v>
      </c>
      <c r="F2" s="14" t="s">
        <v>1467</v>
      </c>
      <c r="G2" s="123">
        <v>1</v>
      </c>
    </row>
    <row r="3" spans="1:13" ht="12.75" customHeight="1" x14ac:dyDescent="0.25">
      <c r="D3" s="121"/>
      <c r="E3" s="14" t="s">
        <v>1468</v>
      </c>
      <c r="F3" s="14" t="s">
        <v>1469</v>
      </c>
      <c r="G3" s="123">
        <v>1</v>
      </c>
    </row>
    <row r="4" spans="1:13" ht="12.75" customHeight="1" x14ac:dyDescent="0.25">
      <c r="B4" s="14"/>
      <c r="D4" s="121"/>
      <c r="E4" s="14" t="s">
        <v>1470</v>
      </c>
      <c r="F4" s="14" t="s">
        <v>1471</v>
      </c>
      <c r="G4" s="123">
        <v>1</v>
      </c>
    </row>
    <row r="5" spans="1:13" ht="12.75" customHeight="1" x14ac:dyDescent="0.25">
      <c r="B5" s="14"/>
      <c r="G5" s="123"/>
    </row>
    <row r="6" spans="1:13" ht="12.75" customHeight="1" x14ac:dyDescent="0.25">
      <c r="B6" s="14"/>
      <c r="C6" s="14" t="s">
        <v>1472</v>
      </c>
      <c r="D6" s="14" t="s">
        <v>1473</v>
      </c>
      <c r="E6" s="14" t="s">
        <v>1474</v>
      </c>
      <c r="F6" s="14" t="s">
        <v>1475</v>
      </c>
      <c r="G6" s="123">
        <v>1</v>
      </c>
    </row>
    <row r="7" spans="1:13" ht="12.75" customHeight="1" x14ac:dyDescent="0.25">
      <c r="B7" s="14"/>
      <c r="D7" s="121"/>
      <c r="E7" s="14" t="s">
        <v>1476</v>
      </c>
      <c r="F7" s="14" t="s">
        <v>1477</v>
      </c>
      <c r="G7" s="123">
        <v>1</v>
      </c>
    </row>
    <row r="8" spans="1:13" ht="12.75" customHeight="1" x14ac:dyDescent="0.25">
      <c r="E8" s="14" t="s">
        <v>1478</v>
      </c>
      <c r="F8" s="14" t="s">
        <v>1479</v>
      </c>
      <c r="G8" s="123">
        <v>1</v>
      </c>
    </row>
    <row r="9" spans="1:13" ht="12.75" customHeight="1" x14ac:dyDescent="0.25">
      <c r="A9" s="14"/>
      <c r="D9" s="14"/>
      <c r="E9" s="14" t="s">
        <v>1480</v>
      </c>
      <c r="F9" s="14" t="s">
        <v>1481</v>
      </c>
      <c r="G9" s="123">
        <v>1</v>
      </c>
    </row>
    <row r="10" spans="1:13" ht="12.75" customHeight="1" x14ac:dyDescent="0.25">
      <c r="D10" s="14"/>
      <c r="G10" s="123"/>
    </row>
    <row r="11" spans="1:13" ht="12.75" customHeight="1" x14ac:dyDescent="0.25">
      <c r="C11" s="14" t="s">
        <v>1482</v>
      </c>
      <c r="D11" s="14" t="s">
        <v>1483</v>
      </c>
      <c r="E11" s="14" t="s">
        <v>1484</v>
      </c>
      <c r="F11" s="14" t="s">
        <v>1485</v>
      </c>
      <c r="G11" s="123">
        <v>1</v>
      </c>
    </row>
    <row r="12" spans="1:13" ht="12.75" customHeight="1" x14ac:dyDescent="0.25">
      <c r="E12" s="14" t="s">
        <v>1486</v>
      </c>
      <c r="F12" s="14" t="s">
        <v>1487</v>
      </c>
      <c r="G12" s="123">
        <v>1</v>
      </c>
    </row>
    <row r="13" spans="1:13" ht="12.75" customHeight="1" x14ac:dyDescent="0.25">
      <c r="C13" s="14"/>
      <c r="D13" s="14"/>
      <c r="E13" s="17"/>
      <c r="F13" s="17"/>
      <c r="G13" s="123"/>
    </row>
    <row r="14" spans="1:13" ht="12.75" customHeight="1" x14ac:dyDescent="0.25">
      <c r="A14" s="14" t="s">
        <v>1488</v>
      </c>
      <c r="B14" s="14" t="s">
        <v>1489</v>
      </c>
      <c r="C14" s="14" t="s">
        <v>1490</v>
      </c>
      <c r="D14" s="14" t="s">
        <v>1491</v>
      </c>
      <c r="E14" s="14" t="s">
        <v>1492</v>
      </c>
      <c r="F14" s="14" t="s">
        <v>1493</v>
      </c>
      <c r="G14" s="123">
        <v>1</v>
      </c>
    </row>
    <row r="15" spans="1:13" ht="12.75" customHeight="1" x14ac:dyDescent="0.25">
      <c r="A15" s="14"/>
      <c r="B15" s="14"/>
      <c r="C15" s="14"/>
      <c r="D15" s="14"/>
      <c r="E15" s="14" t="s">
        <v>1494</v>
      </c>
      <c r="F15" s="14" t="s">
        <v>1495</v>
      </c>
      <c r="G15" s="123">
        <v>1</v>
      </c>
    </row>
    <row r="16" spans="1:13" ht="12.75" customHeight="1" x14ac:dyDescent="0.25">
      <c r="A16" s="14"/>
      <c r="B16" s="14"/>
      <c r="C16" s="14"/>
      <c r="D16" s="14"/>
      <c r="E16" s="14" t="s">
        <v>1496</v>
      </c>
      <c r="F16" s="14" t="s">
        <v>1497</v>
      </c>
      <c r="G16" s="123">
        <v>1</v>
      </c>
    </row>
    <row r="17" spans="1:7" ht="12.75" customHeight="1" x14ac:dyDescent="0.25">
      <c r="A17" s="14"/>
      <c r="B17" s="14"/>
      <c r="C17" s="14"/>
      <c r="D17" s="14"/>
      <c r="E17" s="14" t="s">
        <v>1498</v>
      </c>
      <c r="F17" s="14" t="s">
        <v>1499</v>
      </c>
      <c r="G17" s="123">
        <v>1</v>
      </c>
    </row>
    <row r="20" spans="1:7" x14ac:dyDescent="0.25">
      <c r="C20" s="14"/>
      <c r="D20" s="14"/>
    </row>
    <row r="27" spans="1:7" x14ac:dyDescent="0.25">
      <c r="C27" s="14"/>
      <c r="D27" s="14"/>
    </row>
    <row r="35" spans="3:4" x14ac:dyDescent="0.25">
      <c r="C35" s="14"/>
      <c r="D35" s="14"/>
    </row>
    <row r="48" spans="3:4" x14ac:dyDescent="0.25">
      <c r="D48" s="14"/>
    </row>
    <row r="58" spans="4:4" x14ac:dyDescent="0.25">
      <c r="D58" s="14"/>
    </row>
    <row r="64" spans="4:4" x14ac:dyDescent="0.25">
      <c r="D64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88555558946501"/>
  </sheetPr>
  <dimension ref="B1:E18"/>
  <sheetViews>
    <sheetView showGridLines="0" zoomScale="70" zoomScaleNormal="70" workbookViewId="0">
      <selection activeCell="B5" sqref="B5:C5"/>
    </sheetView>
  </sheetViews>
  <sheetFormatPr defaultColWidth="11.42578125" defaultRowHeight="15" x14ac:dyDescent="0.25"/>
  <cols>
    <col min="1" max="1" width="4.140625" style="35" customWidth="1"/>
    <col min="2" max="2" width="11.42578125" style="35" customWidth="1"/>
    <col min="3" max="3" width="116.28515625" style="35" customWidth="1"/>
    <col min="4" max="16384" width="11.42578125" style="35"/>
  </cols>
  <sheetData>
    <row r="1" spans="2:5" ht="119.25" customHeight="1" x14ac:dyDescent="0.25">
      <c r="B1" s="9"/>
      <c r="C1" s="9"/>
    </row>
    <row r="2" spans="2:5" ht="64.5" customHeight="1" x14ac:dyDescent="0.25">
      <c r="B2" s="452" t="s">
        <v>0</v>
      </c>
      <c r="C2" s="452"/>
      <c r="D2" s="10"/>
      <c r="E2" s="10"/>
    </row>
    <row r="3" spans="2:5" ht="22.5" customHeight="1" x14ac:dyDescent="0.25">
      <c r="B3" s="8"/>
      <c r="C3" s="8"/>
    </row>
    <row r="4" spans="2:5" ht="15.75" customHeight="1" x14ac:dyDescent="0.25">
      <c r="B4" s="7" t="s">
        <v>1</v>
      </c>
      <c r="C4" s="7"/>
    </row>
    <row r="5" spans="2:5" ht="82.5" customHeight="1" x14ac:dyDescent="0.25">
      <c r="B5" s="11" t="s">
        <v>2</v>
      </c>
      <c r="C5" s="11"/>
      <c r="D5" s="36"/>
    </row>
    <row r="6" spans="2:5" ht="62.25" customHeight="1" x14ac:dyDescent="0.25">
      <c r="B6" s="11" t="s">
        <v>3</v>
      </c>
      <c r="C6" s="11"/>
      <c r="D6" s="36"/>
    </row>
    <row r="7" spans="2:5" ht="58.5" customHeight="1" x14ac:dyDescent="0.25">
      <c r="B7" s="11" t="s">
        <v>4</v>
      </c>
      <c r="C7" s="11"/>
      <c r="D7" s="36"/>
    </row>
    <row r="8" spans="2:5" ht="15.75" customHeight="1" x14ac:dyDescent="0.25">
      <c r="B8" s="7" t="s">
        <v>5</v>
      </c>
      <c r="C8" s="7"/>
    </row>
    <row r="9" spans="2:5" ht="33" customHeight="1" x14ac:dyDescent="0.25">
      <c r="B9" s="6" t="s">
        <v>6</v>
      </c>
      <c r="C9" s="6"/>
    </row>
    <row r="10" spans="2:5" ht="13.5" customHeight="1" x14ac:dyDescent="0.25">
      <c r="B10" s="5"/>
      <c r="C10" s="5"/>
    </row>
    <row r="11" spans="2:5" ht="20.25" customHeight="1" x14ac:dyDescent="0.25">
      <c r="B11" s="6" t="s">
        <v>7</v>
      </c>
      <c r="C11" s="6"/>
    </row>
    <row r="12" spans="2:5" ht="15.75" customHeight="1" x14ac:dyDescent="0.25"/>
    <row r="13" spans="2:5" s="42" customFormat="1" ht="22.5" customHeight="1" x14ac:dyDescent="0.25">
      <c r="B13" s="12" t="s">
        <v>8</v>
      </c>
      <c r="C13" s="11"/>
    </row>
    <row r="14" spans="2:5" s="42" customFormat="1" ht="12" customHeight="1" x14ac:dyDescent="0.25">
      <c r="B14" s="13"/>
      <c r="C14" s="13"/>
    </row>
    <row r="15" spans="2:5" ht="12.75" customHeight="1" x14ac:dyDescent="0.25">
      <c r="B15" s="13"/>
      <c r="C15" s="13"/>
    </row>
    <row r="16" spans="2:5" ht="12.75" customHeight="1" x14ac:dyDescent="0.25">
      <c r="B16" s="13"/>
      <c r="C16" s="13"/>
    </row>
    <row r="17" spans="2:3" ht="12.75" customHeight="1" x14ac:dyDescent="0.25">
      <c r="B17" s="13"/>
      <c r="C17" s="13"/>
    </row>
    <row r="18" spans="2:3" ht="12.75" customHeight="1" x14ac:dyDescent="0.25">
      <c r="B18" s="13"/>
      <c r="C18" s="13"/>
    </row>
  </sheetData>
  <sheetProtection formatCells="0" formatColumns="0" formatRows="0" insertColumns="0" insertRows="0" insertHyperlinks="0" deleteColumns="0" deleteRows="0" sort="0" autoFilter="0" pivotTables="0"/>
  <mergeCells count="18">
    <mergeCell ref="D2:E2"/>
    <mergeCell ref="B17:C17"/>
    <mergeCell ref="B1:C1"/>
    <mergeCell ref="B2:C2"/>
    <mergeCell ref="B3:C3"/>
    <mergeCell ref="B4:C4"/>
    <mergeCell ref="B5:C5"/>
    <mergeCell ref="B11:C11"/>
    <mergeCell ref="B6:C6"/>
    <mergeCell ref="B7:C7"/>
    <mergeCell ref="B8:C8"/>
    <mergeCell ref="B9:C9"/>
    <mergeCell ref="B10:C10"/>
    <mergeCell ref="B18:C18"/>
    <mergeCell ref="B13:C13"/>
    <mergeCell ref="B14:C14"/>
    <mergeCell ref="B15:C15"/>
    <mergeCell ref="B16:C16"/>
  </mergeCells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-0.24988555558946501"/>
  </sheetPr>
  <dimension ref="A3:Z64"/>
  <sheetViews>
    <sheetView showGridLines="0" showRowColHeaders="0" zoomScale="55" zoomScaleNormal="55" zoomScaleSheetLayoutView="90" workbookViewId="0">
      <selection activeCell="G9" sqref="G9"/>
    </sheetView>
  </sheetViews>
  <sheetFormatPr defaultColWidth="11.42578125" defaultRowHeight="12.75" x14ac:dyDescent="0.2"/>
  <cols>
    <col min="1" max="2" width="3.85546875" style="34" customWidth="1"/>
    <col min="3" max="3" width="8.140625" style="34" customWidth="1"/>
    <col min="4" max="4" width="19.140625" style="38" customWidth="1"/>
    <col min="5" max="5" width="91.140625" style="34" customWidth="1"/>
    <col min="6" max="6" width="17" style="34" customWidth="1"/>
    <col min="7" max="7" width="17.5703125" style="34" customWidth="1"/>
    <col min="8" max="9" width="18.28515625" style="34" customWidth="1"/>
    <col min="10" max="10" width="3.42578125" style="34" customWidth="1"/>
    <col min="11" max="16384" width="11.42578125" style="34"/>
  </cols>
  <sheetData>
    <row r="3" spans="1:26" ht="22.5" customHeight="1" x14ac:dyDescent="0.2">
      <c r="C3" s="348" t="s">
        <v>9</v>
      </c>
      <c r="D3" s="348"/>
      <c r="E3" s="348"/>
      <c r="F3" s="348"/>
      <c r="G3" s="348"/>
      <c r="H3" s="178"/>
      <c r="I3" s="178"/>
    </row>
    <row r="4" spans="1:26" ht="59.25" customHeight="1" x14ac:dyDescent="0.2">
      <c r="C4" s="6" t="s">
        <v>10</v>
      </c>
      <c r="D4" s="6"/>
      <c r="E4" s="6"/>
      <c r="F4" s="6"/>
      <c r="G4" s="6"/>
      <c r="H4" s="36"/>
      <c r="I4" s="36"/>
    </row>
    <row r="5" spans="1:26" ht="55.5" customHeight="1" x14ac:dyDescent="0.2">
      <c r="C5" s="6" t="s">
        <v>11</v>
      </c>
      <c r="D5" s="6"/>
      <c r="E5" s="6"/>
      <c r="F5" s="6"/>
      <c r="G5" s="6"/>
      <c r="H5" s="36"/>
      <c r="I5" s="36"/>
    </row>
    <row r="6" spans="1:26" ht="20.25" customHeight="1" x14ac:dyDescent="0.2">
      <c r="C6" s="354"/>
      <c r="D6" s="5"/>
      <c r="E6" s="5"/>
      <c r="F6" s="198"/>
      <c r="G6" s="198"/>
      <c r="H6" s="36"/>
      <c r="I6" s="36"/>
    </row>
    <row r="7" spans="1:26" ht="252.75" customHeight="1" x14ac:dyDescent="0.2">
      <c r="C7" s="349"/>
      <c r="D7" s="349"/>
      <c r="E7" s="349"/>
      <c r="F7" s="349"/>
      <c r="G7" s="179"/>
    </row>
    <row r="8" spans="1:26" ht="15" customHeight="1" x14ac:dyDescent="0.2">
      <c r="C8" s="349"/>
      <c r="D8" s="349"/>
      <c r="E8" s="349"/>
      <c r="F8" s="349"/>
      <c r="G8" s="179"/>
    </row>
    <row r="9" spans="1:26" ht="117" customHeight="1" x14ac:dyDescent="0.2">
      <c r="C9" s="350"/>
      <c r="D9" s="350"/>
      <c r="E9" s="350"/>
      <c r="F9" s="350"/>
      <c r="G9" s="179"/>
    </row>
    <row r="10" spans="1:26" ht="9.9499999999999993" customHeight="1" x14ac:dyDescent="0.2">
      <c r="A10" s="344"/>
      <c r="C10" s="342"/>
      <c r="D10" s="342"/>
      <c r="E10" s="342"/>
      <c r="F10" s="342"/>
      <c r="G10" s="179"/>
    </row>
    <row r="11" spans="1:26" s="32" customFormat="1" ht="41.25" customHeight="1" x14ac:dyDescent="0.25">
      <c r="C11" s="351" t="s">
        <v>12</v>
      </c>
      <c r="D11" s="351"/>
      <c r="E11" s="336" t="s">
        <v>13</v>
      </c>
      <c r="F11" s="352" t="s">
        <v>14</v>
      </c>
      <c r="G11" s="353"/>
    </row>
    <row r="12" spans="1:26" s="32" customFormat="1" ht="97.5" customHeight="1" x14ac:dyDescent="0.25">
      <c r="C12" s="4" t="s">
        <v>15</v>
      </c>
      <c r="D12" s="318" t="s">
        <v>16</v>
      </c>
      <c r="E12" s="317" t="s">
        <v>17</v>
      </c>
      <c r="F12" s="327">
        <v>13</v>
      </c>
      <c r="G12" s="323">
        <v>38</v>
      </c>
    </row>
    <row r="13" spans="1:26" s="32" customFormat="1" ht="101.25" customHeight="1" x14ac:dyDescent="0.25">
      <c r="C13" s="4"/>
      <c r="D13" s="312" t="s">
        <v>18</v>
      </c>
      <c r="E13" s="335" t="s">
        <v>19</v>
      </c>
      <c r="F13" s="325">
        <v>8</v>
      </c>
      <c r="G13" s="324">
        <v>13</v>
      </c>
    </row>
    <row r="14" spans="1:26" s="32" customFormat="1" ht="99.95" customHeight="1" x14ac:dyDescent="0.25">
      <c r="C14" s="4"/>
      <c r="D14" s="334" t="s">
        <v>20</v>
      </c>
      <c r="E14" s="343" t="s">
        <v>21</v>
      </c>
      <c r="F14" s="326">
        <v>6</v>
      </c>
      <c r="G14" s="333">
        <v>19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2" customFormat="1" ht="86.25" customHeight="1" x14ac:dyDescent="0.25">
      <c r="C15" s="3" t="s">
        <v>22</v>
      </c>
      <c r="D15" s="330" t="s">
        <v>23</v>
      </c>
      <c r="E15" s="331" t="s">
        <v>24</v>
      </c>
      <c r="F15" s="332">
        <v>3</v>
      </c>
      <c r="G15" s="328">
        <v>17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2" customFormat="1" ht="159.94999999999999" customHeight="1" x14ac:dyDescent="0.25">
      <c r="C16" s="2"/>
      <c r="D16" s="313" t="s">
        <v>25</v>
      </c>
      <c r="E16" s="314" t="s">
        <v>26</v>
      </c>
      <c r="F16" s="332">
        <v>12</v>
      </c>
      <c r="G16" s="328">
        <v>51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3:26" s="32" customFormat="1" ht="68.25" customHeight="1" x14ac:dyDescent="0.25">
      <c r="C17" s="1" t="s">
        <v>27</v>
      </c>
      <c r="D17" s="320" t="s">
        <v>28</v>
      </c>
      <c r="E17" s="319" t="s">
        <v>29</v>
      </c>
      <c r="F17" s="329">
        <v>3</v>
      </c>
      <c r="G17" s="321">
        <v>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3:26" s="32" customFormat="1" ht="76.5" customHeight="1" x14ac:dyDescent="0.25">
      <c r="C18" s="347"/>
      <c r="D18" s="320" t="s">
        <v>30</v>
      </c>
      <c r="E18" s="319" t="s">
        <v>31</v>
      </c>
      <c r="F18" s="315">
        <v>3</v>
      </c>
      <c r="G18" s="321">
        <v>5</v>
      </c>
    </row>
    <row r="19" spans="3:26" s="32" customFormat="1" ht="54.75" customHeight="1" x14ac:dyDescent="0.25">
      <c r="C19" s="124"/>
      <c r="D19" s="125"/>
      <c r="E19" s="126"/>
      <c r="F19" s="316">
        <f>SUM(F12:F18)</f>
        <v>48</v>
      </c>
      <c r="G19" s="322">
        <f>SUM(G12:G18)</f>
        <v>151</v>
      </c>
    </row>
    <row r="20" spans="3:26" ht="14.25" customHeight="1" x14ac:dyDescent="0.2">
      <c r="C20" s="127"/>
      <c r="D20" s="127"/>
    </row>
    <row r="21" spans="3:26" ht="14.25" customHeight="1" x14ac:dyDescent="0.2">
      <c r="C21" s="177"/>
      <c r="D21" s="177"/>
      <c r="E21" s="177"/>
      <c r="F21" s="177"/>
      <c r="G21" s="177"/>
    </row>
    <row r="22" spans="3:26" ht="14.25" customHeight="1" x14ac:dyDescent="0.2">
      <c r="H22" s="177"/>
      <c r="I22" s="177"/>
    </row>
    <row r="23" spans="3:26" ht="14.25" customHeight="1" x14ac:dyDescent="0.2"/>
    <row r="24" spans="3:26" ht="14.25" customHeight="1" x14ac:dyDescent="0.2"/>
    <row r="38" spans="4:4" x14ac:dyDescent="0.2">
      <c r="D38" s="34"/>
    </row>
    <row r="39" spans="4:4" x14ac:dyDescent="0.2">
      <c r="D39" s="34"/>
    </row>
    <row r="40" spans="4:4" x14ac:dyDescent="0.2">
      <c r="D40" s="34"/>
    </row>
    <row r="41" spans="4:4" x14ac:dyDescent="0.2">
      <c r="D41" s="34"/>
    </row>
    <row r="42" spans="4:4" x14ac:dyDescent="0.2">
      <c r="D42" s="34"/>
    </row>
    <row r="43" spans="4:4" x14ac:dyDescent="0.2">
      <c r="D43" s="34"/>
    </row>
    <row r="44" spans="4:4" x14ac:dyDescent="0.2">
      <c r="D44" s="34"/>
    </row>
    <row r="45" spans="4:4" x14ac:dyDescent="0.2">
      <c r="D45" s="34"/>
    </row>
    <row r="46" spans="4:4" x14ac:dyDescent="0.2">
      <c r="D46" s="34"/>
    </row>
    <row r="47" spans="4:4" x14ac:dyDescent="0.2">
      <c r="D47" s="34"/>
    </row>
    <row r="48" spans="4:4" x14ac:dyDescent="0.2">
      <c r="D48" s="34"/>
    </row>
    <row r="49" spans="4:4" x14ac:dyDescent="0.2">
      <c r="D49" s="34"/>
    </row>
    <row r="50" spans="4:4" x14ac:dyDescent="0.2">
      <c r="D50" s="34"/>
    </row>
    <row r="51" spans="4:4" x14ac:dyDescent="0.2">
      <c r="D51" s="34"/>
    </row>
    <row r="52" spans="4:4" x14ac:dyDescent="0.2">
      <c r="D52" s="34"/>
    </row>
    <row r="53" spans="4:4" x14ac:dyDescent="0.2">
      <c r="D53" s="34"/>
    </row>
    <row r="54" spans="4:4" x14ac:dyDescent="0.2">
      <c r="D54" s="34"/>
    </row>
    <row r="55" spans="4:4" x14ac:dyDescent="0.2">
      <c r="D55" s="34"/>
    </row>
    <row r="56" spans="4:4" x14ac:dyDescent="0.2">
      <c r="D56" s="34"/>
    </row>
    <row r="57" spans="4:4" x14ac:dyDescent="0.2">
      <c r="D57" s="34"/>
    </row>
    <row r="58" spans="4:4" x14ac:dyDescent="0.2">
      <c r="D58" s="34"/>
    </row>
    <row r="59" spans="4:4" x14ac:dyDescent="0.2">
      <c r="D59" s="34"/>
    </row>
    <row r="60" spans="4:4" x14ac:dyDescent="0.2">
      <c r="D60" s="34"/>
    </row>
    <row r="61" spans="4:4" x14ac:dyDescent="0.2">
      <c r="D61" s="34"/>
    </row>
    <row r="62" spans="4:4" x14ac:dyDescent="0.2">
      <c r="D62" s="34"/>
    </row>
    <row r="63" spans="4:4" x14ac:dyDescent="0.2">
      <c r="D63" s="34"/>
    </row>
    <row r="64" spans="4:4" x14ac:dyDescent="0.2">
      <c r="D64" s="34"/>
    </row>
  </sheetData>
  <sheetProtection formatCells="0" formatColumns="0" formatRows="0" insertColumns="0" insertRows="0" insertHyperlinks="0" deleteColumns="0" deleteRows="0" sort="0" autoFilter="0" pivotTables="0"/>
  <mergeCells count="10">
    <mergeCell ref="C12:C14"/>
    <mergeCell ref="C15:C16"/>
    <mergeCell ref="C17:C18"/>
    <mergeCell ref="C3:G3"/>
    <mergeCell ref="C4:G4"/>
    <mergeCell ref="C5:G5"/>
    <mergeCell ref="C7:F9"/>
    <mergeCell ref="C11:D11"/>
    <mergeCell ref="F11:G11"/>
    <mergeCell ref="C6:E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 tint="-0.24988555558946501"/>
  </sheetPr>
  <dimension ref="B1:AO63"/>
  <sheetViews>
    <sheetView showGridLines="0" showRowColHeaders="0" zoomScale="145" zoomScaleNormal="145" zoomScaleSheetLayoutView="90" workbookViewId="0">
      <pane ySplit="8" topLeftCell="A33" activePane="bottomLeft" state="frozen"/>
      <selection pane="bottomLeft" activeCell="C6" sqref="C6:R6"/>
    </sheetView>
  </sheetViews>
  <sheetFormatPr defaultRowHeight="15" outlineLevelCol="1" x14ac:dyDescent="0.25"/>
  <cols>
    <col min="1" max="1" width="2" style="163" customWidth="1"/>
    <col min="2" max="2" width="6.7109375" style="163" customWidth="1"/>
    <col min="3" max="3" width="65.85546875" style="163" customWidth="1"/>
    <col min="4" max="4" width="2.85546875" style="139" customWidth="1" outlineLevel="1"/>
    <col min="5" max="5" width="7.28515625" style="163" customWidth="1" outlineLevel="1"/>
    <col min="6" max="6" width="3.140625" style="163" customWidth="1" outlineLevel="1" collapsed="1"/>
    <col min="7" max="7" width="5.7109375" style="163" customWidth="1" outlineLevel="1"/>
    <col min="8" max="8" width="2.5703125" style="163" customWidth="1"/>
    <col min="9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6.140625" style="163" customWidth="1"/>
    <col min="20" max="20" width="13.28515625" style="163" customWidth="1"/>
    <col min="21" max="21" width="8.28515625" style="163" hidden="1" customWidth="1"/>
    <col min="22" max="22" width="9.140625" style="163" hidden="1" customWidth="1"/>
    <col min="23" max="23" width="10.42578125" style="163" hidden="1" customWidth="1"/>
    <col min="24" max="24" width="9.5703125" style="163" hidden="1" customWidth="1"/>
    <col min="25" max="25" width="6.28515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31" width="9.140625" style="163"/>
    <col min="32" max="32" width="13.28515625" style="163" customWidth="1"/>
    <col min="33" max="16384" width="9.140625" style="163"/>
  </cols>
  <sheetData>
    <row r="1" spans="2:39" ht="28.5" customHeight="1" x14ac:dyDescent="0.25">
      <c r="B1" s="363" t="s">
        <v>32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2:39" x14ac:dyDescent="0.25">
      <c r="B2" s="186"/>
      <c r="C2" s="186" t="s">
        <v>1547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2:39" x14ac:dyDescent="0.25">
      <c r="B3" s="186"/>
      <c r="C3" s="186" t="s">
        <v>1548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/>
      <c r="U3"/>
      <c r="V3"/>
      <c r="W3"/>
      <c r="X3"/>
      <c r="Y3"/>
    </row>
    <row r="4" spans="2:39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/>
      <c r="U4"/>
      <c r="V4"/>
      <c r="W4"/>
      <c r="X4"/>
      <c r="Y4"/>
    </row>
    <row r="5" spans="2:39" s="166" customFormat="1" ht="14.25" customHeight="1" x14ac:dyDescent="0.25">
      <c r="B5" s="187"/>
      <c r="C5" s="346"/>
      <c r="D5" s="187"/>
      <c r="E5" s="187"/>
      <c r="F5" s="187"/>
      <c r="G5" s="187"/>
      <c r="H5" s="187"/>
      <c r="I5" s="187"/>
      <c r="J5" s="187"/>
      <c r="K5" s="187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  <c r="Y6" s="167"/>
    </row>
    <row r="7" spans="2:39" s="166" customFormat="1" ht="37.5" customHeight="1" x14ac:dyDescent="0.25">
      <c r="B7" s="181"/>
      <c r="C7" s="356" t="s">
        <v>33</v>
      </c>
      <c r="D7" s="337"/>
      <c r="E7" s="359" t="s">
        <v>34</v>
      </c>
      <c r="F7" s="339"/>
      <c r="G7" s="359" t="s">
        <v>35</v>
      </c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36</v>
      </c>
      <c r="U7" s="360"/>
      <c r="V7" s="360"/>
      <c r="W7" s="170"/>
      <c r="X7" s="170"/>
      <c r="Y7" s="170"/>
      <c r="Z7" s="170"/>
      <c r="AG7" s="356" t="s">
        <v>37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7"/>
      <c r="E8" s="359"/>
      <c r="F8" s="340"/>
      <c r="G8" s="359"/>
      <c r="J8" s="172" t="s">
        <v>150</v>
      </c>
      <c r="K8" s="172" t="s">
        <v>151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38</v>
      </c>
      <c r="T8" s="174"/>
      <c r="U8" s="174" t="s">
        <v>152</v>
      </c>
      <c r="V8" s="173" t="s">
        <v>153</v>
      </c>
      <c r="W8" s="171"/>
      <c r="Y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154</v>
      </c>
      <c r="X9" s="163" t="s">
        <v>155</v>
      </c>
      <c r="Z9" s="131" t="s">
        <v>39</v>
      </c>
    </row>
    <row r="10" spans="2:39" ht="49.5" customHeight="1" x14ac:dyDescent="0.25">
      <c r="B10" s="301">
        <v>1</v>
      </c>
      <c r="C10" s="153" t="s">
        <v>40</v>
      </c>
      <c r="D10" s="188"/>
      <c r="E10" s="277" t="s">
        <v>41</v>
      </c>
      <c r="F10" s="281"/>
      <c r="G10" s="281"/>
      <c r="H10" s="139"/>
      <c r="I10" s="165">
        <f>SUM(K10:K47)</f>
        <v>0</v>
      </c>
      <c r="J10" s="137">
        <f>SUM(L10:Q10)</f>
        <v>0</v>
      </c>
      <c r="K10" s="137">
        <f t="shared" ref="K10" si="0">SUM(L10:Q10)</f>
        <v>0</v>
      </c>
      <c r="L10" s="135"/>
      <c r="M10" s="135"/>
      <c r="N10" s="135"/>
      <c r="O10" s="135"/>
      <c r="P10" s="136"/>
      <c r="Q10" s="197"/>
      <c r="R10" s="136"/>
      <c r="T10" s="138" t="str">
        <f t="shared" ref="T10" si="1">IF(SUM(L10:Q10)=1,((L10*0)+(M10*20)+(N10*40)+(O10*60)+(P10*80)+(Q10*100)),"")</f>
        <v/>
      </c>
      <c r="U10" s="160" t="e">
        <f>1/$J$48</f>
        <v>#DIV/0!</v>
      </c>
      <c r="V10" s="140" t="e">
        <f t="shared" ref="V10" si="2">1/$K$48</f>
        <v>#DIV/0!</v>
      </c>
      <c r="W10" s="152" t="e">
        <f>IF(R10=1,0,T10*U10)</f>
        <v>#VALUE!</v>
      </c>
      <c r="X10" s="48" t="e">
        <f t="shared" ref="X10" si="3">IF(R10=1,0,T10*V10)</f>
        <v>#VALUE!</v>
      </c>
      <c r="Z10" s="355"/>
      <c r="AA10" s="355"/>
    </row>
    <row r="11" spans="2:39" ht="50.25" customHeight="1" x14ac:dyDescent="0.25">
      <c r="B11" s="301">
        <v>2</v>
      </c>
      <c r="C11" s="153" t="s">
        <v>42</v>
      </c>
      <c r="D11" s="188"/>
      <c r="E11" s="277" t="s">
        <v>43</v>
      </c>
      <c r="F11" s="281"/>
      <c r="G11" s="281"/>
      <c r="H11" s="139"/>
      <c r="I11" s="165"/>
      <c r="J11" s="137">
        <f>SUM(L11:Q11)</f>
        <v>0</v>
      </c>
      <c r="K11" s="137">
        <f t="shared" ref="K11" si="4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5">IF(SUM(L11:Q11)=1,((L11*0)+(M11*20)+(N11*40)+(O11*60)+(P11*80)+(Q11*100)),"")</f>
        <v/>
      </c>
      <c r="U11" s="160" t="e">
        <f>1/$J$48</f>
        <v>#DIV/0!</v>
      </c>
      <c r="V11" s="140" t="e">
        <f t="shared" ref="V11" si="6">1/$K$48</f>
        <v>#DIV/0!</v>
      </c>
      <c r="W11" s="152" t="e">
        <f>IF(R11=1,0,T11*U11)</f>
        <v>#VALUE!</v>
      </c>
      <c r="X11" s="48" t="e">
        <f t="shared" ref="X11" si="7">IF(R11=1,0,T11*V11)</f>
        <v>#VALUE!</v>
      </c>
      <c r="Z11" s="355"/>
      <c r="AA11" s="355"/>
    </row>
    <row r="12" spans="2:39" ht="51.75" customHeight="1" x14ac:dyDescent="0.25">
      <c r="B12" s="301">
        <v>3</v>
      </c>
      <c r="C12" s="153" t="s">
        <v>44</v>
      </c>
      <c r="D12" s="188"/>
      <c r="E12" s="277" t="s">
        <v>45</v>
      </c>
      <c r="F12" s="281"/>
      <c r="G12" s="278" t="s">
        <v>46</v>
      </c>
      <c r="H12" s="132"/>
      <c r="I12" s="165"/>
      <c r="J12" s="137">
        <f>SUM(L12:Q12)</f>
        <v>0</v>
      </c>
      <c r="K12" s="137">
        <f t="shared" ref="K12:K47" si="8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:T47" si="9">IF(SUM(L12:Q12)=1,((L12*0)+(M12*20)+(N12*40)+(O12*60)+(P12*80)+(Q12*100)),"")</f>
        <v/>
      </c>
      <c r="U12" s="160" t="e">
        <f>1/$J$48</f>
        <v>#DIV/0!</v>
      </c>
      <c r="V12" s="140" t="e">
        <f t="shared" ref="V12:V47" si="10">1/$K$48</f>
        <v>#DIV/0!</v>
      </c>
      <c r="W12" s="152" t="e">
        <f>IF(R12=1,0,T12*U12)</f>
        <v>#VALUE!</v>
      </c>
      <c r="X12" s="48" t="e">
        <f t="shared" ref="X12:X47" si="11">IF(R12=1,0,T12*V12)</f>
        <v>#VALUE!</v>
      </c>
      <c r="Z12" s="355"/>
      <c r="AA12" s="355"/>
      <c r="AG12" s="357" t="s">
        <v>1549</v>
      </c>
      <c r="AH12" s="357"/>
      <c r="AI12" s="357"/>
      <c r="AJ12" s="357"/>
      <c r="AK12" s="357"/>
      <c r="AL12" s="357"/>
    </row>
    <row r="13" spans="2:39" ht="52.5" customHeight="1" x14ac:dyDescent="0.25">
      <c r="B13" s="301" t="s">
        <v>47</v>
      </c>
      <c r="C13" s="155" t="s">
        <v>48</v>
      </c>
      <c r="D13" s="189"/>
      <c r="E13" s="277" t="s">
        <v>49</v>
      </c>
      <c r="F13" s="279"/>
      <c r="G13" s="278" t="s">
        <v>50</v>
      </c>
      <c r="H13" s="139"/>
      <c r="I13" s="165"/>
      <c r="J13" s="165"/>
      <c r="K13" s="137">
        <f t="shared" si="8"/>
        <v>0</v>
      </c>
      <c r="L13" s="135"/>
      <c r="M13" s="135"/>
      <c r="N13" s="135"/>
      <c r="O13" s="135"/>
      <c r="P13" s="136"/>
      <c r="Q13" s="135"/>
      <c r="R13" s="136"/>
      <c r="T13" s="138" t="str">
        <f t="shared" si="9"/>
        <v/>
      </c>
      <c r="U13" s="160"/>
      <c r="V13" s="140" t="e">
        <f t="shared" si="10"/>
        <v>#DIV/0!</v>
      </c>
      <c r="W13" s="152"/>
      <c r="X13" s="48" t="e">
        <f t="shared" si="11"/>
        <v>#VALUE!</v>
      </c>
      <c r="Z13" s="355"/>
      <c r="AA13" s="355"/>
    </row>
    <row r="14" spans="2:39" ht="54" customHeight="1" x14ac:dyDescent="0.25">
      <c r="B14" s="301" t="s">
        <v>51</v>
      </c>
      <c r="C14" s="156" t="s">
        <v>52</v>
      </c>
      <c r="D14" s="189"/>
      <c r="E14" s="277" t="s">
        <v>53</v>
      </c>
      <c r="F14" s="279"/>
      <c r="G14" s="278"/>
      <c r="H14" s="128"/>
      <c r="I14" s="165"/>
      <c r="J14" s="165"/>
      <c r="K14" s="137">
        <f t="shared" si="8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9"/>
        <v/>
      </c>
      <c r="U14" s="160"/>
      <c r="V14" s="140" t="e">
        <f t="shared" si="10"/>
        <v>#DIV/0!</v>
      </c>
      <c r="W14" s="152"/>
      <c r="X14" s="48" t="e">
        <f t="shared" si="11"/>
        <v>#VALUE!</v>
      </c>
      <c r="Z14" s="355"/>
      <c r="AA14" s="355"/>
      <c r="AG14" s="357" t="s">
        <v>1550</v>
      </c>
      <c r="AH14" s="357"/>
      <c r="AI14" s="357"/>
      <c r="AJ14" s="357"/>
      <c r="AK14" s="357"/>
      <c r="AL14" s="357"/>
    </row>
    <row r="15" spans="2:39" ht="62.25" customHeight="1" x14ac:dyDescent="0.25">
      <c r="B15" s="301" t="s">
        <v>54</v>
      </c>
      <c r="C15" s="157" t="s">
        <v>55</v>
      </c>
      <c r="D15" s="189"/>
      <c r="E15" s="277" t="s">
        <v>56</v>
      </c>
      <c r="F15" s="279"/>
      <c r="G15" s="279"/>
      <c r="H15" s="128"/>
      <c r="I15" s="165"/>
      <c r="J15" s="165"/>
      <c r="K15" s="137">
        <f t="shared" si="8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9"/>
        <v/>
      </c>
      <c r="U15" s="160"/>
      <c r="V15" s="140" t="e">
        <f t="shared" si="10"/>
        <v>#DIV/0!</v>
      </c>
      <c r="W15" s="152"/>
      <c r="X15" s="48" t="e">
        <f t="shared" si="11"/>
        <v>#VALUE!</v>
      </c>
      <c r="Z15" s="355"/>
      <c r="AA15" s="355"/>
      <c r="AG15" s="358" t="s">
        <v>1551</v>
      </c>
      <c r="AH15" s="358"/>
      <c r="AI15" s="358"/>
      <c r="AJ15" s="358"/>
      <c r="AK15" s="358"/>
      <c r="AL15" s="358"/>
      <c r="AM15" s="358"/>
    </row>
    <row r="16" spans="2:39" ht="61.5" customHeight="1" x14ac:dyDescent="0.25">
      <c r="B16" s="301">
        <v>4</v>
      </c>
      <c r="C16" s="154" t="s">
        <v>57</v>
      </c>
      <c r="D16" s="189"/>
      <c r="E16" s="277" t="s">
        <v>58</v>
      </c>
      <c r="F16" s="279"/>
      <c r="G16" s="279"/>
      <c r="H16" s="128"/>
      <c r="I16" s="165"/>
      <c r="J16" s="137">
        <f>SUM(L16:Q16)</f>
        <v>0</v>
      </c>
      <c r="K16" s="137">
        <f t="shared" si="8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9"/>
        <v/>
      </c>
      <c r="U16" s="160" t="e">
        <f>1/$J$48</f>
        <v>#DIV/0!</v>
      </c>
      <c r="V16" s="140" t="e">
        <f t="shared" si="10"/>
        <v>#DIV/0!</v>
      </c>
      <c r="W16" s="152" t="e">
        <f>IF(R16=1,0,T16*U16)</f>
        <v>#VALUE!</v>
      </c>
      <c r="X16" s="48" t="e">
        <f t="shared" si="11"/>
        <v>#VALUE!</v>
      </c>
      <c r="Z16" s="355"/>
      <c r="AA16" s="355"/>
      <c r="AG16" s="345"/>
      <c r="AH16" s="345"/>
      <c r="AI16" s="345"/>
      <c r="AJ16" s="345"/>
      <c r="AK16" s="345"/>
      <c r="AL16" s="345"/>
      <c r="AM16" s="345"/>
    </row>
    <row r="17" spans="2:39" ht="55.5" customHeight="1" x14ac:dyDescent="0.25">
      <c r="B17" s="301" t="s">
        <v>59</v>
      </c>
      <c r="C17" s="158" t="s">
        <v>60</v>
      </c>
      <c r="D17" s="189"/>
      <c r="E17" s="277" t="s">
        <v>61</v>
      </c>
      <c r="F17" s="279"/>
      <c r="G17" s="279"/>
      <c r="H17" s="128"/>
      <c r="I17" s="165"/>
      <c r="J17" s="165"/>
      <c r="K17" s="137">
        <f t="shared" si="8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9"/>
        <v/>
      </c>
      <c r="U17" s="160"/>
      <c r="V17" s="140" t="e">
        <f t="shared" si="10"/>
        <v>#DIV/0!</v>
      </c>
      <c r="W17" s="152"/>
      <c r="X17" s="48" t="e">
        <f t="shared" si="11"/>
        <v>#VALUE!</v>
      </c>
      <c r="Z17" s="355"/>
      <c r="AA17" s="355"/>
      <c r="AG17" s="345"/>
      <c r="AH17" s="345"/>
      <c r="AI17" s="345"/>
      <c r="AJ17" s="345"/>
      <c r="AK17" s="345"/>
      <c r="AL17" s="345"/>
      <c r="AM17" s="345"/>
    </row>
    <row r="18" spans="2:39" ht="61.5" customHeight="1" x14ac:dyDescent="0.25">
      <c r="B18" s="301">
        <v>5</v>
      </c>
      <c r="C18" s="153" t="s">
        <v>62</v>
      </c>
      <c r="D18" s="188"/>
      <c r="E18" s="277" t="s">
        <v>63</v>
      </c>
      <c r="F18" s="281"/>
      <c r="G18" s="281"/>
      <c r="H18" s="139"/>
      <c r="I18" s="165"/>
      <c r="J18" s="137">
        <f>SUM(L18:Q18)</f>
        <v>0</v>
      </c>
      <c r="K18" s="137">
        <f t="shared" si="8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9"/>
        <v/>
      </c>
      <c r="U18" s="160" t="e">
        <f>1/$J$48</f>
        <v>#DIV/0!</v>
      </c>
      <c r="V18" s="140" t="e">
        <f t="shared" si="10"/>
        <v>#DIV/0!</v>
      </c>
      <c r="W18" s="152" t="e">
        <f>IF(R18=1,0,T18*U18)</f>
        <v>#VALUE!</v>
      </c>
      <c r="X18" s="48" t="e">
        <f t="shared" si="11"/>
        <v>#VALUE!</v>
      </c>
      <c r="Z18" s="355"/>
      <c r="AA18" s="355"/>
      <c r="AG18" s="357" t="s">
        <v>1552</v>
      </c>
      <c r="AH18" s="357"/>
      <c r="AI18" s="357"/>
      <c r="AJ18" s="357"/>
      <c r="AK18" s="357"/>
      <c r="AL18" s="357"/>
      <c r="AM18" s="357"/>
    </row>
    <row r="19" spans="2:39" ht="58.5" customHeight="1" x14ac:dyDescent="0.25">
      <c r="B19" s="301" t="s">
        <v>64</v>
      </c>
      <c r="C19" s="300" t="s">
        <v>65</v>
      </c>
      <c r="D19" s="189"/>
      <c r="E19" s="277" t="s">
        <v>66</v>
      </c>
      <c r="F19" s="279"/>
      <c r="G19" s="279"/>
      <c r="H19" s="139"/>
      <c r="I19" s="165"/>
      <c r="J19" s="165"/>
      <c r="K19" s="137">
        <f t="shared" si="8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9"/>
        <v/>
      </c>
      <c r="U19" s="160"/>
      <c r="V19" s="140" t="e">
        <f t="shared" si="10"/>
        <v>#DIV/0!</v>
      </c>
      <c r="W19" s="152"/>
      <c r="X19" s="48" t="e">
        <f t="shared" si="11"/>
        <v>#VALUE!</v>
      </c>
      <c r="Z19" s="355"/>
      <c r="AA19" s="355"/>
      <c r="AG19" s="357" t="s">
        <v>1553</v>
      </c>
      <c r="AH19" s="357"/>
      <c r="AI19" s="357"/>
      <c r="AJ19" s="357"/>
      <c r="AK19" s="357"/>
      <c r="AL19" s="357"/>
      <c r="AM19" s="357"/>
    </row>
    <row r="20" spans="2:39" ht="53.25" customHeight="1" x14ac:dyDescent="0.25">
      <c r="B20" s="301" t="s">
        <v>67</v>
      </c>
      <c r="C20" s="156" t="s">
        <v>68</v>
      </c>
      <c r="D20" s="189"/>
      <c r="E20" s="279" t="s">
        <v>69</v>
      </c>
      <c r="F20" s="279"/>
      <c r="G20" s="279"/>
      <c r="I20" s="165"/>
      <c r="J20" s="165"/>
      <c r="K20" s="137">
        <f t="shared" si="8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9"/>
        <v/>
      </c>
      <c r="U20" s="160"/>
      <c r="V20" s="140" t="e">
        <f t="shared" si="10"/>
        <v>#DIV/0!</v>
      </c>
      <c r="W20" s="152"/>
      <c r="X20" s="48" t="e">
        <f t="shared" si="11"/>
        <v>#VALUE!</v>
      </c>
      <c r="Z20" s="355"/>
      <c r="AA20" s="355"/>
      <c r="AG20" s="357" t="s">
        <v>1554</v>
      </c>
      <c r="AH20" s="357"/>
      <c r="AI20" s="357"/>
      <c r="AJ20" s="357"/>
      <c r="AK20" s="357"/>
      <c r="AL20" s="357"/>
      <c r="AM20" s="357"/>
    </row>
    <row r="21" spans="2:39" ht="51" customHeight="1" x14ac:dyDescent="0.25">
      <c r="B21" s="301" t="s">
        <v>70</v>
      </c>
      <c r="C21" s="157" t="s">
        <v>71</v>
      </c>
      <c r="D21" s="189"/>
      <c r="E21" s="279" t="s">
        <v>72</v>
      </c>
      <c r="F21" s="279"/>
      <c r="G21" s="279"/>
      <c r="I21" s="165"/>
      <c r="J21" s="165"/>
      <c r="K21" s="137">
        <f t="shared" si="8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9"/>
        <v/>
      </c>
      <c r="U21" s="160"/>
      <c r="V21" s="140" t="e">
        <f t="shared" si="10"/>
        <v>#DIV/0!</v>
      </c>
      <c r="W21" s="152"/>
      <c r="X21" s="48" t="e">
        <f t="shared" si="11"/>
        <v>#VALUE!</v>
      </c>
      <c r="Z21" s="355"/>
      <c r="AA21" s="355"/>
      <c r="AG21" s="357" t="s">
        <v>1555</v>
      </c>
      <c r="AH21" s="357"/>
      <c r="AI21" s="357"/>
      <c r="AJ21" s="357"/>
      <c r="AK21" s="357"/>
      <c r="AL21" s="357"/>
      <c r="AM21" s="357"/>
    </row>
    <row r="22" spans="2:39" ht="47.25" customHeight="1" x14ac:dyDescent="0.25">
      <c r="B22" s="301">
        <v>6</v>
      </c>
      <c r="C22" s="154" t="s">
        <v>73</v>
      </c>
      <c r="D22" s="189"/>
      <c r="E22" s="277" t="s">
        <v>74</v>
      </c>
      <c r="F22" s="279"/>
      <c r="G22" s="279"/>
      <c r="H22" s="128"/>
      <c r="I22" s="165"/>
      <c r="J22" s="137">
        <f>SUM(L22:Q22)</f>
        <v>0</v>
      </c>
      <c r="K22" s="137">
        <f t="shared" si="8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9"/>
        <v/>
      </c>
      <c r="U22" s="160" t="e">
        <f>1/$J$48</f>
        <v>#DIV/0!</v>
      </c>
      <c r="V22" s="140" t="e">
        <f t="shared" si="10"/>
        <v>#DIV/0!</v>
      </c>
      <c r="W22" s="152" t="e">
        <f>IF(R22=1,0,T22*U22)</f>
        <v>#VALUE!</v>
      </c>
      <c r="X22" s="48" t="e">
        <f t="shared" si="11"/>
        <v>#VALUE!</v>
      </c>
      <c r="Z22" s="355"/>
      <c r="AA22" s="355"/>
      <c r="AG22" s="345"/>
      <c r="AH22" s="345"/>
      <c r="AI22" s="345"/>
      <c r="AJ22" s="345"/>
      <c r="AK22" s="345"/>
      <c r="AL22" s="345"/>
      <c r="AM22" s="345"/>
    </row>
    <row r="23" spans="2:39" ht="46.5" customHeight="1" x14ac:dyDescent="0.25">
      <c r="B23" s="301" t="s">
        <v>75</v>
      </c>
      <c r="C23" s="158" t="s">
        <v>76</v>
      </c>
      <c r="D23" s="189"/>
      <c r="E23" s="277" t="s">
        <v>77</v>
      </c>
      <c r="F23" s="279"/>
      <c r="G23" s="279"/>
      <c r="H23" s="132"/>
      <c r="I23" s="165"/>
      <c r="J23" s="165"/>
      <c r="K23" s="137">
        <f t="shared" si="8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9"/>
        <v/>
      </c>
      <c r="U23" s="160"/>
      <c r="V23" s="140" t="e">
        <f t="shared" si="10"/>
        <v>#DIV/0!</v>
      </c>
      <c r="W23" s="152"/>
      <c r="X23" s="48" t="e">
        <f t="shared" si="11"/>
        <v>#VALUE!</v>
      </c>
      <c r="Z23" s="355"/>
      <c r="AA23" s="355"/>
      <c r="AG23" s="357" t="s">
        <v>1556</v>
      </c>
      <c r="AH23" s="357"/>
      <c r="AI23" s="357"/>
      <c r="AJ23" s="357"/>
      <c r="AK23" s="357"/>
      <c r="AL23" s="357"/>
      <c r="AM23" s="357"/>
    </row>
    <row r="24" spans="2:39" ht="59.25" customHeight="1" x14ac:dyDescent="0.25">
      <c r="B24" s="301">
        <v>7</v>
      </c>
      <c r="C24" s="154" t="s">
        <v>78</v>
      </c>
      <c r="D24" s="189"/>
      <c r="E24" s="279" t="s">
        <v>79</v>
      </c>
      <c r="F24" s="279"/>
      <c r="G24" s="278" t="s">
        <v>80</v>
      </c>
      <c r="H24" s="128"/>
      <c r="I24" s="165"/>
      <c r="J24" s="137">
        <f>SUM(L24:Q24)</f>
        <v>0</v>
      </c>
      <c r="K24" s="137">
        <f t="shared" si="8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9"/>
        <v/>
      </c>
      <c r="U24" s="160" t="e">
        <f>1/$J$48</f>
        <v>#DIV/0!</v>
      </c>
      <c r="V24" s="140" t="e">
        <f t="shared" si="10"/>
        <v>#DIV/0!</v>
      </c>
      <c r="W24" s="199" t="e">
        <f>IF(R24=1,0,T24*U24)</f>
        <v>#VALUE!</v>
      </c>
      <c r="X24" s="48" t="e">
        <f t="shared" si="11"/>
        <v>#VALUE!</v>
      </c>
      <c r="Z24" s="355"/>
      <c r="AA24" s="355"/>
      <c r="AG24" s="357" t="s">
        <v>1557</v>
      </c>
      <c r="AH24" s="357"/>
      <c r="AI24" s="357"/>
      <c r="AJ24" s="357"/>
      <c r="AK24" s="357"/>
      <c r="AL24" s="357"/>
      <c r="AM24" s="357"/>
    </row>
    <row r="25" spans="2:39" ht="64.5" customHeight="1" x14ac:dyDescent="0.25">
      <c r="B25" s="301" t="s">
        <v>81</v>
      </c>
      <c r="C25" s="155" t="s">
        <v>82</v>
      </c>
      <c r="D25" s="189"/>
      <c r="E25" s="279" t="s">
        <v>83</v>
      </c>
      <c r="F25" s="279"/>
      <c r="G25" s="278" t="s">
        <v>84</v>
      </c>
      <c r="H25" s="128"/>
      <c r="I25" s="165"/>
      <c r="J25" s="165"/>
      <c r="K25" s="137">
        <f t="shared" si="8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9"/>
        <v/>
      </c>
      <c r="U25" s="160"/>
      <c r="V25" s="140" t="e">
        <f t="shared" si="10"/>
        <v>#DIV/0!</v>
      </c>
      <c r="W25" s="152"/>
      <c r="X25" s="48" t="e">
        <f t="shared" si="11"/>
        <v>#VALUE!</v>
      </c>
      <c r="Z25" s="355"/>
      <c r="AA25" s="355"/>
      <c r="AG25" s="357" t="s">
        <v>1558</v>
      </c>
      <c r="AH25" s="357"/>
      <c r="AI25" s="357"/>
      <c r="AJ25" s="357"/>
      <c r="AK25" s="357"/>
      <c r="AL25" s="357"/>
      <c r="AM25" s="357"/>
    </row>
    <row r="26" spans="2:39" ht="50.25" customHeight="1" x14ac:dyDescent="0.25">
      <c r="B26" s="301" t="s">
        <v>85</v>
      </c>
      <c r="C26" s="156" t="s">
        <v>86</v>
      </c>
      <c r="D26" s="189"/>
      <c r="E26" s="279" t="s">
        <v>87</v>
      </c>
      <c r="F26" s="279"/>
      <c r="G26" s="279"/>
      <c r="H26" s="128"/>
      <c r="I26" s="165"/>
      <c r="J26" s="165"/>
      <c r="K26" s="137">
        <f t="shared" si="8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9"/>
        <v/>
      </c>
      <c r="U26" s="160"/>
      <c r="V26" s="140" t="e">
        <f t="shared" si="10"/>
        <v>#DIV/0!</v>
      </c>
      <c r="W26" s="152"/>
      <c r="X26" s="48" t="e">
        <f t="shared" si="11"/>
        <v>#VALUE!</v>
      </c>
      <c r="Z26" s="355"/>
      <c r="AA26" s="355"/>
      <c r="AG26" s="357" t="s">
        <v>1559</v>
      </c>
      <c r="AH26" s="357"/>
      <c r="AI26" s="357"/>
      <c r="AJ26" s="357"/>
      <c r="AK26" s="357"/>
      <c r="AL26" s="357"/>
      <c r="AM26" s="357"/>
    </row>
    <row r="27" spans="2:39" ht="59.25" customHeight="1" x14ac:dyDescent="0.25">
      <c r="B27" s="301" t="s">
        <v>88</v>
      </c>
      <c r="C27" s="156" t="s">
        <v>89</v>
      </c>
      <c r="D27" s="189"/>
      <c r="E27" s="279" t="s">
        <v>90</v>
      </c>
      <c r="F27" s="279"/>
      <c r="G27" s="279"/>
      <c r="H27" s="128"/>
      <c r="I27" s="165"/>
      <c r="J27" s="165"/>
      <c r="K27" s="137">
        <f t="shared" si="8"/>
        <v>0</v>
      </c>
      <c r="L27" s="135"/>
      <c r="M27" s="135"/>
      <c r="N27" s="135"/>
      <c r="O27" s="135"/>
      <c r="P27" s="136"/>
      <c r="Q27" s="135"/>
      <c r="R27" s="136"/>
      <c r="T27" s="138" t="str">
        <f t="shared" si="9"/>
        <v/>
      </c>
      <c r="U27" s="160"/>
      <c r="V27" s="140" t="e">
        <f t="shared" si="10"/>
        <v>#DIV/0!</v>
      </c>
      <c r="W27" s="152"/>
      <c r="X27" s="48" t="e">
        <f t="shared" si="11"/>
        <v>#VALUE!</v>
      </c>
      <c r="Z27" s="355"/>
      <c r="AA27" s="355"/>
      <c r="AG27" s="357" t="s">
        <v>1560</v>
      </c>
      <c r="AH27" s="357"/>
      <c r="AI27" s="357"/>
      <c r="AJ27" s="357"/>
      <c r="AK27" s="357"/>
      <c r="AL27" s="357"/>
      <c r="AM27" s="357"/>
    </row>
    <row r="28" spans="2:39" ht="59.25" customHeight="1" x14ac:dyDescent="0.25">
      <c r="B28" s="301" t="s">
        <v>91</v>
      </c>
      <c r="C28" s="157" t="s">
        <v>92</v>
      </c>
      <c r="D28" s="189"/>
      <c r="E28" s="279" t="s">
        <v>93</v>
      </c>
      <c r="F28" s="279"/>
      <c r="G28" s="279"/>
      <c r="H28" s="128"/>
      <c r="I28" s="165"/>
      <c r="J28" s="165"/>
      <c r="K28" s="137">
        <f t="shared" si="8"/>
        <v>0</v>
      </c>
      <c r="L28" s="135"/>
      <c r="M28" s="135"/>
      <c r="N28" s="135"/>
      <c r="O28" s="135"/>
      <c r="P28" s="136"/>
      <c r="Q28" s="135"/>
      <c r="R28" s="136"/>
      <c r="T28" s="138" t="str">
        <f t="shared" si="9"/>
        <v/>
      </c>
      <c r="U28" s="160"/>
      <c r="V28" s="140" t="e">
        <f t="shared" si="10"/>
        <v>#DIV/0!</v>
      </c>
      <c r="W28" s="152"/>
      <c r="X28" s="48" t="e">
        <f t="shared" si="11"/>
        <v>#VALUE!</v>
      </c>
      <c r="Z28" s="355"/>
      <c r="AA28" s="355"/>
      <c r="AG28" s="358" t="s">
        <v>1561</v>
      </c>
      <c r="AH28" s="358"/>
      <c r="AI28" s="358"/>
      <c r="AJ28" s="358"/>
      <c r="AK28" s="358"/>
      <c r="AL28" s="358"/>
      <c r="AM28" s="358"/>
    </row>
    <row r="29" spans="2:39" ht="49.5" customHeight="1" x14ac:dyDescent="0.25">
      <c r="B29" s="301">
        <v>8</v>
      </c>
      <c r="C29" s="154" t="s">
        <v>94</v>
      </c>
      <c r="D29" s="189"/>
      <c r="E29" s="279" t="s">
        <v>95</v>
      </c>
      <c r="F29" s="279"/>
      <c r="G29" s="278" t="s">
        <v>96</v>
      </c>
      <c r="H29" s="128"/>
      <c r="I29" s="165"/>
      <c r="J29" s="137">
        <f>SUM(L29:Q29)</f>
        <v>0</v>
      </c>
      <c r="K29" s="137">
        <f t="shared" si="8"/>
        <v>0</v>
      </c>
      <c r="L29" s="135"/>
      <c r="M29" s="135"/>
      <c r="N29" s="135"/>
      <c r="O29" s="135"/>
      <c r="P29" s="136"/>
      <c r="Q29" s="135"/>
      <c r="R29" s="136"/>
      <c r="T29" s="138" t="str">
        <f t="shared" si="9"/>
        <v/>
      </c>
      <c r="U29" s="160" t="e">
        <f>1/$J$48</f>
        <v>#DIV/0!</v>
      </c>
      <c r="V29" s="140" t="e">
        <f t="shared" si="10"/>
        <v>#DIV/0!</v>
      </c>
      <c r="W29" s="199" t="e">
        <f>IF(R29=1,0,T29*U29)</f>
        <v>#VALUE!</v>
      </c>
      <c r="X29" s="48" t="e">
        <f t="shared" si="11"/>
        <v>#VALUE!</v>
      </c>
      <c r="Z29" s="355"/>
      <c r="AA29" s="355"/>
      <c r="AG29" s="357" t="s">
        <v>1562</v>
      </c>
      <c r="AH29" s="357"/>
      <c r="AI29" s="357"/>
      <c r="AJ29" s="357"/>
      <c r="AK29" s="357"/>
      <c r="AL29" s="357"/>
      <c r="AM29" s="357"/>
    </row>
    <row r="30" spans="2:39" ht="52.5" customHeight="1" x14ac:dyDescent="0.25">
      <c r="B30" s="301" t="s">
        <v>97</v>
      </c>
      <c r="C30" s="155" t="s">
        <v>98</v>
      </c>
      <c r="D30" s="189"/>
      <c r="E30" s="277" t="s">
        <v>99</v>
      </c>
      <c r="F30" s="279"/>
      <c r="G30" s="278" t="s">
        <v>100</v>
      </c>
      <c r="H30" s="128"/>
      <c r="I30" s="165"/>
      <c r="J30" s="165"/>
      <c r="K30" s="137">
        <f t="shared" si="8"/>
        <v>0</v>
      </c>
      <c r="L30" s="135"/>
      <c r="M30" s="135"/>
      <c r="N30" s="135"/>
      <c r="O30" s="135"/>
      <c r="P30" s="136"/>
      <c r="Q30" s="135"/>
      <c r="R30" s="136"/>
      <c r="T30" s="138" t="str">
        <f t="shared" si="9"/>
        <v/>
      </c>
      <c r="U30" s="160"/>
      <c r="V30" s="140" t="e">
        <f t="shared" si="10"/>
        <v>#DIV/0!</v>
      </c>
      <c r="W30" s="152"/>
      <c r="X30" s="48" t="e">
        <f t="shared" si="11"/>
        <v>#VALUE!</v>
      </c>
      <c r="Z30" s="355"/>
      <c r="AA30" s="355"/>
      <c r="AG30" s="357" t="s">
        <v>1563</v>
      </c>
      <c r="AH30" s="357"/>
      <c r="AI30" s="357"/>
      <c r="AJ30" s="357"/>
      <c r="AK30" s="357"/>
      <c r="AL30" s="357"/>
      <c r="AM30" s="357"/>
    </row>
    <row r="31" spans="2:39" ht="51.75" customHeight="1" x14ac:dyDescent="0.25">
      <c r="B31" s="301" t="s">
        <v>101</v>
      </c>
      <c r="C31" s="157" t="s">
        <v>102</v>
      </c>
      <c r="D31" s="189"/>
      <c r="E31" s="279" t="s">
        <v>103</v>
      </c>
      <c r="F31" s="279"/>
      <c r="G31" s="279"/>
      <c r="H31" s="128"/>
      <c r="I31" s="165"/>
      <c r="J31" s="165"/>
      <c r="K31" s="137">
        <f t="shared" si="8"/>
        <v>0</v>
      </c>
      <c r="L31" s="135"/>
      <c r="M31" s="135"/>
      <c r="N31" s="135"/>
      <c r="O31" s="135"/>
      <c r="P31" s="136"/>
      <c r="Q31" s="135"/>
      <c r="R31" s="136"/>
      <c r="T31" s="138" t="str">
        <f t="shared" si="9"/>
        <v/>
      </c>
      <c r="U31" s="160"/>
      <c r="V31" s="140" t="e">
        <f t="shared" si="10"/>
        <v>#DIV/0!</v>
      </c>
      <c r="W31" s="152"/>
      <c r="X31" s="48" t="e">
        <f t="shared" si="11"/>
        <v>#VALUE!</v>
      </c>
      <c r="Z31" s="355"/>
      <c r="AA31" s="355"/>
      <c r="AG31" s="357" t="s">
        <v>1564</v>
      </c>
      <c r="AH31" s="357"/>
      <c r="AI31" s="357"/>
      <c r="AJ31" s="357"/>
      <c r="AK31" s="357"/>
      <c r="AL31" s="357"/>
      <c r="AM31" s="357"/>
    </row>
    <row r="32" spans="2:39" ht="49.5" customHeight="1" x14ac:dyDescent="0.25">
      <c r="B32" s="301">
        <v>9</v>
      </c>
      <c r="C32" s="154" t="s">
        <v>104</v>
      </c>
      <c r="D32" s="189"/>
      <c r="E32" s="279" t="s">
        <v>105</v>
      </c>
      <c r="F32" s="279"/>
      <c r="G32" s="279"/>
      <c r="H32" s="133"/>
      <c r="I32" s="165"/>
      <c r="J32" s="137">
        <f>SUM(L32:Q32)</f>
        <v>0</v>
      </c>
      <c r="K32" s="137">
        <f t="shared" si="8"/>
        <v>0</v>
      </c>
      <c r="L32" s="135"/>
      <c r="M32" s="135"/>
      <c r="N32" s="135"/>
      <c r="O32" s="135"/>
      <c r="P32" s="136"/>
      <c r="Q32" s="135"/>
      <c r="R32" s="136"/>
      <c r="T32" s="138" t="str">
        <f t="shared" si="9"/>
        <v/>
      </c>
      <c r="U32" s="160" t="e">
        <f>1/$J$48</f>
        <v>#DIV/0!</v>
      </c>
      <c r="V32" s="140" t="e">
        <f t="shared" si="10"/>
        <v>#DIV/0!</v>
      </c>
      <c r="W32" s="199" t="e">
        <f>IF(R32=1,0,T32*U32)</f>
        <v>#VALUE!</v>
      </c>
      <c r="X32" s="48" t="e">
        <f t="shared" si="11"/>
        <v>#VALUE!</v>
      </c>
      <c r="Z32" s="355"/>
      <c r="AA32" s="355"/>
      <c r="AG32" s="345"/>
      <c r="AH32" s="345"/>
      <c r="AI32" s="345"/>
      <c r="AJ32" s="345"/>
      <c r="AK32" s="345"/>
      <c r="AL32" s="345"/>
      <c r="AM32" s="345"/>
    </row>
    <row r="33" spans="2:41" ht="62.25" customHeight="1" x14ac:dyDescent="0.25">
      <c r="B33" s="301" t="s">
        <v>106</v>
      </c>
      <c r="C33" s="155" t="s">
        <v>107</v>
      </c>
      <c r="D33" s="189"/>
      <c r="E33" s="279" t="s">
        <v>108</v>
      </c>
      <c r="F33" s="279"/>
      <c r="G33" s="278" t="s">
        <v>109</v>
      </c>
      <c r="H33" s="128"/>
      <c r="I33" s="165"/>
      <c r="J33" s="165"/>
      <c r="K33" s="137">
        <f t="shared" si="8"/>
        <v>0</v>
      </c>
      <c r="L33" s="135"/>
      <c r="M33" s="135"/>
      <c r="N33" s="135"/>
      <c r="O33" s="135"/>
      <c r="P33" s="136"/>
      <c r="Q33" s="135"/>
      <c r="R33" s="136"/>
      <c r="T33" s="138" t="str">
        <f t="shared" si="9"/>
        <v/>
      </c>
      <c r="U33" s="160"/>
      <c r="V33" s="140" t="e">
        <f t="shared" si="10"/>
        <v>#DIV/0!</v>
      </c>
      <c r="W33" s="152"/>
      <c r="X33" s="48" t="e">
        <f t="shared" si="11"/>
        <v>#VALUE!</v>
      </c>
      <c r="Z33" s="355"/>
      <c r="AA33" s="355"/>
      <c r="AG33" s="357" t="s">
        <v>1565</v>
      </c>
      <c r="AH33" s="357"/>
      <c r="AI33" s="357"/>
      <c r="AJ33" s="357"/>
      <c r="AK33" s="357"/>
      <c r="AL33" s="357"/>
      <c r="AM33" s="357"/>
    </row>
    <row r="34" spans="2:41" ht="50.25" customHeight="1" x14ac:dyDescent="0.25">
      <c r="B34" s="301" t="s">
        <v>110</v>
      </c>
      <c r="C34" s="157" t="s">
        <v>111</v>
      </c>
      <c r="D34" s="189"/>
      <c r="E34" s="279" t="s">
        <v>112</v>
      </c>
      <c r="F34" s="279"/>
      <c r="G34" s="279"/>
      <c r="H34" s="128"/>
      <c r="I34" s="165"/>
      <c r="J34" s="165"/>
      <c r="K34" s="137">
        <f t="shared" si="8"/>
        <v>0</v>
      </c>
      <c r="L34" s="135"/>
      <c r="M34" s="135"/>
      <c r="N34" s="135"/>
      <c r="O34" s="135"/>
      <c r="P34" s="136"/>
      <c r="Q34" s="135"/>
      <c r="R34" s="136"/>
      <c r="T34" s="138" t="str">
        <f t="shared" si="9"/>
        <v/>
      </c>
      <c r="U34" s="160"/>
      <c r="V34" s="140" t="e">
        <f t="shared" si="10"/>
        <v>#DIV/0!</v>
      </c>
      <c r="W34" s="152"/>
      <c r="X34" s="48" t="e">
        <f t="shared" si="11"/>
        <v>#VALUE!</v>
      </c>
      <c r="Z34" s="355"/>
      <c r="AA34" s="355"/>
      <c r="AG34" s="357" t="s">
        <v>1566</v>
      </c>
      <c r="AH34" s="357"/>
      <c r="AI34" s="357"/>
      <c r="AJ34" s="357"/>
      <c r="AK34" s="357"/>
      <c r="AL34" s="357"/>
      <c r="AM34" s="357"/>
    </row>
    <row r="35" spans="2:41" ht="60.75" customHeight="1" x14ac:dyDescent="0.25">
      <c r="B35" s="301">
        <v>10</v>
      </c>
      <c r="C35" s="154" t="s">
        <v>113</v>
      </c>
      <c r="D35" s="189"/>
      <c r="E35" s="279" t="s">
        <v>114</v>
      </c>
      <c r="F35" s="279"/>
      <c r="G35" s="279"/>
      <c r="H35" s="128"/>
      <c r="I35" s="165"/>
      <c r="J35" s="137">
        <f>SUM(L35:Q35)</f>
        <v>0</v>
      </c>
      <c r="K35" s="137">
        <f t="shared" si="8"/>
        <v>0</v>
      </c>
      <c r="L35" s="135"/>
      <c r="M35" s="135"/>
      <c r="N35" s="135"/>
      <c r="O35" s="135"/>
      <c r="P35" s="136"/>
      <c r="Q35" s="135"/>
      <c r="R35" s="136"/>
      <c r="T35" s="138" t="str">
        <f t="shared" si="9"/>
        <v/>
      </c>
      <c r="U35" s="160" t="e">
        <f>1/$J$48</f>
        <v>#DIV/0!</v>
      </c>
      <c r="V35" s="140" t="e">
        <f t="shared" si="10"/>
        <v>#DIV/0!</v>
      </c>
      <c r="W35" s="199" t="e">
        <f>IF(R35=1,0,T35*U35)</f>
        <v>#VALUE!</v>
      </c>
      <c r="X35" s="48" t="e">
        <f t="shared" si="11"/>
        <v>#VALUE!</v>
      </c>
      <c r="Z35" s="355"/>
      <c r="AA35" s="355"/>
      <c r="AG35" s="357" t="s">
        <v>1567</v>
      </c>
      <c r="AH35" s="357"/>
      <c r="AI35" s="357"/>
      <c r="AJ35" s="357"/>
      <c r="AK35" s="357"/>
      <c r="AL35" s="357"/>
      <c r="AM35" s="357"/>
    </row>
    <row r="36" spans="2:41" ht="48" customHeight="1" x14ac:dyDescent="0.25">
      <c r="B36" s="301">
        <v>11</v>
      </c>
      <c r="C36" s="154" t="s">
        <v>115</v>
      </c>
      <c r="D36" s="189"/>
      <c r="E36" s="279"/>
      <c r="F36" s="279"/>
      <c r="G36" s="279"/>
      <c r="H36" s="128"/>
      <c r="I36" s="165"/>
      <c r="J36" s="137">
        <f>SUM(L36:Q36)</f>
        <v>0</v>
      </c>
      <c r="K36" s="137">
        <f t="shared" si="8"/>
        <v>0</v>
      </c>
      <c r="L36" s="135"/>
      <c r="M36" s="135"/>
      <c r="N36" s="135"/>
      <c r="O36" s="135"/>
      <c r="P36" s="136"/>
      <c r="Q36" s="135"/>
      <c r="R36" s="136"/>
      <c r="T36" s="138" t="str">
        <f t="shared" si="9"/>
        <v/>
      </c>
      <c r="U36" s="160" t="e">
        <f>1/$J$48</f>
        <v>#DIV/0!</v>
      </c>
      <c r="V36" s="140" t="e">
        <f t="shared" si="10"/>
        <v>#DIV/0!</v>
      </c>
      <c r="W36" s="199" t="e">
        <f>IF(R36=1,0,T36*U36)</f>
        <v>#VALUE!</v>
      </c>
      <c r="X36" s="48" t="e">
        <f t="shared" si="11"/>
        <v>#VALUE!</v>
      </c>
      <c r="Z36" s="355"/>
      <c r="AA36" s="355"/>
      <c r="AG36" s="357" t="s">
        <v>1568</v>
      </c>
      <c r="AH36" s="357"/>
      <c r="AI36" s="357"/>
      <c r="AJ36" s="357"/>
      <c r="AK36" s="357"/>
      <c r="AL36" s="357"/>
      <c r="AM36" s="357"/>
    </row>
    <row r="37" spans="2:41" ht="50.25" customHeight="1" x14ac:dyDescent="0.25">
      <c r="B37" s="301">
        <v>12</v>
      </c>
      <c r="C37" s="154" t="s">
        <v>116</v>
      </c>
      <c r="D37" s="189"/>
      <c r="E37" s="279"/>
      <c r="F37" s="279"/>
      <c r="G37" s="279" t="s">
        <v>117</v>
      </c>
      <c r="H37" s="128"/>
      <c r="I37" s="165"/>
      <c r="J37" s="137">
        <f>SUM(L37:Q37)</f>
        <v>0</v>
      </c>
      <c r="K37" s="137">
        <f t="shared" si="8"/>
        <v>0</v>
      </c>
      <c r="L37" s="135"/>
      <c r="M37" s="135"/>
      <c r="N37" s="135"/>
      <c r="O37" s="135"/>
      <c r="P37" s="136"/>
      <c r="Q37" s="135"/>
      <c r="R37" s="136"/>
      <c r="T37" s="138" t="str">
        <f t="shared" si="9"/>
        <v/>
      </c>
      <c r="U37" s="160" t="e">
        <f>1/$J$48</f>
        <v>#DIV/0!</v>
      </c>
      <c r="V37" s="140" t="e">
        <f t="shared" si="10"/>
        <v>#DIV/0!</v>
      </c>
      <c r="W37" s="199" t="e">
        <f>IF(R37=1,0,T37*U37)</f>
        <v>#VALUE!</v>
      </c>
      <c r="X37" s="48" t="e">
        <f t="shared" si="11"/>
        <v>#VALUE!</v>
      </c>
      <c r="Z37" s="355"/>
      <c r="AA37" s="355"/>
      <c r="AG37" s="365" t="s">
        <v>1569</v>
      </c>
      <c r="AH37" s="365"/>
      <c r="AI37" s="365"/>
      <c r="AJ37" s="365"/>
      <c r="AK37" s="365"/>
      <c r="AL37" s="365"/>
      <c r="AM37" s="365"/>
      <c r="AO37" s="251"/>
    </row>
    <row r="38" spans="2:41" ht="60" customHeight="1" x14ac:dyDescent="0.25">
      <c r="B38" s="301">
        <v>13</v>
      </c>
      <c r="C38" s="154" t="s">
        <v>118</v>
      </c>
      <c r="D38" s="189"/>
      <c r="E38" s="279" t="s">
        <v>119</v>
      </c>
      <c r="F38" s="279"/>
      <c r="G38" s="278" t="s">
        <v>120</v>
      </c>
      <c r="H38" s="128"/>
      <c r="I38" s="165"/>
      <c r="J38" s="137">
        <f>SUM(L38:Q38)</f>
        <v>0</v>
      </c>
      <c r="K38" s="137">
        <f t="shared" si="8"/>
        <v>0</v>
      </c>
      <c r="L38" s="135"/>
      <c r="M38" s="135"/>
      <c r="N38" s="135"/>
      <c r="O38" s="135"/>
      <c r="P38" s="136"/>
      <c r="Q38" s="135"/>
      <c r="R38" s="136"/>
      <c r="T38" s="138" t="str">
        <f t="shared" si="9"/>
        <v/>
      </c>
      <c r="U38" s="160" t="e">
        <f>1/$J$48</f>
        <v>#DIV/0!</v>
      </c>
      <c r="V38" s="140" t="e">
        <f t="shared" si="10"/>
        <v>#DIV/0!</v>
      </c>
      <c r="W38" s="199" t="e">
        <f>IF(R38=1,0,T38*U38)</f>
        <v>#VALUE!</v>
      </c>
      <c r="X38" s="48" t="e">
        <f t="shared" si="11"/>
        <v>#VALUE!</v>
      </c>
      <c r="Z38" s="355"/>
      <c r="AA38" s="355"/>
      <c r="AG38" s="358" t="s">
        <v>1570</v>
      </c>
      <c r="AH38" s="358"/>
      <c r="AI38" s="358"/>
      <c r="AJ38" s="358"/>
      <c r="AK38" s="358"/>
      <c r="AL38" s="358"/>
      <c r="AM38" s="358"/>
    </row>
    <row r="39" spans="2:41" ht="45" customHeight="1" x14ac:dyDescent="0.25">
      <c r="B39" s="301" t="s">
        <v>121</v>
      </c>
      <c r="C39" s="155" t="s">
        <v>122</v>
      </c>
      <c r="D39" s="189"/>
      <c r="E39" s="279" t="s">
        <v>123</v>
      </c>
      <c r="F39" s="279"/>
      <c r="G39" s="279"/>
      <c r="H39" s="128"/>
      <c r="I39" s="165"/>
      <c r="J39" s="165"/>
      <c r="K39" s="137">
        <f t="shared" si="8"/>
        <v>0</v>
      </c>
      <c r="L39" s="135"/>
      <c r="M39" s="135"/>
      <c r="N39" s="135"/>
      <c r="O39" s="135"/>
      <c r="P39" s="136"/>
      <c r="Q39" s="135"/>
      <c r="R39" s="136"/>
      <c r="T39" s="138" t="str">
        <f t="shared" si="9"/>
        <v/>
      </c>
      <c r="U39" s="160"/>
      <c r="V39" s="140" t="e">
        <f t="shared" si="10"/>
        <v>#DIV/0!</v>
      </c>
      <c r="W39" s="152"/>
      <c r="X39" s="48" t="e">
        <f t="shared" si="11"/>
        <v>#VALUE!</v>
      </c>
      <c r="Z39" s="355"/>
      <c r="AA39" s="355"/>
      <c r="AG39" s="357" t="s">
        <v>1571</v>
      </c>
      <c r="AH39" s="357"/>
      <c r="AI39" s="357"/>
      <c r="AJ39" s="357"/>
      <c r="AK39" s="357"/>
      <c r="AL39" s="357"/>
      <c r="AM39" s="357"/>
    </row>
    <row r="40" spans="2:41" ht="51.75" customHeight="1" x14ac:dyDescent="0.25">
      <c r="B40" s="301" t="s">
        <v>124</v>
      </c>
      <c r="C40" s="156" t="s">
        <v>125</v>
      </c>
      <c r="D40" s="189"/>
      <c r="E40" s="279" t="s">
        <v>126</v>
      </c>
      <c r="F40" s="279"/>
      <c r="G40" s="279"/>
      <c r="H40" s="139"/>
      <c r="I40" s="165"/>
      <c r="J40" s="165"/>
      <c r="K40" s="137">
        <f t="shared" si="8"/>
        <v>0</v>
      </c>
      <c r="L40" s="135"/>
      <c r="M40" s="135"/>
      <c r="N40" s="135"/>
      <c r="O40" s="135"/>
      <c r="P40" s="136"/>
      <c r="Q40" s="135"/>
      <c r="R40" s="136"/>
      <c r="T40" s="138" t="str">
        <f t="shared" si="9"/>
        <v/>
      </c>
      <c r="U40" s="160"/>
      <c r="V40" s="140" t="e">
        <f t="shared" si="10"/>
        <v>#DIV/0!</v>
      </c>
      <c r="W40" s="152"/>
      <c r="X40" s="48" t="e">
        <f t="shared" si="11"/>
        <v>#VALUE!</v>
      </c>
      <c r="Z40" s="355"/>
      <c r="AA40" s="355"/>
      <c r="AG40" s="357" t="s">
        <v>1572</v>
      </c>
      <c r="AH40" s="357"/>
      <c r="AI40" s="357"/>
      <c r="AJ40" s="357"/>
      <c r="AK40" s="357"/>
      <c r="AL40" s="357"/>
      <c r="AM40" s="357"/>
    </row>
    <row r="41" spans="2:41" ht="51" customHeight="1" x14ac:dyDescent="0.25">
      <c r="B41" s="301" t="s">
        <v>127</v>
      </c>
      <c r="C41" s="156" t="s">
        <v>128</v>
      </c>
      <c r="D41" s="189"/>
      <c r="E41" s="279" t="s">
        <v>129</v>
      </c>
      <c r="F41" s="279"/>
      <c r="G41" s="279"/>
      <c r="H41" s="128"/>
      <c r="I41" s="165"/>
      <c r="J41" s="165"/>
      <c r="K41" s="137">
        <f t="shared" si="8"/>
        <v>0</v>
      </c>
      <c r="L41" s="135"/>
      <c r="M41" s="135"/>
      <c r="N41" s="135"/>
      <c r="O41" s="135"/>
      <c r="P41" s="136"/>
      <c r="Q41" s="135"/>
      <c r="R41" s="136"/>
      <c r="T41" s="138" t="str">
        <f t="shared" si="9"/>
        <v/>
      </c>
      <c r="U41" s="160"/>
      <c r="V41" s="140" t="e">
        <f t="shared" si="10"/>
        <v>#DIV/0!</v>
      </c>
      <c r="W41" s="152"/>
      <c r="X41" s="48" t="e">
        <f t="shared" si="11"/>
        <v>#VALUE!</v>
      </c>
      <c r="Z41" s="355"/>
      <c r="AA41" s="355"/>
      <c r="AG41" s="357" t="s">
        <v>1573</v>
      </c>
      <c r="AH41" s="357"/>
      <c r="AI41" s="357"/>
      <c r="AJ41" s="357"/>
      <c r="AK41" s="357"/>
      <c r="AL41" s="357"/>
      <c r="AM41" s="357"/>
    </row>
    <row r="42" spans="2:41" ht="46.5" customHeight="1" x14ac:dyDescent="0.25">
      <c r="B42" s="301" t="s">
        <v>130</v>
      </c>
      <c r="C42" s="156" t="s">
        <v>131</v>
      </c>
      <c r="D42" s="189"/>
      <c r="E42" s="279" t="s">
        <v>132</v>
      </c>
      <c r="F42" s="279"/>
      <c r="G42" s="279"/>
      <c r="H42" s="128"/>
      <c r="I42" s="165"/>
      <c r="J42" s="165"/>
      <c r="K42" s="137">
        <f t="shared" si="8"/>
        <v>0</v>
      </c>
      <c r="L42" s="135"/>
      <c r="M42" s="135"/>
      <c r="N42" s="135"/>
      <c r="O42" s="135"/>
      <c r="P42" s="136"/>
      <c r="Q42" s="135"/>
      <c r="R42" s="136"/>
      <c r="T42" s="138" t="str">
        <f t="shared" si="9"/>
        <v/>
      </c>
      <c r="U42" s="160"/>
      <c r="V42" s="140" t="e">
        <f t="shared" si="10"/>
        <v>#DIV/0!</v>
      </c>
      <c r="W42" s="152"/>
      <c r="X42" s="48" t="e">
        <f t="shared" si="11"/>
        <v>#VALUE!</v>
      </c>
      <c r="Z42" s="355"/>
      <c r="AA42" s="355"/>
      <c r="AG42" s="357" t="s">
        <v>1574</v>
      </c>
      <c r="AH42" s="357"/>
      <c r="AI42" s="357"/>
      <c r="AJ42" s="357"/>
      <c r="AK42" s="357"/>
      <c r="AL42" s="357"/>
      <c r="AM42" s="357"/>
    </row>
    <row r="43" spans="2:41" ht="50.25" customHeight="1" x14ac:dyDescent="0.25">
      <c r="B43" s="301" t="s">
        <v>133</v>
      </c>
      <c r="C43" s="156" t="s">
        <v>134</v>
      </c>
      <c r="D43" s="189"/>
      <c r="E43" s="279" t="s">
        <v>135</v>
      </c>
      <c r="F43" s="279"/>
      <c r="G43" s="279"/>
      <c r="H43" s="128"/>
      <c r="I43" s="165"/>
      <c r="J43" s="165"/>
      <c r="K43" s="137">
        <f t="shared" si="8"/>
        <v>0</v>
      </c>
      <c r="L43" s="135"/>
      <c r="M43" s="135"/>
      <c r="N43" s="135"/>
      <c r="O43" s="135"/>
      <c r="P43" s="136"/>
      <c r="Q43" s="135"/>
      <c r="R43" s="136"/>
      <c r="T43" s="138" t="str">
        <f t="shared" si="9"/>
        <v/>
      </c>
      <c r="U43" s="160"/>
      <c r="V43" s="140" t="e">
        <f t="shared" si="10"/>
        <v>#DIV/0!</v>
      </c>
      <c r="W43" s="152"/>
      <c r="X43" s="48" t="e">
        <f t="shared" si="11"/>
        <v>#VALUE!</v>
      </c>
      <c r="Z43" s="355"/>
      <c r="AA43" s="355"/>
      <c r="AG43" s="357" t="s">
        <v>1575</v>
      </c>
      <c r="AH43" s="357"/>
      <c r="AI43" s="357"/>
      <c r="AJ43" s="357"/>
      <c r="AK43" s="357"/>
      <c r="AL43" s="357"/>
      <c r="AM43" s="357"/>
    </row>
    <row r="44" spans="2:41" ht="51" customHeight="1" x14ac:dyDescent="0.25">
      <c r="B44" s="301" t="s">
        <v>136</v>
      </c>
      <c r="C44" s="156" t="s">
        <v>137</v>
      </c>
      <c r="D44" s="189"/>
      <c r="E44" s="279" t="s">
        <v>138</v>
      </c>
      <c r="F44" s="279"/>
      <c r="G44" s="279"/>
      <c r="H44" s="134"/>
      <c r="I44" s="165"/>
      <c r="J44" s="165"/>
      <c r="K44" s="137">
        <f t="shared" si="8"/>
        <v>0</v>
      </c>
      <c r="L44" s="135"/>
      <c r="M44" s="135"/>
      <c r="N44" s="135"/>
      <c r="O44" s="135"/>
      <c r="P44" s="136"/>
      <c r="Q44" s="135"/>
      <c r="R44" s="136"/>
      <c r="T44" s="138" t="str">
        <f t="shared" si="9"/>
        <v/>
      </c>
      <c r="U44" s="160"/>
      <c r="V44" s="140" t="e">
        <f t="shared" si="10"/>
        <v>#DIV/0!</v>
      </c>
      <c r="W44" s="152"/>
      <c r="X44" s="48" t="e">
        <f t="shared" si="11"/>
        <v>#VALUE!</v>
      </c>
      <c r="Z44" s="355"/>
      <c r="AA44" s="355"/>
      <c r="AG44" s="357" t="s">
        <v>1576</v>
      </c>
      <c r="AH44" s="357"/>
      <c r="AI44" s="357"/>
      <c r="AJ44" s="357"/>
      <c r="AK44" s="357"/>
      <c r="AL44" s="357"/>
      <c r="AM44" s="357"/>
    </row>
    <row r="45" spans="2:41" ht="52.5" customHeight="1" x14ac:dyDescent="0.25">
      <c r="B45" s="301" t="s">
        <v>139</v>
      </c>
      <c r="C45" s="156" t="s">
        <v>140</v>
      </c>
      <c r="D45" s="189"/>
      <c r="E45" s="279" t="s">
        <v>141</v>
      </c>
      <c r="F45" s="279"/>
      <c r="G45" s="279"/>
      <c r="H45" s="133"/>
      <c r="I45" s="165"/>
      <c r="J45" s="165"/>
      <c r="K45" s="137">
        <f t="shared" si="8"/>
        <v>0</v>
      </c>
      <c r="L45" s="135"/>
      <c r="M45" s="135"/>
      <c r="N45" s="135"/>
      <c r="O45" s="135"/>
      <c r="P45" s="136"/>
      <c r="Q45" s="135"/>
      <c r="R45" s="136"/>
      <c r="T45" s="138" t="str">
        <f t="shared" si="9"/>
        <v/>
      </c>
      <c r="U45" s="160"/>
      <c r="V45" s="140" t="e">
        <f t="shared" si="10"/>
        <v>#DIV/0!</v>
      </c>
      <c r="W45" s="152"/>
      <c r="X45" s="48" t="e">
        <f t="shared" si="11"/>
        <v>#VALUE!</v>
      </c>
      <c r="Z45" s="355"/>
      <c r="AA45" s="355"/>
      <c r="AG45" s="357" t="s">
        <v>1577</v>
      </c>
      <c r="AH45" s="357"/>
      <c r="AI45" s="357"/>
      <c r="AJ45" s="357"/>
      <c r="AK45" s="357"/>
      <c r="AL45" s="357"/>
      <c r="AM45" s="357"/>
    </row>
    <row r="46" spans="2:41" ht="50.25" customHeight="1" x14ac:dyDescent="0.25">
      <c r="B46" s="301" t="s">
        <v>142</v>
      </c>
      <c r="C46" s="156" t="s">
        <v>143</v>
      </c>
      <c r="D46" s="189"/>
      <c r="E46" s="279" t="s">
        <v>144</v>
      </c>
      <c r="F46" s="279"/>
      <c r="G46" s="279"/>
      <c r="H46" s="139"/>
      <c r="I46" s="165"/>
      <c r="J46" s="165"/>
      <c r="K46" s="137">
        <f t="shared" si="8"/>
        <v>0</v>
      </c>
      <c r="L46" s="135"/>
      <c r="M46" s="135"/>
      <c r="N46" s="135"/>
      <c r="O46" s="135"/>
      <c r="P46" s="136"/>
      <c r="Q46" s="135"/>
      <c r="R46" s="136"/>
      <c r="T46" s="138" t="str">
        <f t="shared" si="9"/>
        <v/>
      </c>
      <c r="U46" s="160"/>
      <c r="V46" s="140" t="e">
        <f t="shared" si="10"/>
        <v>#DIV/0!</v>
      </c>
      <c r="W46" s="152"/>
      <c r="X46" s="48" t="e">
        <f t="shared" si="11"/>
        <v>#VALUE!</v>
      </c>
      <c r="Z46" s="355"/>
      <c r="AA46" s="355"/>
      <c r="AG46" s="357" t="s">
        <v>1578</v>
      </c>
      <c r="AH46" s="357"/>
      <c r="AI46" s="357"/>
      <c r="AJ46" s="357"/>
      <c r="AK46" s="357"/>
      <c r="AL46" s="357"/>
      <c r="AM46" s="357"/>
    </row>
    <row r="47" spans="2:41" ht="56.25" customHeight="1" x14ac:dyDescent="0.25">
      <c r="B47" s="301" t="s">
        <v>145</v>
      </c>
      <c r="C47" s="157" t="s">
        <v>146</v>
      </c>
      <c r="D47" s="189"/>
      <c r="E47" s="279" t="s">
        <v>147</v>
      </c>
      <c r="F47" s="279"/>
      <c r="G47" s="279"/>
      <c r="H47" s="139"/>
      <c r="I47" s="165"/>
      <c r="J47" s="165"/>
      <c r="K47" s="137">
        <f t="shared" si="8"/>
        <v>0</v>
      </c>
      <c r="L47" s="135"/>
      <c r="M47" s="135"/>
      <c r="N47" s="135"/>
      <c r="O47" s="135"/>
      <c r="P47" s="136"/>
      <c r="Q47" s="135"/>
      <c r="R47" s="136"/>
      <c r="T47" s="138" t="str">
        <f t="shared" si="9"/>
        <v/>
      </c>
      <c r="U47" s="160"/>
      <c r="V47" s="140" t="e">
        <f t="shared" si="10"/>
        <v>#DIV/0!</v>
      </c>
      <c r="W47" s="152"/>
      <c r="X47" s="48" t="e">
        <f t="shared" si="11"/>
        <v>#VALUE!</v>
      </c>
      <c r="Z47" s="355"/>
      <c r="AA47" s="355"/>
      <c r="AG47" s="357" t="s">
        <v>1579</v>
      </c>
      <c r="AH47" s="357"/>
      <c r="AI47" s="357"/>
      <c r="AJ47" s="357"/>
      <c r="AK47" s="357"/>
      <c r="AL47" s="357"/>
      <c r="AM47" s="357"/>
    </row>
    <row r="48" spans="2:41" x14ac:dyDescent="0.25">
      <c r="C48" s="165"/>
      <c r="D48" s="191"/>
      <c r="E48" s="165"/>
      <c r="F48" s="165"/>
      <c r="G48" s="165"/>
      <c r="J48" s="163">
        <f>SUM(J10:J47)</f>
        <v>0</v>
      </c>
      <c r="K48" s="163">
        <f>SUM(K10:K47)</f>
        <v>0</v>
      </c>
      <c r="W48" s="184" t="e">
        <f>SUM(W10:W47)</f>
        <v>#VALUE!</v>
      </c>
      <c r="X48" s="184" t="e">
        <f>SUM(X10:X47)</f>
        <v>#VALUE!</v>
      </c>
      <c r="Z48" s="180"/>
      <c r="AA48" s="180"/>
    </row>
    <row r="49" spans="3:33" x14ac:dyDescent="0.25">
      <c r="C49" s="165"/>
      <c r="D49" s="191"/>
      <c r="E49" s="165"/>
      <c r="F49" s="165"/>
      <c r="G49" s="165"/>
      <c r="S49" s="131" t="s">
        <v>148</v>
      </c>
      <c r="T49" s="142">
        <f>SUMIF(J48,13-X51,W48)</f>
        <v>0</v>
      </c>
      <c r="Z49" s="180"/>
      <c r="AA49" s="180"/>
    </row>
    <row r="50" spans="3:33" x14ac:dyDescent="0.25">
      <c r="C50" s="165"/>
      <c r="D50" s="191"/>
      <c r="E50" s="165"/>
      <c r="F50" s="165"/>
      <c r="G50" s="165"/>
      <c r="S50" s="131" t="s">
        <v>149</v>
      </c>
      <c r="T50" s="142">
        <f>SUMIF(K48,38-X52,X48)</f>
        <v>0</v>
      </c>
      <c r="Y50" s="141"/>
    </row>
    <row r="51" spans="3:33" x14ac:dyDescent="0.25">
      <c r="C51" s="165"/>
      <c r="D51" s="191"/>
      <c r="E51" s="165"/>
      <c r="F51" s="165"/>
      <c r="G51" s="165"/>
      <c r="W51" s="163" t="s">
        <v>156</v>
      </c>
      <c r="X51" s="163">
        <f>SUM(R10:R12,R16,R18,R22,R24,R29,R32,'D5'!R12,'D5'!R14,R35:R38,'D5'!R54)</f>
        <v>0</v>
      </c>
      <c r="Y51" s="141"/>
    </row>
    <row r="52" spans="3:33" x14ac:dyDescent="0.25">
      <c r="C52" s="165"/>
      <c r="D52" s="191"/>
      <c r="E52" s="165"/>
      <c r="F52" s="165"/>
      <c r="G52" s="165"/>
      <c r="W52" s="163" t="s">
        <v>157</v>
      </c>
      <c r="X52" s="163">
        <f>SUM('D5'!R53:R53,R10:R47)</f>
        <v>0</v>
      </c>
    </row>
    <row r="53" spans="3:33" ht="13.5" customHeight="1" x14ac:dyDescent="0.25">
      <c r="C53" s="165"/>
      <c r="D53" s="191"/>
      <c r="E53" s="165"/>
      <c r="F53" s="165"/>
      <c r="G53" s="165"/>
    </row>
    <row r="54" spans="3:33" x14ac:dyDescent="0.25">
      <c r="C54" s="165"/>
      <c r="D54" s="191"/>
      <c r="E54" s="165"/>
      <c r="F54" s="165"/>
      <c r="G54" s="165"/>
    </row>
    <row r="61" spans="3:33" ht="22.5" customHeight="1" x14ac:dyDescent="0.25">
      <c r="AB61" s="164"/>
      <c r="AC61" s="164"/>
      <c r="AD61" s="164"/>
    </row>
    <row r="63" spans="3:33" ht="15" customHeight="1" x14ac:dyDescent="0.25">
      <c r="AB63" s="164"/>
      <c r="AC63" s="164"/>
      <c r="AD63" s="164"/>
      <c r="AE63" s="164"/>
      <c r="AF63" s="164"/>
      <c r="AG63" s="164"/>
    </row>
  </sheetData>
  <sheetProtection formatCells="0" formatColumns="0" formatRows="0" insertColumns="0" insertRows="0" insertHyperlinks="0" deleteColumns="0" deleteRows="0" sort="0" autoFilter="0" pivotTables="0"/>
  <mergeCells count="78">
    <mergeCell ref="C6:R6"/>
    <mergeCell ref="B1:AA1"/>
    <mergeCell ref="AG20:AM20"/>
    <mergeCell ref="AG21:AM21"/>
    <mergeCell ref="L5:AD5"/>
    <mergeCell ref="AG45:AM45"/>
    <mergeCell ref="AG31:AM31"/>
    <mergeCell ref="AG33:AM33"/>
    <mergeCell ref="AG34:AM34"/>
    <mergeCell ref="AG37:AM37"/>
    <mergeCell ref="AG14:AL14"/>
    <mergeCell ref="AG38:AM38"/>
    <mergeCell ref="AG35:AM35"/>
    <mergeCell ref="AG36:AM36"/>
    <mergeCell ref="AG25:AM25"/>
    <mergeCell ref="AG26:AM26"/>
    <mergeCell ref="AG27:AM27"/>
    <mergeCell ref="AG47:AM47"/>
    <mergeCell ref="AG39:AM39"/>
    <mergeCell ref="AG40:AM40"/>
    <mergeCell ref="AG41:AM41"/>
    <mergeCell ref="AG42:AM42"/>
    <mergeCell ref="AG43:AM43"/>
    <mergeCell ref="AG44:AM44"/>
    <mergeCell ref="AG46:AM46"/>
    <mergeCell ref="AG28:AM28"/>
    <mergeCell ref="AG29:AM29"/>
    <mergeCell ref="AG30:AM30"/>
    <mergeCell ref="Z18:AA18"/>
    <mergeCell ref="AG23:AM23"/>
    <mergeCell ref="AG24:AM24"/>
    <mergeCell ref="AG19:AM19"/>
    <mergeCell ref="AG18:AM18"/>
    <mergeCell ref="Z16:AA16"/>
    <mergeCell ref="Z17:AA17"/>
    <mergeCell ref="G7:G8"/>
    <mergeCell ref="C7:C8"/>
    <mergeCell ref="T7:V7"/>
    <mergeCell ref="E7:E8"/>
    <mergeCell ref="J7:R7"/>
    <mergeCell ref="AG7:AM8"/>
    <mergeCell ref="AG12:AL12"/>
    <mergeCell ref="Z13:AA13"/>
    <mergeCell ref="Z14:AA14"/>
    <mergeCell ref="Z15:AA15"/>
    <mergeCell ref="Z10:AA10"/>
    <mergeCell ref="Z11:AA11"/>
    <mergeCell ref="Z12:AA12"/>
    <mergeCell ref="AG15:AM15"/>
    <mergeCell ref="Z31:AA31"/>
    <mergeCell ref="Z19:AA19"/>
    <mergeCell ref="Z22:AA22"/>
    <mergeCell ref="Z23:AA23"/>
    <mergeCell ref="Z24:AA24"/>
    <mergeCell ref="Z25:AA25"/>
    <mergeCell ref="Z20:AA20"/>
    <mergeCell ref="Z21:AA21"/>
    <mergeCell ref="Z26:AA26"/>
    <mergeCell ref="Z27:AA27"/>
    <mergeCell ref="Z28:AA28"/>
    <mergeCell ref="Z29:AA29"/>
    <mergeCell ref="Z30:AA30"/>
    <mergeCell ref="Z32:AA32"/>
    <mergeCell ref="Z33:AA33"/>
    <mergeCell ref="Z34:AA34"/>
    <mergeCell ref="Z42:AA42"/>
    <mergeCell ref="Z43:AA43"/>
    <mergeCell ref="Z35:AA35"/>
    <mergeCell ref="Z36:AA36"/>
    <mergeCell ref="Z47:AA47"/>
    <mergeCell ref="Z37:AA37"/>
    <mergeCell ref="Z38:AA38"/>
    <mergeCell ref="Z39:AA39"/>
    <mergeCell ref="Z40:AA40"/>
    <mergeCell ref="Z46:AA46"/>
    <mergeCell ref="Z41:AA41"/>
    <mergeCell ref="Z45:AA45"/>
    <mergeCell ref="Z44:AA44"/>
  </mergeCells>
  <conditionalFormatting sqref="K10:K47">
    <cfRule type="cellIs" dxfId="743" priority="1151" stopIfTrue="1" operator="notEqual">
      <formula>1</formula>
    </cfRule>
    <cfRule type="cellIs" dxfId="742" priority="1152" stopIfTrue="1" operator="equal">
      <formula>1</formula>
    </cfRule>
  </conditionalFormatting>
  <conditionalFormatting sqref="Q40">
    <cfRule type="expression" dxfId="741" priority="877" stopIfTrue="1">
      <formula>$P$10</formula>
    </cfRule>
  </conditionalFormatting>
  <conditionalFormatting sqref="T49">
    <cfRule type="containsBlanks" dxfId="740" priority="649" stopIfTrue="1">
      <formula>LEN(TRIM(T49))=0</formula>
    </cfRule>
    <cfRule type="cellIs" dxfId="739" priority="650" stopIfTrue="1" operator="lessThan">
      <formula>19.999</formula>
    </cfRule>
    <cfRule type="cellIs" dxfId="738" priority="651" stopIfTrue="1" operator="lessThan">
      <formula>39.999</formula>
    </cfRule>
    <cfRule type="cellIs" dxfId="737" priority="652" stopIfTrue="1" operator="lessThan">
      <formula>59.999</formula>
    </cfRule>
    <cfRule type="cellIs" dxfId="736" priority="653" stopIfTrue="1" operator="lessThan">
      <formula>79.999</formula>
    </cfRule>
    <cfRule type="cellIs" dxfId="735" priority="654" stopIfTrue="1" operator="lessThan">
      <formula>89.999</formula>
    </cfRule>
    <cfRule type="cellIs" dxfId="734" priority="655" stopIfTrue="1" operator="between">
      <formula>90</formula>
      <formula>100</formula>
    </cfRule>
  </conditionalFormatting>
  <conditionalFormatting sqref="J10">
    <cfRule type="cellIs" dxfId="733" priority="452" stopIfTrue="1" operator="notEqual">
      <formula>1</formula>
    </cfRule>
    <cfRule type="cellIs" dxfId="732" priority="453" stopIfTrue="1" operator="equal">
      <formula>1</formula>
    </cfRule>
  </conditionalFormatting>
  <conditionalFormatting sqref="T10:T47">
    <cfRule type="cellIs" dxfId="731" priority="424" stopIfTrue="1" operator="lessThan">
      <formula>19.999</formula>
    </cfRule>
    <cfRule type="cellIs" dxfId="730" priority="425" stopIfTrue="1" operator="lessThan">
      <formula>39.999</formula>
    </cfRule>
    <cfRule type="cellIs" dxfId="729" priority="426" stopIfTrue="1" operator="lessThan">
      <formula>59.999</formula>
    </cfRule>
    <cfRule type="cellIs" dxfId="728" priority="427" stopIfTrue="1" operator="lessThan">
      <formula>79.999</formula>
    </cfRule>
    <cfRule type="cellIs" dxfId="727" priority="428" stopIfTrue="1" operator="lessThan">
      <formula>89.999</formula>
    </cfRule>
    <cfRule type="cellIs" dxfId="726" priority="429" stopIfTrue="1" operator="between">
      <formula>90</formula>
      <formula>100</formula>
    </cfRule>
    <cfRule type="containsBlanks" dxfId="725" priority="430">
      <formula>LEN(TRIM(T10))=0</formula>
    </cfRule>
  </conditionalFormatting>
  <conditionalFormatting sqref="J11">
    <cfRule type="cellIs" dxfId="724" priority="51" stopIfTrue="1" operator="notEqual">
      <formula>1</formula>
    </cfRule>
    <cfRule type="cellIs" dxfId="723" priority="52" stopIfTrue="1" operator="equal">
      <formula>1</formula>
    </cfRule>
  </conditionalFormatting>
  <conditionalFormatting sqref="J12">
    <cfRule type="cellIs" dxfId="722" priority="49" stopIfTrue="1" operator="notEqual">
      <formula>1</formula>
    </cfRule>
    <cfRule type="cellIs" dxfId="721" priority="50" stopIfTrue="1" operator="equal">
      <formula>1</formula>
    </cfRule>
  </conditionalFormatting>
  <conditionalFormatting sqref="J16">
    <cfRule type="cellIs" dxfId="720" priority="47" stopIfTrue="1" operator="notEqual">
      <formula>1</formula>
    </cfRule>
    <cfRule type="cellIs" dxfId="719" priority="48" stopIfTrue="1" operator="equal">
      <formula>1</formula>
    </cfRule>
  </conditionalFormatting>
  <conditionalFormatting sqref="J18">
    <cfRule type="cellIs" dxfId="718" priority="45" stopIfTrue="1" operator="notEqual">
      <formula>1</formula>
    </cfRule>
    <cfRule type="cellIs" dxfId="717" priority="46" stopIfTrue="1" operator="equal">
      <formula>1</formula>
    </cfRule>
  </conditionalFormatting>
  <conditionalFormatting sqref="J22">
    <cfRule type="cellIs" dxfId="716" priority="43" stopIfTrue="1" operator="notEqual">
      <formula>1</formula>
    </cfRule>
    <cfRule type="cellIs" dxfId="715" priority="44" stopIfTrue="1" operator="equal">
      <formula>1</formula>
    </cfRule>
  </conditionalFormatting>
  <conditionalFormatting sqref="J24">
    <cfRule type="cellIs" dxfId="714" priority="41" stopIfTrue="1" operator="notEqual">
      <formula>1</formula>
    </cfRule>
    <cfRule type="cellIs" dxfId="713" priority="42" stopIfTrue="1" operator="equal">
      <formula>1</formula>
    </cfRule>
  </conditionalFormatting>
  <conditionalFormatting sqref="J29">
    <cfRule type="cellIs" dxfId="712" priority="39" stopIfTrue="1" operator="notEqual">
      <formula>1</formula>
    </cfRule>
    <cfRule type="cellIs" dxfId="711" priority="40" stopIfTrue="1" operator="equal">
      <formula>1</formula>
    </cfRule>
  </conditionalFormatting>
  <conditionalFormatting sqref="J32">
    <cfRule type="cellIs" dxfId="710" priority="37" stopIfTrue="1" operator="notEqual">
      <formula>1</formula>
    </cfRule>
    <cfRule type="cellIs" dxfId="709" priority="38" stopIfTrue="1" operator="equal">
      <formula>1</formula>
    </cfRule>
  </conditionalFormatting>
  <conditionalFormatting sqref="J35">
    <cfRule type="cellIs" dxfId="708" priority="31" stopIfTrue="1" operator="notEqual">
      <formula>1</formula>
    </cfRule>
    <cfRule type="cellIs" dxfId="707" priority="32" stopIfTrue="1" operator="equal">
      <formula>1</formula>
    </cfRule>
  </conditionalFormatting>
  <conditionalFormatting sqref="J36">
    <cfRule type="cellIs" dxfId="706" priority="29" stopIfTrue="1" operator="notEqual">
      <formula>1</formula>
    </cfRule>
    <cfRule type="cellIs" dxfId="705" priority="30" stopIfTrue="1" operator="equal">
      <formula>1</formula>
    </cfRule>
  </conditionalFormatting>
  <conditionalFormatting sqref="J37">
    <cfRule type="cellIs" dxfId="704" priority="27" stopIfTrue="1" operator="notEqual">
      <formula>1</formula>
    </cfRule>
    <cfRule type="cellIs" dxfId="703" priority="28" stopIfTrue="1" operator="equal">
      <formula>1</formula>
    </cfRule>
  </conditionalFormatting>
  <conditionalFormatting sqref="J38">
    <cfRule type="cellIs" dxfId="702" priority="25" stopIfTrue="1" operator="notEqual">
      <formula>1</formula>
    </cfRule>
    <cfRule type="cellIs" dxfId="701" priority="26" stopIfTrue="1" operator="equal">
      <formula>1</formula>
    </cfRule>
  </conditionalFormatting>
  <conditionalFormatting sqref="X10:X47">
    <cfRule type="expression" dxfId="700" priority="1188" stopIfTrue="1">
      <formula>#REF!=0</formula>
    </cfRule>
  </conditionalFormatting>
  <pageMargins left="0.7" right="0.7" top="0.75" bottom="0.75" header="0.3" footer="0.3"/>
  <pageSetup paperSize="9" scale="41" orientation="landscape" r:id="rId1"/>
  <colBreaks count="1" manualBreakCount="1">
    <brk id="32" max="1048575" man="1"/>
  </colBreaks>
  <ignoredErrors>
    <ignoredError sqref="T10:T3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2260" r:id="rId4" name="Button 9876">
              <controlPr defaultSize="0" print="0" autoLine="0" autoPict="0" macro="[0]!ButtonOpenAll">
                <anchor moveWithCells="1" sizeWithCells="1">
                  <from>
                    <xdr:col>2</xdr:col>
                    <xdr:colOff>2819400</xdr:colOff>
                    <xdr:row>3</xdr:row>
                    <xdr:rowOff>114300</xdr:rowOff>
                  </from>
                  <to>
                    <xdr:col>2</xdr:col>
                    <xdr:colOff>3895725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178" r:id="rId5" name="Button 10450">
              <controlPr defaultSize="0" print="0" autoLine="0" autoPict="0" macro="[0]!ButtonD1_CloseAll">
                <anchor moveWithCells="1" sizeWithCells="1">
                  <from>
                    <xdr:col>2</xdr:col>
                    <xdr:colOff>4057650</xdr:colOff>
                    <xdr:row>3</xdr:row>
                    <xdr:rowOff>104775</xdr:rowOff>
                  </from>
                  <to>
                    <xdr:col>5</xdr:col>
                    <xdr:colOff>76200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-0.24988555558946501"/>
  </sheetPr>
  <dimension ref="B1:AN38"/>
  <sheetViews>
    <sheetView showGridLines="0" showRowColHeaders="0" zoomScale="115" zoomScaleNormal="115" zoomScaleSheetLayoutView="90" workbookViewId="0">
      <pane ySplit="8" topLeftCell="A10" activePane="bottomLeft" state="frozen"/>
      <selection pane="bottomLeft" activeCell="C6" sqref="C6:S6"/>
    </sheetView>
  </sheetViews>
  <sheetFormatPr defaultRowHeight="15" outlineLevelCol="1" x14ac:dyDescent="0.25"/>
  <cols>
    <col min="1" max="1" width="2" style="163" customWidth="1"/>
    <col min="2" max="2" width="4.5703125" style="163" customWidth="1"/>
    <col min="3" max="3" width="65.85546875" style="163" customWidth="1"/>
    <col min="4" max="4" width="2" style="163" customWidth="1" outlineLevel="1"/>
    <col min="5" max="5" width="5.5703125" style="163" customWidth="1" outlineLevel="1"/>
    <col min="6" max="6" width="2.7109375" style="163" customWidth="1" outlineLevel="1"/>
    <col min="7" max="7" width="6.140625" style="163" customWidth="1" outlineLevel="1"/>
    <col min="8" max="8" width="2.5703125" style="163" customWidth="1"/>
    <col min="9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5.7109375" style="163" customWidth="1"/>
    <col min="20" max="20" width="13.28515625" style="163" customWidth="1"/>
    <col min="21" max="21" width="8.28515625" style="163" hidden="1" customWidth="1"/>
    <col min="22" max="22" width="11.140625" style="163" hidden="1" customWidth="1"/>
    <col min="23" max="23" width="10.42578125" style="163" hidden="1" customWidth="1"/>
    <col min="24" max="24" width="9" style="163" hidden="1" customWidth="1"/>
    <col min="25" max="25" width="7.140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32" width="9.140625" style="163"/>
    <col min="33" max="33" width="4.28515625" style="163" customWidth="1"/>
    <col min="34" max="16384" width="9.140625" style="163"/>
  </cols>
  <sheetData>
    <row r="1" spans="2:40" ht="27" customHeight="1" x14ac:dyDescent="0.25">
      <c r="B1" s="363" t="s">
        <v>158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2:40" x14ac:dyDescent="0.25">
      <c r="B2" s="186"/>
      <c r="C2" s="367" t="s">
        <v>1580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  <c r="Y2" s="186"/>
    </row>
    <row r="3" spans="2:40" x14ac:dyDescent="0.25">
      <c r="B3" s="186"/>
      <c r="C3" s="367" t="s">
        <v>1581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186"/>
      <c r="V3" s="186"/>
      <c r="W3" s="186"/>
      <c r="X3" s="186"/>
      <c r="Y3" s="186"/>
    </row>
    <row r="4" spans="2:40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</row>
    <row r="5" spans="2:40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05" t="s">
        <v>200</v>
      </c>
      <c r="K5" s="305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</row>
    <row r="6" spans="2:40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167"/>
      <c r="U6" s="167"/>
      <c r="V6" s="167"/>
      <c r="W6" s="167"/>
      <c r="X6" s="167"/>
      <c r="Y6" s="167"/>
    </row>
    <row r="7" spans="2:40" s="166" customFormat="1" ht="37.5" customHeight="1" x14ac:dyDescent="0.25">
      <c r="B7" s="181"/>
      <c r="C7" s="356" t="s">
        <v>159</v>
      </c>
      <c r="D7" s="337"/>
      <c r="E7" s="359" t="s">
        <v>160</v>
      </c>
      <c r="F7" s="339"/>
      <c r="G7" s="359" t="s">
        <v>161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162</v>
      </c>
      <c r="U7" s="360"/>
      <c r="V7" s="360"/>
      <c r="W7" s="170"/>
      <c r="X7" s="170"/>
      <c r="Y7" s="170"/>
      <c r="Z7" s="170"/>
      <c r="AH7" s="356" t="s">
        <v>163</v>
      </c>
      <c r="AI7" s="356"/>
      <c r="AJ7" s="356"/>
      <c r="AK7" s="356"/>
      <c r="AL7" s="356"/>
      <c r="AM7" s="356"/>
      <c r="AN7" s="356"/>
    </row>
    <row r="8" spans="2:40" s="166" customFormat="1" ht="72.75" customHeight="1" x14ac:dyDescent="0.25">
      <c r="B8" s="181"/>
      <c r="C8" s="356"/>
      <c r="D8" s="337"/>
      <c r="E8" s="359"/>
      <c r="F8" s="340"/>
      <c r="G8" s="359"/>
      <c r="H8" s="168"/>
      <c r="J8" s="172" t="s">
        <v>201</v>
      </c>
      <c r="K8" s="172" t="s">
        <v>202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164</v>
      </c>
      <c r="T8" s="174"/>
      <c r="U8" s="174" t="s">
        <v>203</v>
      </c>
      <c r="V8" s="173" t="s">
        <v>204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2:40" ht="36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205</v>
      </c>
      <c r="X9" s="163" t="s">
        <v>206</v>
      </c>
      <c r="Z9" s="131" t="s">
        <v>165</v>
      </c>
    </row>
    <row r="10" spans="2:40" ht="49.5" customHeight="1" x14ac:dyDescent="0.25">
      <c r="B10" s="301">
        <v>1</v>
      </c>
      <c r="C10" s="154" t="s">
        <v>166</v>
      </c>
      <c r="D10" s="189"/>
      <c r="E10" s="279" t="s">
        <v>167</v>
      </c>
      <c r="F10" s="276"/>
      <c r="G10" s="279" t="s">
        <v>168</v>
      </c>
      <c r="H10" s="139"/>
      <c r="I10" s="165">
        <f>SUM(K10:K22)</f>
        <v>0</v>
      </c>
      <c r="J10" s="137">
        <f>SUM(L10:Q10)</f>
        <v>0</v>
      </c>
      <c r="K10" s="137">
        <f>SUM(L10:Q10)</f>
        <v>0</v>
      </c>
      <c r="L10" s="135"/>
      <c r="M10" s="135"/>
      <c r="N10" s="135"/>
      <c r="O10" s="135"/>
      <c r="P10" s="136"/>
      <c r="Q10" s="197"/>
      <c r="R10" s="136"/>
      <c r="T10" s="138" t="str">
        <f>IF(SUM(L10:Q10)=1,((L10*0)+(M10*20)+(N10*40)+(O10*60)+(P10*80)+(Q10*100)),"")</f>
        <v/>
      </c>
      <c r="U10" s="160" t="e">
        <f>1/$J$27</f>
        <v>#DIV/0!</v>
      </c>
      <c r="V10" s="140" t="e">
        <f t="shared" ref="V10" si="0">1/$K$27</f>
        <v>#DIV/0!</v>
      </c>
      <c r="W10" s="152" t="e">
        <f>IF(R10=1,0,T10*U10)</f>
        <v>#VALUE!</v>
      </c>
      <c r="X10" s="48" t="e">
        <f>IF(R10=1,0,T10*V10)</f>
        <v>#VALUE!</v>
      </c>
      <c r="Z10" s="355"/>
      <c r="AA10" s="355"/>
      <c r="AH10" s="358" t="s">
        <v>1582</v>
      </c>
      <c r="AI10" s="358"/>
      <c r="AJ10" s="358"/>
      <c r="AK10" s="358"/>
      <c r="AL10" s="358"/>
      <c r="AM10" s="358"/>
      <c r="AN10" s="358"/>
    </row>
    <row r="11" spans="2:40" ht="45.75" customHeight="1" x14ac:dyDescent="0.25">
      <c r="B11" s="301">
        <v>2</v>
      </c>
      <c r="C11" s="154" t="s">
        <v>169</v>
      </c>
      <c r="D11" s="189"/>
      <c r="E11" s="279" t="s">
        <v>170</v>
      </c>
      <c r="F11" s="279"/>
      <c r="G11" s="278" t="s">
        <v>171</v>
      </c>
      <c r="I11" s="165"/>
      <c r="J11" s="137">
        <f>SUM(L11:Q11)</f>
        <v>0</v>
      </c>
      <c r="K11" s="137">
        <f>SUM(L11:Q11)</f>
        <v>0</v>
      </c>
      <c r="L11" s="135"/>
      <c r="M11" s="135"/>
      <c r="N11" s="135"/>
      <c r="O11" s="135"/>
      <c r="P11" s="136"/>
      <c r="Q11" s="135"/>
      <c r="R11" s="136"/>
      <c r="T11" s="138" t="str">
        <f>IF(SUM(L11:Q11)=1,((L11*0)+(M11*20)+(N11*40)+(O11*60)+(P11*80)+(Q11*100)),"")</f>
        <v/>
      </c>
      <c r="U11" s="160" t="e">
        <f>1/$J$27</f>
        <v>#DIV/0!</v>
      </c>
      <c r="V11" s="140" t="e">
        <f t="shared" ref="V11" si="1">1/$K$27</f>
        <v>#DIV/0!</v>
      </c>
      <c r="W11" s="152" t="e">
        <f>IF(R11=1,0,T11*U11)</f>
        <v>#VALUE!</v>
      </c>
      <c r="X11" s="48" t="e">
        <f>IF(R11=1,0,T11*V11)</f>
        <v>#VALUE!</v>
      </c>
      <c r="Z11" s="355"/>
      <c r="AA11" s="355"/>
      <c r="AH11" s="358" t="s">
        <v>1583</v>
      </c>
      <c r="AI11" s="358"/>
      <c r="AJ11" s="358"/>
      <c r="AK11" s="358"/>
      <c r="AL11" s="358"/>
      <c r="AM11" s="358"/>
      <c r="AN11" s="358"/>
    </row>
    <row r="12" spans="2:40" ht="51" customHeight="1" x14ac:dyDescent="0.25">
      <c r="B12" s="301">
        <v>3</v>
      </c>
      <c r="C12" s="154" t="s">
        <v>172</v>
      </c>
      <c r="D12" s="189"/>
      <c r="E12" s="277" t="s">
        <v>173</v>
      </c>
      <c r="F12" s="279"/>
      <c r="G12" s="279"/>
      <c r="H12" s="128"/>
      <c r="I12" s="165"/>
      <c r="J12" s="137">
        <f>SUM(L12:Q12)</f>
        <v>0</v>
      </c>
      <c r="K12" s="137">
        <f>SUM(L12:Q12)</f>
        <v>0</v>
      </c>
      <c r="L12" s="135"/>
      <c r="M12" s="135"/>
      <c r="N12" s="135"/>
      <c r="O12" s="135"/>
      <c r="P12" s="136"/>
      <c r="Q12" s="135"/>
      <c r="R12" s="136"/>
      <c r="T12" s="138" t="str">
        <f>IF(SUM(L12:Q12)=1,((L12*0)+(M12*20)+(N12*40)+(O12*60)+(P12*80)+(Q12*100)),"")</f>
        <v/>
      </c>
      <c r="U12" s="160" t="e">
        <f>1/$J$27</f>
        <v>#DIV/0!</v>
      </c>
      <c r="V12" s="140" t="e">
        <f t="shared" ref="V12:V22" si="2">1/$K$27</f>
        <v>#DIV/0!</v>
      </c>
      <c r="W12" s="152" t="e">
        <f>IF(R12=1,0,T12*U12)</f>
        <v>#VALUE!</v>
      </c>
      <c r="X12" s="48" t="e">
        <f>IF(R12=1,0,T12*V12)</f>
        <v>#VALUE!</v>
      </c>
      <c r="Z12" s="355"/>
      <c r="AA12" s="355"/>
      <c r="AH12" s="358" t="s">
        <v>1584</v>
      </c>
      <c r="AI12" s="358"/>
      <c r="AJ12" s="358"/>
      <c r="AK12" s="358"/>
      <c r="AL12" s="358"/>
      <c r="AM12" s="358"/>
      <c r="AN12" s="358"/>
    </row>
    <row r="13" spans="2:40" ht="50.25" customHeight="1" x14ac:dyDescent="0.25">
      <c r="B13" s="301">
        <v>4</v>
      </c>
      <c r="C13" s="154" t="s">
        <v>174</v>
      </c>
      <c r="D13" s="189"/>
      <c r="E13" s="279" t="s">
        <v>175</v>
      </c>
      <c r="F13" s="276"/>
      <c r="G13" s="280"/>
      <c r="H13" s="139"/>
      <c r="I13" s="165"/>
      <c r="J13" s="137">
        <f>SUM(L13:Q13)</f>
        <v>0</v>
      </c>
      <c r="K13" s="137">
        <f t="shared" ref="K13" si="3">SUM(L13:Q13)</f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" si="4">IF(SUM(L13:Q13)=1,((L13*0)+(M13*20)+(N13*40)+(O13*60)+(P13*80)+(Q13*100)),"")</f>
        <v/>
      </c>
      <c r="U13" s="160" t="e">
        <f>1/$J$27</f>
        <v>#DIV/0!</v>
      </c>
      <c r="V13" s="140" t="e">
        <f t="shared" si="2"/>
        <v>#DIV/0!</v>
      </c>
      <c r="W13" s="152" t="e">
        <f>IF(R13=1,0,T13*U13)</f>
        <v>#VALUE!</v>
      </c>
      <c r="X13" s="48" t="e">
        <f t="shared" ref="X13" si="5">IF(R13=1,0,T13*V13)</f>
        <v>#VALUE!</v>
      </c>
      <c r="Z13" s="368"/>
      <c r="AA13" s="368"/>
      <c r="AH13" s="358" t="s">
        <v>1585</v>
      </c>
      <c r="AI13" s="358"/>
      <c r="AJ13" s="358"/>
      <c r="AK13" s="358"/>
      <c r="AL13" s="358"/>
      <c r="AM13" s="358"/>
      <c r="AN13" s="358"/>
    </row>
    <row r="14" spans="2:40" ht="51.75" customHeight="1" x14ac:dyDescent="0.25">
      <c r="B14" s="301" t="s">
        <v>176</v>
      </c>
      <c r="C14" s="158" t="s">
        <v>177</v>
      </c>
      <c r="D14" s="189"/>
      <c r="E14" s="279" t="s">
        <v>178</v>
      </c>
      <c r="F14" s="276"/>
      <c r="G14" s="280"/>
      <c r="H14" s="132"/>
      <c r="I14" s="165"/>
      <c r="J14" s="165"/>
      <c r="K14" s="137">
        <f t="shared" ref="K14" si="6">SUM(L14:Q14)</f>
        <v>0</v>
      </c>
      <c r="L14" s="135"/>
      <c r="M14" s="135"/>
      <c r="N14" s="135"/>
      <c r="O14" s="135"/>
      <c r="P14" s="136"/>
      <c r="Q14" s="135"/>
      <c r="R14" s="136"/>
      <c r="T14" s="138" t="str">
        <f t="shared" ref="T14" si="7">IF(SUM(L14:Q14)=1,((L14*0)+(M14*20)+(N14*40)+(O14*60)+(P14*80)+(Q14*100)),"")</f>
        <v/>
      </c>
      <c r="U14" s="160"/>
      <c r="V14" s="140" t="e">
        <f t="shared" si="2"/>
        <v>#DIV/0!</v>
      </c>
      <c r="W14" s="152"/>
      <c r="X14" s="48" t="e">
        <f t="shared" ref="X14" si="8">IF(R14=1,0,T14*V14)</f>
        <v>#VALUE!</v>
      </c>
      <c r="Z14" s="355"/>
      <c r="AA14" s="355"/>
      <c r="AH14" s="345"/>
      <c r="AI14" s="345"/>
      <c r="AJ14" s="345"/>
      <c r="AK14" s="345"/>
      <c r="AL14" s="345"/>
      <c r="AM14" s="345"/>
      <c r="AN14" s="345"/>
    </row>
    <row r="15" spans="2:40" ht="47.25" customHeight="1" x14ac:dyDescent="0.25">
      <c r="B15" s="301">
        <v>5</v>
      </c>
      <c r="C15" s="154" t="s">
        <v>179</v>
      </c>
      <c r="D15" s="189"/>
      <c r="E15" s="279"/>
      <c r="F15" s="276"/>
      <c r="G15" s="280"/>
      <c r="H15" s="139"/>
      <c r="I15" s="165"/>
      <c r="J15" s="137">
        <f>SUM(L15:Q15)</f>
        <v>0</v>
      </c>
      <c r="K15" s="137">
        <f t="shared" ref="K15:K22" si="9">SUM(L15:Q15)</f>
        <v>0</v>
      </c>
      <c r="L15" s="135"/>
      <c r="M15" s="135"/>
      <c r="N15" s="135"/>
      <c r="O15" s="135"/>
      <c r="P15" s="136"/>
      <c r="Q15" s="135"/>
      <c r="R15" s="136"/>
      <c r="T15" s="138" t="str">
        <f t="shared" ref="T15:T22" si="10">IF(SUM(L15:Q15)=1,((L15*0)+(M15*20)+(N15*40)+(O15*60)+(P15*80)+(Q15*100)),"")</f>
        <v/>
      </c>
      <c r="U15" s="160" t="e">
        <f>1/$J$27</f>
        <v>#DIV/0!</v>
      </c>
      <c r="V15" s="140" t="e">
        <f t="shared" si="2"/>
        <v>#DIV/0!</v>
      </c>
      <c r="W15" s="152" t="e">
        <f>IF(R15=1,0,T15*U15)</f>
        <v>#VALUE!</v>
      </c>
      <c r="X15" s="48" t="e">
        <f t="shared" ref="X15:X22" si="11">IF(R15=1,0,T15*V15)</f>
        <v>#VALUE!</v>
      </c>
      <c r="Z15" s="355"/>
      <c r="AA15" s="355"/>
      <c r="AH15" s="358" t="s">
        <v>1586</v>
      </c>
      <c r="AI15" s="358"/>
      <c r="AJ15" s="358"/>
      <c r="AK15" s="358"/>
      <c r="AL15" s="358"/>
      <c r="AM15" s="358"/>
      <c r="AN15" s="358"/>
    </row>
    <row r="16" spans="2:40" ht="51" customHeight="1" x14ac:dyDescent="0.25">
      <c r="B16" s="301" t="s">
        <v>180</v>
      </c>
      <c r="C16" s="303" t="s">
        <v>181</v>
      </c>
      <c r="D16" s="189"/>
      <c r="E16" s="279" t="s">
        <v>182</v>
      </c>
      <c r="F16" s="276"/>
      <c r="G16" s="280"/>
      <c r="H16" s="128"/>
      <c r="I16" s="165"/>
      <c r="J16" s="165"/>
      <c r="K16" s="137">
        <f t="shared" si="9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0"/>
        <v/>
      </c>
      <c r="U16" s="160"/>
      <c r="V16" s="140" t="e">
        <f t="shared" si="2"/>
        <v>#DIV/0!</v>
      </c>
      <c r="W16" s="152"/>
      <c r="X16" s="48" t="e">
        <f t="shared" si="11"/>
        <v>#VALUE!</v>
      </c>
      <c r="Z16" s="355"/>
      <c r="AA16" s="355"/>
      <c r="AH16" s="358" t="s">
        <v>1587</v>
      </c>
      <c r="AI16" s="358"/>
      <c r="AJ16" s="358"/>
      <c r="AK16" s="358"/>
      <c r="AL16" s="358"/>
      <c r="AM16" s="358"/>
      <c r="AN16" s="358"/>
    </row>
    <row r="17" spans="2:40" ht="50.25" customHeight="1" x14ac:dyDescent="0.25">
      <c r="B17" s="301">
        <v>6</v>
      </c>
      <c r="C17" s="154" t="s">
        <v>183</v>
      </c>
      <c r="D17" s="189"/>
      <c r="E17" s="279" t="s">
        <v>184</v>
      </c>
      <c r="F17" s="276"/>
      <c r="G17" s="280"/>
      <c r="H17" s="128"/>
      <c r="I17" s="165"/>
      <c r="J17" s="137">
        <f>SUM(L17:Q17)</f>
        <v>0</v>
      </c>
      <c r="K17" s="137">
        <f t="shared" si="9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0"/>
        <v/>
      </c>
      <c r="U17" s="160" t="e">
        <f>1/$J$27</f>
        <v>#DIV/0!</v>
      </c>
      <c r="V17" s="140" t="e">
        <f t="shared" si="2"/>
        <v>#DIV/0!</v>
      </c>
      <c r="W17" s="152" t="e">
        <f>IF(R17=1,0,T17*U17)</f>
        <v>#VALUE!</v>
      </c>
      <c r="X17" s="48" t="e">
        <f t="shared" si="11"/>
        <v>#VALUE!</v>
      </c>
      <c r="Z17" s="355"/>
      <c r="AA17" s="355"/>
      <c r="AH17" s="358" t="s">
        <v>1588</v>
      </c>
      <c r="AI17" s="358"/>
      <c r="AJ17" s="358"/>
      <c r="AK17" s="358"/>
      <c r="AL17" s="358"/>
      <c r="AM17" s="358"/>
      <c r="AN17" s="358"/>
    </row>
    <row r="18" spans="2:40" ht="62.25" customHeight="1" x14ac:dyDescent="0.25">
      <c r="B18" s="301" t="s">
        <v>185</v>
      </c>
      <c r="C18" s="155" t="s">
        <v>186</v>
      </c>
      <c r="D18" s="189"/>
      <c r="E18" s="279" t="s">
        <v>187</v>
      </c>
      <c r="F18" s="276"/>
      <c r="G18" s="280"/>
      <c r="H18" s="128"/>
      <c r="I18" s="165"/>
      <c r="J18" s="165"/>
      <c r="K18" s="137">
        <f t="shared" si="9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0"/>
        <v/>
      </c>
      <c r="U18" s="160"/>
      <c r="V18" s="140" t="e">
        <f t="shared" si="2"/>
        <v>#DIV/0!</v>
      </c>
      <c r="W18" s="152"/>
      <c r="X18" s="48" t="e">
        <f t="shared" si="11"/>
        <v>#VALUE!</v>
      </c>
      <c r="Z18" s="355"/>
      <c r="AA18" s="355"/>
      <c r="AH18" s="358" t="s">
        <v>1589</v>
      </c>
      <c r="AI18" s="358"/>
      <c r="AJ18" s="358"/>
      <c r="AK18" s="358"/>
      <c r="AL18" s="358"/>
      <c r="AM18" s="358"/>
      <c r="AN18" s="358"/>
    </row>
    <row r="19" spans="2:40" ht="61.5" customHeight="1" x14ac:dyDescent="0.25">
      <c r="B19" s="301" t="s">
        <v>188</v>
      </c>
      <c r="C19" s="156" t="s">
        <v>189</v>
      </c>
      <c r="D19" s="189"/>
      <c r="E19" s="279" t="s">
        <v>190</v>
      </c>
      <c r="F19" s="276"/>
      <c r="G19" s="280"/>
      <c r="H19" s="128"/>
      <c r="I19" s="165"/>
      <c r="J19" s="165"/>
      <c r="K19" s="137">
        <f t="shared" si="9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0"/>
        <v/>
      </c>
      <c r="U19" s="160"/>
      <c r="V19" s="140" t="e">
        <f t="shared" si="2"/>
        <v>#DIV/0!</v>
      </c>
      <c r="W19" s="152"/>
      <c r="X19" s="48" t="e">
        <f t="shared" si="11"/>
        <v>#VALUE!</v>
      </c>
      <c r="Z19" s="355"/>
      <c r="AA19" s="355"/>
      <c r="AH19" s="358" t="s">
        <v>1590</v>
      </c>
      <c r="AI19" s="358"/>
      <c r="AJ19" s="358"/>
      <c r="AK19" s="358"/>
      <c r="AL19" s="358"/>
      <c r="AM19" s="358"/>
      <c r="AN19" s="358"/>
    </row>
    <row r="20" spans="2:40" ht="55.5" customHeight="1" x14ac:dyDescent="0.25">
      <c r="B20" s="301" t="s">
        <v>191</v>
      </c>
      <c r="C20" s="157" t="s">
        <v>192</v>
      </c>
      <c r="D20" s="189"/>
      <c r="E20" s="279" t="s">
        <v>193</v>
      </c>
      <c r="F20" s="276"/>
      <c r="G20" s="280"/>
      <c r="H20" s="128"/>
      <c r="I20" s="165"/>
      <c r="J20" s="165"/>
      <c r="K20" s="137">
        <f t="shared" si="9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0"/>
        <v/>
      </c>
      <c r="U20" s="160"/>
      <c r="V20" s="140" t="e">
        <f t="shared" si="2"/>
        <v>#DIV/0!</v>
      </c>
      <c r="W20" s="152"/>
      <c r="X20" s="48" t="e">
        <f t="shared" si="11"/>
        <v>#VALUE!</v>
      </c>
      <c r="Z20" s="355"/>
      <c r="AA20" s="355"/>
      <c r="AH20" s="358" t="s">
        <v>1591</v>
      </c>
      <c r="AI20" s="358"/>
      <c r="AJ20" s="358"/>
      <c r="AK20" s="358"/>
      <c r="AL20" s="358"/>
      <c r="AM20" s="358"/>
      <c r="AN20" s="358"/>
    </row>
    <row r="21" spans="2:40" ht="51" customHeight="1" x14ac:dyDescent="0.25">
      <c r="B21" s="301">
        <v>7</v>
      </c>
      <c r="C21" s="154" t="s">
        <v>194</v>
      </c>
      <c r="D21" s="189"/>
      <c r="E21" s="279" t="s">
        <v>195</v>
      </c>
      <c r="F21" s="276"/>
      <c r="G21" s="247"/>
      <c r="H21" s="128"/>
      <c r="I21" s="165"/>
      <c r="J21" s="137">
        <f>SUM(L21:Q21)</f>
        <v>0</v>
      </c>
      <c r="K21" s="137">
        <f t="shared" si="9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0"/>
        <v/>
      </c>
      <c r="U21" s="160" t="e">
        <f>1/$J$27</f>
        <v>#DIV/0!</v>
      </c>
      <c r="V21" s="140" t="e">
        <f t="shared" si="2"/>
        <v>#DIV/0!</v>
      </c>
      <c r="W21" s="152" t="e">
        <f>IF(R21=1,0,T21*U21)</f>
        <v>#VALUE!</v>
      </c>
      <c r="X21" s="48" t="e">
        <f t="shared" si="11"/>
        <v>#VALUE!</v>
      </c>
      <c r="Z21" s="355"/>
      <c r="AA21" s="355"/>
      <c r="AH21" s="358" t="s">
        <v>1592</v>
      </c>
      <c r="AI21" s="358"/>
      <c r="AJ21" s="358"/>
      <c r="AK21" s="358"/>
      <c r="AL21" s="358"/>
      <c r="AM21" s="358"/>
      <c r="AN21" s="358"/>
    </row>
    <row r="22" spans="2:40" ht="61.5" customHeight="1" x14ac:dyDescent="0.25">
      <c r="B22" s="301">
        <v>8</v>
      </c>
      <c r="C22" s="154" t="s">
        <v>196</v>
      </c>
      <c r="D22" s="189"/>
      <c r="E22" s="279" t="s">
        <v>197</v>
      </c>
      <c r="F22" s="276"/>
      <c r="G22" s="280"/>
      <c r="H22" s="139"/>
      <c r="I22" s="165"/>
      <c r="J22" s="137">
        <f>SUM(L22:Q22)</f>
        <v>0</v>
      </c>
      <c r="K22" s="137">
        <f t="shared" si="9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0"/>
        <v/>
      </c>
      <c r="U22" s="160" t="e">
        <f>1/$J$27</f>
        <v>#DIV/0!</v>
      </c>
      <c r="V22" s="140" t="e">
        <f t="shared" si="2"/>
        <v>#DIV/0!</v>
      </c>
      <c r="W22" s="152" t="e">
        <f>IF(R22=1,0,T22*U22)</f>
        <v>#VALUE!</v>
      </c>
      <c r="X22" s="48" t="e">
        <f t="shared" si="11"/>
        <v>#VALUE!</v>
      </c>
      <c r="Z22" s="355"/>
      <c r="AA22" s="355"/>
      <c r="AH22" s="358" t="s">
        <v>1593</v>
      </c>
      <c r="AI22" s="358"/>
      <c r="AJ22" s="358"/>
      <c r="AK22" s="358"/>
      <c r="AL22" s="358"/>
      <c r="AM22" s="358"/>
      <c r="AN22" s="358"/>
    </row>
    <row r="23" spans="2:40" x14ac:dyDescent="0.25">
      <c r="C23" s="165"/>
      <c r="D23" s="165"/>
      <c r="E23" s="165"/>
      <c r="F23" s="165"/>
      <c r="G23" s="165"/>
      <c r="Z23"/>
      <c r="AA23"/>
    </row>
    <row r="24" spans="2:40" x14ac:dyDescent="0.25">
      <c r="C24" s="165"/>
      <c r="D24" s="165"/>
      <c r="E24" s="165"/>
      <c r="F24" s="165"/>
      <c r="G24" s="165"/>
      <c r="S24" s="131" t="s">
        <v>198</v>
      </c>
      <c r="T24" s="142">
        <f>SUMIF(J27,8-W27,W24)</f>
        <v>0</v>
      </c>
      <c r="W24" s="184" t="e">
        <f>SUM(W10:W22)</f>
        <v>#VALUE!</v>
      </c>
      <c r="X24" s="184" t="e">
        <f>SUM(X10:X22)</f>
        <v>#VALUE!</v>
      </c>
    </row>
    <row r="25" spans="2:40" x14ac:dyDescent="0.25">
      <c r="C25" s="165"/>
      <c r="D25" s="165"/>
      <c r="E25" s="165"/>
      <c r="F25" s="165"/>
      <c r="G25" s="165"/>
      <c r="S25" s="131" t="s">
        <v>199</v>
      </c>
      <c r="T25" s="142">
        <f>SUMIF(K27,13-W28,X24)</f>
        <v>0</v>
      </c>
      <c r="Y25" s="141"/>
    </row>
    <row r="26" spans="2:40" x14ac:dyDescent="0.25">
      <c r="C26" s="165"/>
      <c r="D26" s="165"/>
      <c r="E26" s="165"/>
      <c r="F26" s="165"/>
      <c r="G26" s="165"/>
      <c r="Y26" s="141"/>
    </row>
    <row r="27" spans="2:40" x14ac:dyDescent="0.25">
      <c r="C27" s="165"/>
      <c r="D27" s="165"/>
      <c r="E27" s="165"/>
      <c r="F27" s="165"/>
      <c r="G27" s="165"/>
      <c r="J27" s="163">
        <f>SUM($J$10:$J$22)</f>
        <v>0</v>
      </c>
      <c r="K27" s="163">
        <f>SUM(K10:K22)</f>
        <v>0</v>
      </c>
      <c r="V27" s="163" t="s">
        <v>207</v>
      </c>
      <c r="W27" s="163">
        <f>SUM(R10:R13,R15,R17,R21,R22)</f>
        <v>0</v>
      </c>
    </row>
    <row r="28" spans="2:40" ht="13.5" customHeight="1" x14ac:dyDescent="0.25">
      <c r="C28" s="165"/>
      <c r="D28" s="165"/>
      <c r="E28" s="165"/>
      <c r="F28" s="165"/>
      <c r="G28" s="165"/>
      <c r="V28" s="163" t="s">
        <v>208</v>
      </c>
      <c r="W28" s="163">
        <f>SUM(R10:R22)</f>
        <v>0</v>
      </c>
    </row>
    <row r="29" spans="2:40" x14ac:dyDescent="0.25">
      <c r="C29" s="165"/>
      <c r="D29" s="165"/>
      <c r="E29" s="165"/>
      <c r="F29" s="165"/>
      <c r="G29" s="165"/>
    </row>
    <row r="36" spans="28:33" ht="22.5" customHeight="1" x14ac:dyDescent="0.25">
      <c r="AB36" s="164"/>
      <c r="AC36" s="164"/>
      <c r="AD36" s="164"/>
    </row>
    <row r="38" spans="28:33" ht="15" customHeight="1" x14ac:dyDescent="0.25">
      <c r="AB38" s="164"/>
      <c r="AC38" s="164"/>
      <c r="AD38" s="164"/>
      <c r="AE38" s="164"/>
      <c r="AF38" s="164"/>
      <c r="AG38" s="164"/>
    </row>
  </sheetData>
  <sheetProtection formatCells="0" formatColumns="0" formatRows="0" insertColumns="0" insertRows="0" insertHyperlinks="0" deleteColumns="0" deleteRows="0" sort="0" autoFilter="0" pivotTables="0"/>
  <mergeCells count="36">
    <mergeCell ref="AH13:AN13"/>
    <mergeCell ref="AH15:AN15"/>
    <mergeCell ref="AH16:AN16"/>
    <mergeCell ref="Z16:AA16"/>
    <mergeCell ref="Z12:AA12"/>
    <mergeCell ref="AH17:AN17"/>
    <mergeCell ref="Z22:AA22"/>
    <mergeCell ref="Z10:AA10"/>
    <mergeCell ref="Z13:AA13"/>
    <mergeCell ref="Z14:AA14"/>
    <mergeCell ref="Z15:AA15"/>
    <mergeCell ref="Z20:AA20"/>
    <mergeCell ref="Z17:AA17"/>
    <mergeCell ref="Z18:AA18"/>
    <mergeCell ref="AH18:AN18"/>
    <mergeCell ref="AH19:AN19"/>
    <mergeCell ref="AH20:AN20"/>
    <mergeCell ref="AH22:AN22"/>
    <mergeCell ref="AH21:AN21"/>
    <mergeCell ref="Z19:AA19"/>
    <mergeCell ref="Z21:AA21"/>
    <mergeCell ref="L5:AD5"/>
    <mergeCell ref="B1:AA1"/>
    <mergeCell ref="AH11:AN11"/>
    <mergeCell ref="AH12:AN12"/>
    <mergeCell ref="G7:G8"/>
    <mergeCell ref="C2:T2"/>
    <mergeCell ref="C3:T3"/>
    <mergeCell ref="C7:C8"/>
    <mergeCell ref="T7:V7"/>
    <mergeCell ref="E7:E8"/>
    <mergeCell ref="J7:R7"/>
    <mergeCell ref="AH7:AN8"/>
    <mergeCell ref="AH10:AN10"/>
    <mergeCell ref="Z11:AA11"/>
    <mergeCell ref="C6:S6"/>
  </mergeCells>
  <conditionalFormatting sqref="K10 K13:K22">
    <cfRule type="cellIs" dxfId="699" priority="253" stopIfTrue="1" operator="notEqual">
      <formula>1</formula>
    </cfRule>
    <cfRule type="cellIs" dxfId="698" priority="254" stopIfTrue="1" operator="equal">
      <formula>1</formula>
    </cfRule>
  </conditionalFormatting>
  <conditionalFormatting sqref="T25">
    <cfRule type="containsBlanks" dxfId="697" priority="147" stopIfTrue="1">
      <formula>LEN(TRIM(T25))=0</formula>
    </cfRule>
    <cfRule type="cellIs" dxfId="696" priority="148" stopIfTrue="1" operator="lessThan">
      <formula>19.999</formula>
    </cfRule>
    <cfRule type="cellIs" dxfId="695" priority="149" stopIfTrue="1" operator="lessThan">
      <formula>39.999</formula>
    </cfRule>
    <cfRule type="cellIs" dxfId="694" priority="150" stopIfTrue="1" operator="lessThan">
      <formula>59.999</formula>
    </cfRule>
    <cfRule type="cellIs" dxfId="693" priority="151" stopIfTrue="1" operator="lessThan">
      <formula>79.999</formula>
    </cfRule>
    <cfRule type="cellIs" dxfId="692" priority="152" stopIfTrue="1" operator="lessThan">
      <formula>89.999</formula>
    </cfRule>
    <cfRule type="cellIs" dxfId="691" priority="153" stopIfTrue="1" operator="between">
      <formula>90</formula>
      <formula>100</formula>
    </cfRule>
  </conditionalFormatting>
  <conditionalFormatting sqref="T24">
    <cfRule type="containsBlanks" dxfId="690" priority="140" stopIfTrue="1">
      <formula>LEN(TRIM(T24))=0</formula>
    </cfRule>
    <cfRule type="cellIs" dxfId="689" priority="141" stopIfTrue="1" operator="lessThan">
      <formula>19.999</formula>
    </cfRule>
    <cfRule type="cellIs" dxfId="688" priority="142" stopIfTrue="1" operator="lessThan">
      <formula>39.999</formula>
    </cfRule>
    <cfRule type="cellIs" dxfId="687" priority="143" stopIfTrue="1" operator="lessThan">
      <formula>59.999</formula>
    </cfRule>
    <cfRule type="cellIs" dxfId="686" priority="144" stopIfTrue="1" operator="lessThan">
      <formula>79.999</formula>
    </cfRule>
    <cfRule type="cellIs" dxfId="685" priority="145" stopIfTrue="1" operator="lessThan">
      <formula>89.999</formula>
    </cfRule>
    <cfRule type="cellIs" dxfId="684" priority="146" stopIfTrue="1" operator="between">
      <formula>90</formula>
      <formula>100</formula>
    </cfRule>
  </conditionalFormatting>
  <conditionalFormatting sqref="J10">
    <cfRule type="cellIs" dxfId="683" priority="128" stopIfTrue="1" operator="notEqual">
      <formula>1</formula>
    </cfRule>
    <cfRule type="cellIs" dxfId="682" priority="129" stopIfTrue="1" operator="equal">
      <formula>1</formula>
    </cfRule>
  </conditionalFormatting>
  <conditionalFormatting sqref="J13">
    <cfRule type="cellIs" dxfId="681" priority="41" stopIfTrue="1" operator="notEqual">
      <formula>1</formula>
    </cfRule>
    <cfRule type="cellIs" dxfId="680" priority="42" stopIfTrue="1" operator="equal">
      <formula>1</formula>
    </cfRule>
  </conditionalFormatting>
  <conditionalFormatting sqref="J15">
    <cfRule type="cellIs" dxfId="679" priority="39" stopIfTrue="1" operator="notEqual">
      <formula>1</formula>
    </cfRule>
    <cfRule type="cellIs" dxfId="678" priority="40" stopIfTrue="1" operator="equal">
      <formula>1</formula>
    </cfRule>
  </conditionalFormatting>
  <conditionalFormatting sqref="J17">
    <cfRule type="cellIs" dxfId="677" priority="37" stopIfTrue="1" operator="notEqual">
      <formula>1</formula>
    </cfRule>
    <cfRule type="cellIs" dxfId="676" priority="38" stopIfTrue="1" operator="equal">
      <formula>1</formula>
    </cfRule>
  </conditionalFormatting>
  <conditionalFormatting sqref="J22">
    <cfRule type="cellIs" dxfId="675" priority="35" stopIfTrue="1" operator="notEqual">
      <formula>1</formula>
    </cfRule>
    <cfRule type="cellIs" dxfId="674" priority="36" stopIfTrue="1" operator="equal">
      <formula>1</formula>
    </cfRule>
  </conditionalFormatting>
  <conditionalFormatting sqref="X10 X13:X22">
    <cfRule type="expression" dxfId="673" priority="273" stopIfTrue="1">
      <formula>#REF!=0</formula>
    </cfRule>
  </conditionalFormatting>
  <pageMargins left="0.7" right="0.7" top="0.75" bottom="0.75" header="0.3" footer="0.3"/>
  <pageSetup paperSize="9" scale="47" orientation="landscape" r:id="rId1"/>
  <colBreaks count="1" manualBreakCount="1">
    <brk id="33" max="1048575" man="1"/>
  </colBreaks>
  <ignoredErrors>
    <ignoredError sqref="T10:T23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3261" r:id="rId4" name="Button 3405">
              <controlPr defaultSize="0" print="0" autoLine="0" autoPict="0" macro="[0]!ButtonOpenAll">
                <anchor moveWithCells="1" sizeWithCells="1">
                  <from>
                    <xdr:col>2</xdr:col>
                    <xdr:colOff>2857500</xdr:colOff>
                    <xdr:row>3</xdr:row>
                    <xdr:rowOff>76200</xdr:rowOff>
                  </from>
                  <to>
                    <xdr:col>2</xdr:col>
                    <xdr:colOff>3933825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468" r:id="rId5" name="Button 3612">
              <controlPr defaultSize="0" print="0" autoLine="0" autoPict="0" macro="[0]!ButtonD2_CloseAll">
                <anchor moveWithCells="1" sizeWithCells="1">
                  <from>
                    <xdr:col>2</xdr:col>
                    <xdr:colOff>4057650</xdr:colOff>
                    <xdr:row>3</xdr:row>
                    <xdr:rowOff>66675</xdr:rowOff>
                  </from>
                  <to>
                    <xdr:col>6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-0.24988555558946501"/>
  </sheetPr>
  <dimension ref="A1:AM44"/>
  <sheetViews>
    <sheetView showGridLines="0" showRowColHeaders="0" zoomScale="115" zoomScaleNormal="115" workbookViewId="0">
      <pane ySplit="8" topLeftCell="A18" activePane="bottomLeft" state="frozen"/>
      <selection pane="bottomLeft" activeCell="C6" sqref="C6:R6"/>
    </sheetView>
  </sheetViews>
  <sheetFormatPr defaultRowHeight="15" outlineLevelCol="1" x14ac:dyDescent="0.25"/>
  <cols>
    <col min="1" max="1" width="1.7109375" style="163" customWidth="1"/>
    <col min="2" max="2" width="4.42578125" style="163" customWidth="1"/>
    <col min="3" max="3" width="65.85546875" style="163" customWidth="1"/>
    <col min="4" max="4" width="1.85546875" style="163" customWidth="1" outlineLevel="1"/>
    <col min="5" max="5" width="5.42578125" style="163" customWidth="1" outlineLevel="1"/>
    <col min="6" max="6" width="1.42578125" style="163" customWidth="1" outlineLevel="1"/>
    <col min="7" max="7" width="7.42578125" style="163" customWidth="1" outlineLevel="1"/>
    <col min="8" max="8" width="2.28515625" style="163" customWidth="1"/>
    <col min="9" max="9" width="4" style="163" hidden="1" customWidth="1"/>
    <col min="10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7.28515625" style="163" customWidth="1"/>
    <col min="19" max="19" width="13.28515625" style="163" customWidth="1"/>
    <col min="20" max="20" width="8.28515625" style="163" hidden="1" customWidth="1"/>
    <col min="21" max="21" width="9" style="163" hidden="1" customWidth="1"/>
    <col min="22" max="22" width="10.42578125" style="163" hidden="1" customWidth="1"/>
    <col min="23" max="23" width="9.28515625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1:39" ht="39" customHeight="1" x14ac:dyDescent="0.25">
      <c r="A1" s="345"/>
      <c r="B1" s="363" t="s">
        <v>209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2" spans="1:39" x14ac:dyDescent="0.25">
      <c r="B2" s="186"/>
      <c r="C2" s="367" t="s">
        <v>1594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</row>
    <row r="3" spans="1:39" x14ac:dyDescent="0.25">
      <c r="B3" s="186"/>
      <c r="C3" s="367" t="s">
        <v>1595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186"/>
      <c r="V3" s="186"/>
      <c r="W3" s="186"/>
      <c r="X3" s="186"/>
    </row>
    <row r="4" spans="1:39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1:39" s="166" customFormat="1" ht="14.25" customHeight="1" x14ac:dyDescent="0.25">
      <c r="B5" s="302"/>
      <c r="C5" s="302"/>
      <c r="D5" s="302"/>
      <c r="E5" s="302"/>
      <c r="F5" s="302"/>
      <c r="G5" s="302"/>
      <c r="H5" s="302"/>
      <c r="I5" s="302"/>
      <c r="J5" s="302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</row>
    <row r="6" spans="1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1:39" s="166" customFormat="1" ht="37.5" customHeight="1" x14ac:dyDescent="0.25">
      <c r="B7" s="181"/>
      <c r="C7" s="356" t="s">
        <v>210</v>
      </c>
      <c r="D7" s="338"/>
      <c r="E7" s="359" t="s">
        <v>211</v>
      </c>
      <c r="F7" s="339"/>
      <c r="G7" s="359" t="s">
        <v>212</v>
      </c>
      <c r="H7" s="168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213</v>
      </c>
      <c r="T7" s="360"/>
      <c r="U7" s="360"/>
      <c r="V7" s="170"/>
      <c r="W7" s="170"/>
      <c r="X7" s="170"/>
      <c r="Y7" s="170"/>
      <c r="AG7" s="356" t="s">
        <v>214</v>
      </c>
      <c r="AH7" s="356"/>
      <c r="AI7" s="356"/>
      <c r="AJ7" s="356"/>
      <c r="AK7" s="356"/>
      <c r="AL7" s="356"/>
      <c r="AM7" s="356"/>
    </row>
    <row r="8" spans="1:39" s="166" customFormat="1" ht="80.25" customHeight="1" x14ac:dyDescent="0.25">
      <c r="B8" s="181"/>
      <c r="C8" s="356"/>
      <c r="D8" s="338"/>
      <c r="E8" s="359"/>
      <c r="F8" s="340"/>
      <c r="G8" s="359"/>
      <c r="H8" s="168"/>
      <c r="I8" s="172" t="s">
        <v>279</v>
      </c>
      <c r="J8" s="172" t="s">
        <v>280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215</v>
      </c>
      <c r="S8" s="174"/>
      <c r="T8" s="174" t="s">
        <v>281</v>
      </c>
      <c r="U8" s="173" t="s">
        <v>282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1:39" ht="42" customHeight="1" x14ac:dyDescent="0.25">
      <c r="H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283</v>
      </c>
      <c r="W9" s="163" t="s">
        <v>284</v>
      </c>
      <c r="Y9" s="131" t="s">
        <v>216</v>
      </c>
    </row>
    <row r="10" spans="1:39" ht="49.5" customHeight="1" x14ac:dyDescent="0.25">
      <c r="A10" s="163" t="s">
        <v>217</v>
      </c>
      <c r="B10" s="301">
        <v>1</v>
      </c>
      <c r="C10" s="154" t="s">
        <v>218</v>
      </c>
      <c r="D10" s="189"/>
      <c r="E10" s="279" t="s">
        <v>219</v>
      </c>
      <c r="F10" s="276"/>
      <c r="G10" s="247" t="s">
        <v>220</v>
      </c>
      <c r="H10" s="139"/>
      <c r="I10" s="137">
        <f>SUM(K10:P10)</f>
        <v>0</v>
      </c>
      <c r="J10" s="137">
        <f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1/$I$29</f>
        <v>#DIV/0!</v>
      </c>
      <c r="U10" s="140" t="e">
        <f t="shared" ref="U10" si="0">1/$J$29</f>
        <v>#DIV/0!</v>
      </c>
      <c r="V10" s="152" t="e">
        <f>IF(Q10=1,0,S10*T10)</f>
        <v>#VALUE!</v>
      </c>
      <c r="W10" s="48" t="e">
        <f>IF(Q10=1,0,S10*U10)</f>
        <v>#VALUE!</v>
      </c>
      <c r="Y10" s="368"/>
      <c r="Z10" s="368"/>
      <c r="AG10" s="358" t="s">
        <v>1596</v>
      </c>
      <c r="AH10" s="358"/>
      <c r="AI10" s="358"/>
      <c r="AJ10" s="358"/>
      <c r="AK10" s="358"/>
      <c r="AL10" s="358"/>
      <c r="AM10" s="358"/>
    </row>
    <row r="11" spans="1:39" ht="46.5" customHeight="1" x14ac:dyDescent="0.25">
      <c r="B11" s="301" t="s">
        <v>221</v>
      </c>
      <c r="C11" s="158" t="s">
        <v>222</v>
      </c>
      <c r="D11" s="189"/>
      <c r="E11" s="279" t="s">
        <v>223</v>
      </c>
      <c r="F11" s="276"/>
      <c r="G11" s="280"/>
      <c r="H11" s="139"/>
      <c r="I11" s="165"/>
      <c r="J11" s="137">
        <f t="shared" ref="J11" si="1">SUM(K11:P11)</f>
        <v>0</v>
      </c>
      <c r="K11" s="135"/>
      <c r="L11" s="135"/>
      <c r="M11" s="135"/>
      <c r="N11" s="135"/>
      <c r="O11" s="136"/>
      <c r="P11" s="135"/>
      <c r="Q11" s="136"/>
      <c r="S11" s="138" t="str">
        <f t="shared" ref="S11" si="2">IF(SUM(K11:P11)=1,((K11*0)+(L11*20)+(M11*40)+(N11*60)+(O11*80)+(P11*100)),"")</f>
        <v/>
      </c>
      <c r="T11" s="160"/>
      <c r="U11" s="140" t="e">
        <f t="shared" ref="U11" si="3">1/$J$29</f>
        <v>#DIV/0!</v>
      </c>
      <c r="V11" s="152"/>
      <c r="W11" s="48" t="e">
        <f t="shared" ref="W11" si="4">IF(Q11=1,0,S11*U11)</f>
        <v>#VALUE!</v>
      </c>
      <c r="Y11" s="355"/>
      <c r="Z11" s="355"/>
      <c r="AG11" s="358" t="s">
        <v>1597</v>
      </c>
      <c r="AH11" s="358"/>
      <c r="AI11" s="358"/>
      <c r="AJ11" s="358"/>
      <c r="AK11" s="358"/>
      <c r="AL11" s="358"/>
      <c r="AM11" s="358"/>
    </row>
    <row r="12" spans="1:39" ht="48" customHeight="1" x14ac:dyDescent="0.25">
      <c r="B12" s="301">
        <v>2</v>
      </c>
      <c r="C12" s="154" t="s">
        <v>224</v>
      </c>
      <c r="D12" s="189"/>
      <c r="E12" s="279" t="s">
        <v>225</v>
      </c>
      <c r="F12" s="276"/>
      <c r="G12" s="247" t="s">
        <v>226</v>
      </c>
      <c r="H12" s="132"/>
      <c r="I12" s="137">
        <f>SUM(K12:P12)</f>
        <v>0</v>
      </c>
      <c r="J12" s="137">
        <f t="shared" ref="J12" si="5">SUM(K12:P12)</f>
        <v>0</v>
      </c>
      <c r="K12" s="135"/>
      <c r="L12" s="135"/>
      <c r="M12" s="135"/>
      <c r="N12" s="135"/>
      <c r="O12" s="136"/>
      <c r="P12" s="135"/>
      <c r="Q12" s="136"/>
      <c r="S12" s="138" t="str">
        <f t="shared" ref="S12" si="6">IF(SUM(K12:P12)=1,((K12*0)+(L12*20)+(M12*40)+(N12*60)+(O12*80)+(P12*100)),"")</f>
        <v/>
      </c>
      <c r="T12" s="160" t="e">
        <f>1/$I$29</f>
        <v>#DIV/0!</v>
      </c>
      <c r="U12" s="140" t="e">
        <f t="shared" ref="U12:U28" si="7">1/$J$29</f>
        <v>#DIV/0!</v>
      </c>
      <c r="V12" s="152" t="e">
        <f>IF(Q12=1,0,S12*T12)</f>
        <v>#VALUE!</v>
      </c>
      <c r="W12" s="48" t="e">
        <f t="shared" ref="W12" si="8">IF(Q12=1,0,S12*U12)</f>
        <v>#VALUE!</v>
      </c>
      <c r="Y12" s="368"/>
      <c r="Z12" s="368"/>
      <c r="AG12" s="358" t="s">
        <v>1598</v>
      </c>
      <c r="AH12" s="358"/>
      <c r="AI12" s="358"/>
      <c r="AJ12" s="358"/>
      <c r="AK12" s="358"/>
      <c r="AL12" s="358"/>
      <c r="AM12" s="358"/>
    </row>
    <row r="13" spans="1:39" ht="52.5" customHeight="1" x14ac:dyDescent="0.25">
      <c r="B13" s="301" t="s">
        <v>227</v>
      </c>
      <c r="C13" s="155" t="s">
        <v>228</v>
      </c>
      <c r="D13" s="189"/>
      <c r="E13" s="279" t="s">
        <v>229</v>
      </c>
      <c r="F13" s="276"/>
      <c r="G13" s="280"/>
      <c r="H13" s="139"/>
      <c r="I13" s="165"/>
      <c r="J13" s="137">
        <f t="shared" ref="J13:J28" si="9">SUM(K13:P13)</f>
        <v>0</v>
      </c>
      <c r="K13" s="135"/>
      <c r="L13" s="135"/>
      <c r="M13" s="135"/>
      <c r="N13" s="135"/>
      <c r="O13" s="136"/>
      <c r="P13" s="135"/>
      <c r="Q13" s="136"/>
      <c r="S13" s="138" t="str">
        <f t="shared" ref="S13:S28" si="10">IF(SUM(K13:P13)=1,((K13*0)+(L13*20)+(M13*40)+(N13*60)+(O13*80)+(P13*100)),"")</f>
        <v/>
      </c>
      <c r="T13" s="138"/>
      <c r="U13" s="140" t="e">
        <f t="shared" si="7"/>
        <v>#DIV/0!</v>
      </c>
      <c r="V13" s="152"/>
      <c r="W13" s="48" t="e">
        <f t="shared" ref="W13:W28" si="11">IF(Q13=1,0,S13*U13)</f>
        <v>#VALUE!</v>
      </c>
      <c r="Y13" s="355"/>
      <c r="Z13" s="355"/>
      <c r="AG13" s="345"/>
      <c r="AH13" s="345"/>
      <c r="AI13" s="345"/>
      <c r="AJ13" s="345"/>
      <c r="AK13" s="345"/>
      <c r="AL13" s="345"/>
      <c r="AM13" s="345"/>
    </row>
    <row r="14" spans="1:39" ht="45.75" customHeight="1" x14ac:dyDescent="0.25">
      <c r="B14" s="301" t="s">
        <v>230</v>
      </c>
      <c r="C14" s="175" t="s">
        <v>231</v>
      </c>
      <c r="D14" s="195"/>
      <c r="E14" s="279" t="s">
        <v>232</v>
      </c>
      <c r="F14" s="282"/>
      <c r="G14" s="247" t="s">
        <v>233</v>
      </c>
      <c r="H14" s="128"/>
      <c r="I14" s="165"/>
      <c r="J14" s="137">
        <f t="shared" si="9"/>
        <v>0</v>
      </c>
      <c r="K14" s="135"/>
      <c r="L14" s="135"/>
      <c r="M14" s="135"/>
      <c r="N14" s="135"/>
      <c r="O14" s="136"/>
      <c r="P14" s="135"/>
      <c r="Q14" s="136"/>
      <c r="S14" s="138" t="str">
        <f t="shared" si="10"/>
        <v/>
      </c>
      <c r="T14" s="160"/>
      <c r="U14" s="140" t="e">
        <f t="shared" si="7"/>
        <v>#DIV/0!</v>
      </c>
      <c r="V14" s="152"/>
      <c r="W14" s="48" t="e">
        <f t="shared" si="11"/>
        <v>#VALUE!</v>
      </c>
      <c r="Y14" s="355"/>
      <c r="Z14" s="355"/>
      <c r="AG14" s="358" t="s">
        <v>1599</v>
      </c>
      <c r="AH14" s="358"/>
      <c r="AI14" s="358"/>
      <c r="AJ14" s="358"/>
      <c r="AK14" s="358"/>
      <c r="AL14" s="358"/>
      <c r="AM14" s="358"/>
    </row>
    <row r="15" spans="1:39" ht="47.25" customHeight="1" x14ac:dyDescent="0.25">
      <c r="B15" s="301" t="s">
        <v>234</v>
      </c>
      <c r="C15" s="156" t="s">
        <v>235</v>
      </c>
      <c r="D15" s="189"/>
      <c r="E15" s="279" t="s">
        <v>236</v>
      </c>
      <c r="F15" s="276"/>
      <c r="G15" s="280"/>
      <c r="H15" s="128"/>
      <c r="I15" s="165"/>
      <c r="J15" s="137">
        <f t="shared" si="9"/>
        <v>0</v>
      </c>
      <c r="K15" s="135"/>
      <c r="L15" s="135"/>
      <c r="M15" s="135"/>
      <c r="N15" s="135"/>
      <c r="O15" s="136"/>
      <c r="P15" s="135"/>
      <c r="Q15" s="136"/>
      <c r="S15" s="138" t="str">
        <f t="shared" si="10"/>
        <v/>
      </c>
      <c r="T15" s="160"/>
      <c r="U15" s="140" t="e">
        <f t="shared" si="7"/>
        <v>#DIV/0!</v>
      </c>
      <c r="V15" s="152"/>
      <c r="W15" s="48" t="e">
        <f t="shared" si="11"/>
        <v>#VALUE!</v>
      </c>
      <c r="Y15" s="355"/>
      <c r="Z15" s="355"/>
      <c r="AG15" s="358" t="s">
        <v>1600</v>
      </c>
      <c r="AH15" s="358"/>
      <c r="AI15" s="358"/>
      <c r="AJ15" s="358"/>
      <c r="AK15" s="358"/>
      <c r="AL15" s="358"/>
      <c r="AM15" s="358"/>
    </row>
    <row r="16" spans="1:39" ht="45" customHeight="1" x14ac:dyDescent="0.25">
      <c r="B16" s="301" t="s">
        <v>237</v>
      </c>
      <c r="C16" s="156" t="s">
        <v>238</v>
      </c>
      <c r="D16" s="189"/>
      <c r="E16" s="279" t="s">
        <v>239</v>
      </c>
      <c r="F16" s="276"/>
      <c r="G16" s="280"/>
      <c r="H16" s="128"/>
      <c r="I16" s="165"/>
      <c r="J16" s="137">
        <f t="shared" si="9"/>
        <v>0</v>
      </c>
      <c r="K16" s="135"/>
      <c r="L16" s="135"/>
      <c r="M16" s="135"/>
      <c r="N16" s="135"/>
      <c r="O16" s="136"/>
      <c r="P16" s="135"/>
      <c r="Q16" s="136"/>
      <c r="S16" s="138" t="str">
        <f t="shared" si="10"/>
        <v/>
      </c>
      <c r="T16" s="160"/>
      <c r="U16" s="140" t="e">
        <f t="shared" si="7"/>
        <v>#DIV/0!</v>
      </c>
      <c r="V16" s="152"/>
      <c r="W16" s="48" t="e">
        <f t="shared" si="11"/>
        <v>#VALUE!</v>
      </c>
      <c r="Y16" s="355"/>
      <c r="Z16" s="355"/>
      <c r="AG16" s="358" t="s">
        <v>1601</v>
      </c>
      <c r="AH16" s="358"/>
      <c r="AI16" s="358"/>
      <c r="AJ16" s="358"/>
      <c r="AK16" s="358"/>
      <c r="AL16" s="358"/>
      <c r="AM16" s="358"/>
    </row>
    <row r="17" spans="2:39" ht="45.75" customHeight="1" x14ac:dyDescent="0.25">
      <c r="B17" s="301" t="s">
        <v>240</v>
      </c>
      <c r="C17" s="156" t="s">
        <v>241</v>
      </c>
      <c r="D17" s="189"/>
      <c r="E17" s="279" t="s">
        <v>242</v>
      </c>
      <c r="F17" s="276"/>
      <c r="G17" s="280"/>
      <c r="H17" s="128"/>
      <c r="I17" s="165"/>
      <c r="J17" s="137">
        <f t="shared" si="9"/>
        <v>0</v>
      </c>
      <c r="K17" s="135"/>
      <c r="L17" s="135"/>
      <c r="M17" s="135"/>
      <c r="N17" s="135"/>
      <c r="O17" s="136"/>
      <c r="P17" s="135"/>
      <c r="Q17" s="136"/>
      <c r="S17" s="138" t="str">
        <f t="shared" si="10"/>
        <v/>
      </c>
      <c r="T17" s="160"/>
      <c r="U17" s="140" t="e">
        <f t="shared" si="7"/>
        <v>#DIV/0!</v>
      </c>
      <c r="V17" s="152"/>
      <c r="W17" s="48" t="e">
        <f t="shared" si="11"/>
        <v>#VALUE!</v>
      </c>
      <c r="Y17" s="355"/>
      <c r="Z17" s="355"/>
      <c r="AG17" s="358" t="s">
        <v>1602</v>
      </c>
      <c r="AH17" s="358"/>
      <c r="AI17" s="358"/>
      <c r="AJ17" s="358"/>
      <c r="AK17" s="358"/>
      <c r="AL17" s="358"/>
      <c r="AM17" s="358"/>
    </row>
    <row r="18" spans="2:39" ht="49.5" customHeight="1" x14ac:dyDescent="0.25">
      <c r="B18" s="301" t="s">
        <v>243</v>
      </c>
      <c r="C18" s="156" t="s">
        <v>244</v>
      </c>
      <c r="D18" s="189"/>
      <c r="E18" s="279" t="s">
        <v>245</v>
      </c>
      <c r="F18" s="276"/>
      <c r="G18" s="280"/>
      <c r="H18" s="128"/>
      <c r="I18" s="165"/>
      <c r="J18" s="137">
        <f t="shared" si="9"/>
        <v>0</v>
      </c>
      <c r="K18" s="135"/>
      <c r="L18" s="135"/>
      <c r="M18" s="135"/>
      <c r="N18" s="135"/>
      <c r="O18" s="136"/>
      <c r="P18" s="135"/>
      <c r="Q18" s="136"/>
      <c r="S18" s="138" t="str">
        <f t="shared" si="10"/>
        <v/>
      </c>
      <c r="T18" s="160"/>
      <c r="U18" s="140" t="e">
        <f t="shared" si="7"/>
        <v>#DIV/0!</v>
      </c>
      <c r="V18" s="152"/>
      <c r="W18" s="48" t="e">
        <f t="shared" si="11"/>
        <v>#VALUE!</v>
      </c>
      <c r="Y18" s="355"/>
      <c r="Z18" s="355"/>
      <c r="AG18" s="358" t="s">
        <v>1603</v>
      </c>
      <c r="AH18" s="358"/>
      <c r="AI18" s="358"/>
      <c r="AJ18" s="358"/>
      <c r="AK18" s="358"/>
      <c r="AL18" s="358"/>
      <c r="AM18" s="358"/>
    </row>
    <row r="19" spans="2:39" ht="49.5" customHeight="1" x14ac:dyDescent="0.25">
      <c r="B19" s="301" t="s">
        <v>246</v>
      </c>
      <c r="C19" s="156" t="s">
        <v>247</v>
      </c>
      <c r="D19" s="189"/>
      <c r="E19" s="279" t="s">
        <v>248</v>
      </c>
      <c r="F19" s="276"/>
      <c r="G19" s="280"/>
      <c r="H19" s="128"/>
      <c r="I19" s="165"/>
      <c r="J19" s="137">
        <f t="shared" si="9"/>
        <v>0</v>
      </c>
      <c r="K19" s="135"/>
      <c r="L19" s="135"/>
      <c r="M19" s="135"/>
      <c r="N19" s="135"/>
      <c r="O19" s="136"/>
      <c r="P19" s="135"/>
      <c r="Q19" s="136"/>
      <c r="S19" s="138" t="str">
        <f t="shared" si="10"/>
        <v/>
      </c>
      <c r="T19" s="160"/>
      <c r="U19" s="140" t="e">
        <f t="shared" si="7"/>
        <v>#DIV/0!</v>
      </c>
      <c r="V19" s="152"/>
      <c r="W19" s="48" t="e">
        <f t="shared" si="11"/>
        <v>#VALUE!</v>
      </c>
      <c r="Y19" s="355"/>
      <c r="Z19" s="355"/>
      <c r="AG19" s="358" t="s">
        <v>1604</v>
      </c>
      <c r="AH19" s="358"/>
      <c r="AI19" s="358"/>
      <c r="AJ19" s="358"/>
      <c r="AK19" s="358"/>
      <c r="AL19" s="358"/>
      <c r="AM19" s="358"/>
    </row>
    <row r="20" spans="2:39" ht="51" customHeight="1" x14ac:dyDescent="0.25">
      <c r="B20" s="301" t="s">
        <v>249</v>
      </c>
      <c r="C20" s="156" t="s">
        <v>250</v>
      </c>
      <c r="D20" s="189"/>
      <c r="E20" s="279" t="s">
        <v>251</v>
      </c>
      <c r="F20" s="276"/>
      <c r="G20" s="280"/>
      <c r="H20" s="128"/>
      <c r="I20" s="165"/>
      <c r="J20" s="137">
        <f t="shared" si="9"/>
        <v>0</v>
      </c>
      <c r="K20" s="135"/>
      <c r="L20" s="135"/>
      <c r="M20" s="135"/>
      <c r="N20" s="135"/>
      <c r="O20" s="136"/>
      <c r="P20" s="135"/>
      <c r="Q20" s="136"/>
      <c r="S20" s="138" t="str">
        <f t="shared" si="10"/>
        <v/>
      </c>
      <c r="T20" s="160"/>
      <c r="U20" s="140" t="e">
        <f t="shared" si="7"/>
        <v>#DIV/0!</v>
      </c>
      <c r="V20" s="152"/>
      <c r="W20" s="48" t="e">
        <f t="shared" si="11"/>
        <v>#VALUE!</v>
      </c>
      <c r="Y20" s="355"/>
      <c r="Z20" s="355"/>
      <c r="AG20" s="358" t="s">
        <v>1605</v>
      </c>
      <c r="AH20" s="358"/>
      <c r="AI20" s="358"/>
      <c r="AJ20" s="358"/>
      <c r="AK20" s="358"/>
      <c r="AL20" s="358"/>
      <c r="AM20" s="358"/>
    </row>
    <row r="21" spans="2:39" ht="52.5" customHeight="1" x14ac:dyDescent="0.25">
      <c r="B21" s="301" t="s">
        <v>252</v>
      </c>
      <c r="C21" s="157" t="s">
        <v>253</v>
      </c>
      <c r="D21" s="189"/>
      <c r="E21" s="279" t="s">
        <v>254</v>
      </c>
      <c r="F21" s="276"/>
      <c r="G21" s="280"/>
      <c r="H21" s="128"/>
      <c r="I21" s="165"/>
      <c r="J21" s="137">
        <f t="shared" si="9"/>
        <v>0</v>
      </c>
      <c r="K21" s="135"/>
      <c r="L21" s="135"/>
      <c r="M21" s="135"/>
      <c r="N21" s="135"/>
      <c r="O21" s="136"/>
      <c r="P21" s="135"/>
      <c r="Q21" s="136"/>
      <c r="S21" s="138" t="str">
        <f t="shared" si="10"/>
        <v/>
      </c>
      <c r="T21" s="160"/>
      <c r="U21" s="140" t="e">
        <f t="shared" si="7"/>
        <v>#DIV/0!</v>
      </c>
      <c r="V21" s="152"/>
      <c r="W21" s="48" t="e">
        <f t="shared" si="11"/>
        <v>#VALUE!</v>
      </c>
      <c r="Y21" s="355"/>
      <c r="Z21" s="355"/>
      <c r="AG21" s="358" t="s">
        <v>1606</v>
      </c>
      <c r="AH21" s="358"/>
      <c r="AI21" s="358"/>
      <c r="AJ21" s="358"/>
      <c r="AK21" s="358"/>
      <c r="AL21" s="358"/>
      <c r="AM21" s="358"/>
    </row>
    <row r="22" spans="2:39" ht="51" customHeight="1" x14ac:dyDescent="0.25">
      <c r="B22" s="301">
        <v>3</v>
      </c>
      <c r="C22" s="154" t="s">
        <v>255</v>
      </c>
      <c r="D22" s="189"/>
      <c r="E22" s="279" t="s">
        <v>256</v>
      </c>
      <c r="F22" s="276"/>
      <c r="G22" s="280"/>
      <c r="H22" s="128"/>
      <c r="I22" s="137">
        <f>SUM(K22:P22)</f>
        <v>0</v>
      </c>
      <c r="J22" s="137">
        <f t="shared" si="9"/>
        <v>0</v>
      </c>
      <c r="K22" s="135"/>
      <c r="L22" s="135"/>
      <c r="M22" s="135"/>
      <c r="N22" s="135"/>
      <c r="O22" s="136"/>
      <c r="P22" s="135"/>
      <c r="Q22" s="136"/>
      <c r="S22" s="138" t="str">
        <f t="shared" si="10"/>
        <v/>
      </c>
      <c r="T22" s="160" t="e">
        <f>1/$I$29</f>
        <v>#DIV/0!</v>
      </c>
      <c r="U22" s="140" t="e">
        <f t="shared" si="7"/>
        <v>#DIV/0!</v>
      </c>
      <c r="V22" s="152" t="e">
        <f>IF(Q22=1,0,S22*T22)</f>
        <v>#VALUE!</v>
      </c>
      <c r="W22" s="48" t="e">
        <f t="shared" si="11"/>
        <v>#VALUE!</v>
      </c>
      <c r="Y22" s="355"/>
      <c r="Z22" s="355"/>
      <c r="AG22" s="345"/>
      <c r="AH22" s="345"/>
      <c r="AI22" s="345"/>
      <c r="AJ22" s="345"/>
      <c r="AK22" s="345"/>
      <c r="AL22" s="345"/>
      <c r="AM22" s="345"/>
    </row>
    <row r="23" spans="2:39" ht="48.75" customHeight="1" x14ac:dyDescent="0.25">
      <c r="B23" s="301">
        <v>4</v>
      </c>
      <c r="C23" s="154" t="s">
        <v>257</v>
      </c>
      <c r="D23" s="189"/>
      <c r="E23" s="279" t="s">
        <v>258</v>
      </c>
      <c r="F23" s="276"/>
      <c r="G23" s="247" t="s">
        <v>259</v>
      </c>
      <c r="H23" s="128"/>
      <c r="I23" s="137">
        <f>SUM(K23:P23)</f>
        <v>0</v>
      </c>
      <c r="J23" s="137">
        <f t="shared" si="9"/>
        <v>0</v>
      </c>
      <c r="K23" s="135"/>
      <c r="L23" s="135"/>
      <c r="M23" s="135"/>
      <c r="N23" s="135"/>
      <c r="O23" s="197"/>
      <c r="P23" s="135"/>
      <c r="Q23" s="136"/>
      <c r="S23" s="138" t="str">
        <f t="shared" si="10"/>
        <v/>
      </c>
      <c r="T23" s="160" t="e">
        <f>1/$I$29</f>
        <v>#DIV/0!</v>
      </c>
      <c r="U23" s="140" t="e">
        <f t="shared" si="7"/>
        <v>#DIV/0!</v>
      </c>
      <c r="V23" s="152" t="e">
        <f>IF(Q23=1,0,S23*T23)</f>
        <v>#VALUE!</v>
      </c>
      <c r="W23" s="48" t="e">
        <f t="shared" si="11"/>
        <v>#VALUE!</v>
      </c>
      <c r="Y23" s="355"/>
      <c r="Z23" s="355"/>
      <c r="AG23" s="358" t="s">
        <v>1607</v>
      </c>
      <c r="AH23" s="358"/>
      <c r="AI23" s="358"/>
      <c r="AJ23" s="358"/>
      <c r="AK23" s="358"/>
      <c r="AL23" s="358"/>
      <c r="AM23" s="358"/>
    </row>
    <row r="24" spans="2:39" ht="60.75" customHeight="1" x14ac:dyDescent="0.25">
      <c r="B24" s="301">
        <v>5</v>
      </c>
      <c r="C24" s="154" t="s">
        <v>260</v>
      </c>
      <c r="D24" s="189"/>
      <c r="E24" s="279" t="s">
        <v>261</v>
      </c>
      <c r="F24" s="276"/>
      <c r="G24" s="247" t="s">
        <v>262</v>
      </c>
      <c r="H24" s="128"/>
      <c r="I24" s="137">
        <f>SUM(K24:P24)</f>
        <v>0</v>
      </c>
      <c r="J24" s="137">
        <f t="shared" si="9"/>
        <v>0</v>
      </c>
      <c r="K24" s="135"/>
      <c r="L24" s="135"/>
      <c r="M24" s="135"/>
      <c r="N24" s="135"/>
      <c r="O24" s="136"/>
      <c r="P24" s="135"/>
      <c r="Q24" s="136"/>
      <c r="S24" s="138" t="str">
        <f t="shared" si="10"/>
        <v/>
      </c>
      <c r="T24" s="160" t="e">
        <f>1/$I$29</f>
        <v>#DIV/0!</v>
      </c>
      <c r="U24" s="140" t="e">
        <f t="shared" si="7"/>
        <v>#DIV/0!</v>
      </c>
      <c r="V24" s="152" t="e">
        <f>IF(Q24=1,0,S24*T24)</f>
        <v>#VALUE!</v>
      </c>
      <c r="W24" s="48" t="e">
        <f t="shared" si="11"/>
        <v>#VALUE!</v>
      </c>
      <c r="Y24" s="355"/>
      <c r="Z24" s="355"/>
      <c r="AG24" s="358" t="s">
        <v>1608</v>
      </c>
      <c r="AH24" s="358"/>
      <c r="AI24" s="358"/>
      <c r="AJ24" s="358"/>
      <c r="AK24" s="358"/>
      <c r="AL24" s="358"/>
      <c r="AM24" s="358"/>
    </row>
    <row r="25" spans="2:39" ht="51" customHeight="1" x14ac:dyDescent="0.25">
      <c r="B25" s="301">
        <v>6</v>
      </c>
      <c r="C25" s="154" t="s">
        <v>263</v>
      </c>
      <c r="D25" s="189"/>
      <c r="E25" s="279" t="s">
        <v>264</v>
      </c>
      <c r="F25" s="276"/>
      <c r="G25" s="280"/>
      <c r="H25" s="128"/>
      <c r="I25" s="137">
        <f>SUM(K25:P25)</f>
        <v>0</v>
      </c>
      <c r="J25" s="137">
        <f t="shared" si="9"/>
        <v>0</v>
      </c>
      <c r="K25" s="135"/>
      <c r="L25" s="135"/>
      <c r="M25" s="135"/>
      <c r="N25" s="135"/>
      <c r="O25" s="136"/>
      <c r="P25" s="135"/>
      <c r="Q25" s="136"/>
      <c r="S25" s="138" t="str">
        <f t="shared" si="10"/>
        <v/>
      </c>
      <c r="T25" s="160" t="e">
        <f>1/$I$29</f>
        <v>#DIV/0!</v>
      </c>
      <c r="U25" s="140" t="e">
        <f t="shared" si="7"/>
        <v>#DIV/0!</v>
      </c>
      <c r="V25" s="152" t="e">
        <f>IF(Q25=1,0,S25*T25)</f>
        <v>#VALUE!</v>
      </c>
      <c r="W25" s="48" t="e">
        <f t="shared" si="11"/>
        <v>#VALUE!</v>
      </c>
      <c r="Y25" s="355"/>
      <c r="Z25" s="355"/>
      <c r="AG25" s="358" t="s">
        <v>1609</v>
      </c>
      <c r="AH25" s="358"/>
      <c r="AI25" s="358"/>
      <c r="AJ25" s="358"/>
      <c r="AK25" s="358"/>
      <c r="AL25" s="358"/>
      <c r="AM25" s="358"/>
    </row>
    <row r="26" spans="2:39" ht="45.75" customHeight="1" x14ac:dyDescent="0.25">
      <c r="B26" s="301" t="s">
        <v>265</v>
      </c>
      <c r="C26" s="155" t="s">
        <v>266</v>
      </c>
      <c r="D26" s="189"/>
      <c r="E26" s="279" t="s">
        <v>267</v>
      </c>
      <c r="F26" s="276"/>
      <c r="G26" s="247" t="s">
        <v>268</v>
      </c>
      <c r="H26" s="128"/>
      <c r="I26" s="165"/>
      <c r="J26" s="137">
        <f t="shared" si="9"/>
        <v>0</v>
      </c>
      <c r="K26" s="135"/>
      <c r="L26" s="135"/>
      <c r="M26" s="135"/>
      <c r="N26" s="135"/>
      <c r="O26" s="136"/>
      <c r="P26" s="135"/>
      <c r="Q26" s="136"/>
      <c r="S26" s="138" t="str">
        <f t="shared" si="10"/>
        <v/>
      </c>
      <c r="T26" s="160"/>
      <c r="U26" s="140" t="e">
        <f t="shared" si="7"/>
        <v>#DIV/0!</v>
      </c>
      <c r="V26" s="152"/>
      <c r="W26" s="48" t="e">
        <f t="shared" si="11"/>
        <v>#VALUE!</v>
      </c>
      <c r="Y26" s="355"/>
      <c r="Z26" s="355"/>
      <c r="AG26" s="358" t="s">
        <v>1610</v>
      </c>
      <c r="AH26" s="358"/>
      <c r="AI26" s="358"/>
      <c r="AJ26" s="358"/>
      <c r="AK26" s="358"/>
      <c r="AL26" s="358"/>
      <c r="AM26" s="358"/>
    </row>
    <row r="27" spans="2:39" ht="45.75" customHeight="1" x14ac:dyDescent="0.25">
      <c r="B27" s="301" t="s">
        <v>269</v>
      </c>
      <c r="C27" s="156" t="s">
        <v>270</v>
      </c>
      <c r="D27" s="189"/>
      <c r="E27" s="279" t="s">
        <v>271</v>
      </c>
      <c r="F27" s="276"/>
      <c r="G27" s="247" t="s">
        <v>272</v>
      </c>
      <c r="H27" s="128"/>
      <c r="I27" s="165"/>
      <c r="J27" s="137">
        <f t="shared" si="9"/>
        <v>0</v>
      </c>
      <c r="K27" s="135"/>
      <c r="L27" s="135"/>
      <c r="M27" s="135"/>
      <c r="N27" s="135"/>
      <c r="O27" s="136"/>
      <c r="P27" s="135"/>
      <c r="Q27" s="136"/>
      <c r="S27" s="138" t="str">
        <f t="shared" si="10"/>
        <v/>
      </c>
      <c r="T27" s="160"/>
      <c r="U27" s="140" t="e">
        <f t="shared" si="7"/>
        <v>#DIV/0!</v>
      </c>
      <c r="V27" s="152"/>
      <c r="W27" s="48" t="e">
        <f t="shared" si="11"/>
        <v>#VALUE!</v>
      </c>
      <c r="Y27" s="355"/>
      <c r="Z27" s="355"/>
      <c r="AG27" s="358" t="s">
        <v>1611</v>
      </c>
      <c r="AH27" s="358"/>
      <c r="AI27" s="358"/>
      <c r="AJ27" s="358"/>
      <c r="AK27" s="358"/>
      <c r="AL27" s="358"/>
      <c r="AM27" s="358"/>
    </row>
    <row r="28" spans="2:39" ht="43.5" customHeight="1" x14ac:dyDescent="0.25">
      <c r="B28" s="301" t="s">
        <v>273</v>
      </c>
      <c r="C28" s="157" t="s">
        <v>274</v>
      </c>
      <c r="D28" s="189"/>
      <c r="E28" s="279" t="s">
        <v>275</v>
      </c>
      <c r="F28" s="276"/>
      <c r="G28" s="247" t="s">
        <v>276</v>
      </c>
      <c r="H28" s="139"/>
      <c r="I28" s="165"/>
      <c r="J28" s="137">
        <f t="shared" si="9"/>
        <v>0</v>
      </c>
      <c r="K28" s="135"/>
      <c r="L28" s="135"/>
      <c r="M28" s="135"/>
      <c r="N28" s="135"/>
      <c r="O28" s="136"/>
      <c r="P28" s="135"/>
      <c r="Q28" s="136"/>
      <c r="S28" s="138" t="str">
        <f t="shared" si="10"/>
        <v/>
      </c>
      <c r="T28" s="160"/>
      <c r="U28" s="140" t="e">
        <f t="shared" si="7"/>
        <v>#DIV/0!</v>
      </c>
      <c r="V28" s="152"/>
      <c r="W28" s="48" t="e">
        <f t="shared" si="11"/>
        <v>#VALUE!</v>
      </c>
      <c r="Y28" s="355"/>
      <c r="Z28" s="355"/>
      <c r="AG28" s="358" t="s">
        <v>1612</v>
      </c>
      <c r="AH28" s="358"/>
      <c r="AI28" s="358"/>
      <c r="AJ28" s="358"/>
      <c r="AK28" s="358"/>
      <c r="AL28" s="358"/>
      <c r="AM28" s="358"/>
    </row>
    <row r="29" spans="2:39" x14ac:dyDescent="0.25">
      <c r="C29" s="165"/>
      <c r="D29" s="191"/>
      <c r="E29" s="191"/>
      <c r="F29" s="191"/>
      <c r="G29" s="191"/>
      <c r="I29" s="163">
        <f>SUM(I10:I28)</f>
        <v>0</v>
      </c>
      <c r="J29" s="194">
        <f>SUM(J10:J28)</f>
        <v>0</v>
      </c>
      <c r="V29" s="184" t="e">
        <f>SUM(V10:V25)</f>
        <v>#VALUE!</v>
      </c>
      <c r="W29" s="184" t="e">
        <f>SUM(W10:W28)</f>
        <v>#VALUE!</v>
      </c>
      <c r="Y29" s="180"/>
      <c r="Z29" s="180"/>
      <c r="AG29" s="345"/>
      <c r="AH29" s="345"/>
      <c r="AI29" s="345"/>
      <c r="AJ29" s="345"/>
      <c r="AK29" s="345"/>
      <c r="AL29" s="345"/>
      <c r="AM29" s="345"/>
    </row>
    <row r="30" spans="2:39" x14ac:dyDescent="0.25">
      <c r="C30" s="165"/>
      <c r="D30" s="165"/>
      <c r="E30" s="165"/>
      <c r="F30" s="165"/>
      <c r="G30" s="165"/>
      <c r="R30" s="131" t="s">
        <v>277</v>
      </c>
      <c r="S30" s="142">
        <f>SUMIF(I29,6-V32,V29)</f>
        <v>0</v>
      </c>
      <c r="W30"/>
      <c r="Y30" s="180"/>
      <c r="Z30" s="180"/>
    </row>
    <row r="31" spans="2:39" x14ac:dyDescent="0.25">
      <c r="C31" s="165"/>
      <c r="D31" s="165"/>
      <c r="E31" s="165"/>
      <c r="F31" s="165"/>
      <c r="G31" s="165"/>
      <c r="R31" s="131" t="s">
        <v>278</v>
      </c>
      <c r="S31" s="142">
        <f>SUMIF(J29,19-V33,W29)</f>
        <v>0</v>
      </c>
      <c r="X31" s="141"/>
      <c r="Y31"/>
      <c r="Z31"/>
    </row>
    <row r="32" spans="2:39" x14ac:dyDescent="0.25">
      <c r="C32" s="165"/>
      <c r="D32" s="165"/>
      <c r="E32" s="165"/>
      <c r="F32" s="165"/>
      <c r="G32" s="165"/>
      <c r="U32" s="163" t="s">
        <v>285</v>
      </c>
      <c r="V32" s="163">
        <f>SUM(Q10,Q12,Q22:Q25)</f>
        <v>0</v>
      </c>
      <c r="X32" s="141"/>
    </row>
    <row r="33" spans="3:32" x14ac:dyDescent="0.25">
      <c r="C33" s="165"/>
      <c r="D33" s="165"/>
      <c r="E33" s="165"/>
      <c r="F33" s="165"/>
      <c r="G33" s="165"/>
      <c r="U33" s="163" t="s">
        <v>286</v>
      </c>
      <c r="V33" s="163">
        <f>SUM(Q10:Q28)</f>
        <v>0</v>
      </c>
    </row>
    <row r="34" spans="3:32" ht="13.5" customHeight="1" x14ac:dyDescent="0.25">
      <c r="C34" s="165"/>
      <c r="D34" s="165"/>
      <c r="E34" s="165"/>
      <c r="F34" s="165"/>
      <c r="G34" s="165"/>
    </row>
    <row r="35" spans="3:32" x14ac:dyDescent="0.25">
      <c r="C35" s="165"/>
      <c r="D35" s="165"/>
      <c r="E35" s="165"/>
      <c r="F35" s="165"/>
      <c r="G35" s="165"/>
    </row>
    <row r="42" spans="3:32" ht="22.5" customHeight="1" x14ac:dyDescent="0.25">
      <c r="AA42" s="164"/>
      <c r="AB42" s="164"/>
      <c r="AC42" s="164"/>
    </row>
    <row r="44" spans="3:32" ht="15" customHeight="1" x14ac:dyDescent="0.25">
      <c r="AA44" s="164"/>
      <c r="AB44" s="164"/>
      <c r="AC44" s="164"/>
      <c r="AD44" s="164"/>
      <c r="AE44" s="164"/>
      <c r="AF44" s="164"/>
    </row>
  </sheetData>
  <sheetProtection formatCells="0" formatColumns="0" formatRows="0" insertColumns="0" insertRows="0" insertHyperlinks="0" deleteColumns="0" deleteRows="0" sort="0" autoFilter="0" pivotTables="0"/>
  <mergeCells count="47">
    <mergeCell ref="Y11:Z11"/>
    <mergeCell ref="Y12:Z12"/>
    <mergeCell ref="AG7:AM8"/>
    <mergeCell ref="AG10:AM10"/>
    <mergeCell ref="C6:R6"/>
    <mergeCell ref="B1:Z1"/>
    <mergeCell ref="AG15:AM15"/>
    <mergeCell ref="AG16:AM16"/>
    <mergeCell ref="AG17:AM17"/>
    <mergeCell ref="AG18:AM18"/>
    <mergeCell ref="C2:T2"/>
    <mergeCell ref="Y13:Z13"/>
    <mergeCell ref="Y14:Z14"/>
    <mergeCell ref="K5:AC5"/>
    <mergeCell ref="C7:C8"/>
    <mergeCell ref="AG11:AM11"/>
    <mergeCell ref="AG12:AM12"/>
    <mergeCell ref="AG14:AM14"/>
    <mergeCell ref="E7:E8"/>
    <mergeCell ref="G7:G8"/>
    <mergeCell ref="S7:U7"/>
    <mergeCell ref="Y18:Z18"/>
    <mergeCell ref="AG20:AM20"/>
    <mergeCell ref="AG28:AM28"/>
    <mergeCell ref="AG21:AM21"/>
    <mergeCell ref="AG26:AM26"/>
    <mergeCell ref="AG25:AM25"/>
    <mergeCell ref="AG27:AM27"/>
    <mergeCell ref="AG23:AM23"/>
    <mergeCell ref="AG24:AM24"/>
    <mergeCell ref="AG19:AM19"/>
    <mergeCell ref="Y20:Z20"/>
    <mergeCell ref="I7:Q7"/>
    <mergeCell ref="C3:T3"/>
    <mergeCell ref="Y28:Z28"/>
    <mergeCell ref="Y21:Z21"/>
    <mergeCell ref="Y23:Z23"/>
    <mergeCell ref="Y24:Z24"/>
    <mergeCell ref="Y22:Z22"/>
    <mergeCell ref="Y25:Z25"/>
    <mergeCell ref="Y26:Z26"/>
    <mergeCell ref="Y10:Z10"/>
    <mergeCell ref="Y19:Z19"/>
    <mergeCell ref="Y27:Z27"/>
    <mergeCell ref="Y15:Z15"/>
    <mergeCell ref="Y16:Z16"/>
    <mergeCell ref="Y17:Z17"/>
  </mergeCells>
  <conditionalFormatting sqref="J10:J28">
    <cfRule type="cellIs" dxfId="672" priority="394" stopIfTrue="1" operator="notEqual">
      <formula>1</formula>
    </cfRule>
    <cfRule type="cellIs" dxfId="671" priority="395" stopIfTrue="1" operator="equal">
      <formula>1</formula>
    </cfRule>
  </conditionalFormatting>
  <conditionalFormatting sqref="J29">
    <cfRule type="cellIs" dxfId="670" priority="377" stopIfTrue="1" operator="notEqual">
      <formula>1</formula>
    </cfRule>
    <cfRule type="cellIs" dxfId="669" priority="378" stopIfTrue="1" operator="equal">
      <formula>1</formula>
    </cfRule>
  </conditionalFormatting>
  <conditionalFormatting sqref="S31">
    <cfRule type="containsBlanks" dxfId="668" priority="360" stopIfTrue="1">
      <formula>LEN(TRIM(S31))=0</formula>
    </cfRule>
    <cfRule type="cellIs" dxfId="667" priority="361" stopIfTrue="1" operator="lessThan">
      <formula>19.999</formula>
    </cfRule>
    <cfRule type="cellIs" dxfId="666" priority="362" stopIfTrue="1" operator="lessThan">
      <formula>39.999</formula>
    </cfRule>
    <cfRule type="cellIs" dxfId="665" priority="363" stopIfTrue="1" operator="lessThan">
      <formula>59.999</formula>
    </cfRule>
    <cfRule type="cellIs" dxfId="664" priority="364" stopIfTrue="1" operator="lessThan">
      <formula>79.999</formula>
    </cfRule>
    <cfRule type="cellIs" dxfId="663" priority="365" stopIfTrue="1" operator="lessThan">
      <formula>89.999</formula>
    </cfRule>
    <cfRule type="cellIs" dxfId="662" priority="366" stopIfTrue="1" operator="between">
      <formula>90</formula>
      <formula>100</formula>
    </cfRule>
  </conditionalFormatting>
  <conditionalFormatting sqref="S30">
    <cfRule type="containsBlanks" dxfId="661" priority="353" stopIfTrue="1">
      <formula>LEN(TRIM(S30))=0</formula>
    </cfRule>
    <cfRule type="cellIs" dxfId="660" priority="354" stopIfTrue="1" operator="lessThan">
      <formula>19.999</formula>
    </cfRule>
    <cfRule type="cellIs" dxfId="659" priority="355" stopIfTrue="1" operator="lessThan">
      <formula>39.999</formula>
    </cfRule>
    <cfRule type="cellIs" dxfId="658" priority="356" stopIfTrue="1" operator="lessThan">
      <formula>59.999</formula>
    </cfRule>
    <cfRule type="cellIs" dxfId="657" priority="357" stopIfTrue="1" operator="lessThan">
      <formula>79.999</formula>
    </cfRule>
    <cfRule type="cellIs" dxfId="656" priority="358" stopIfTrue="1" operator="lessThan">
      <formula>89.999</formula>
    </cfRule>
    <cfRule type="cellIs" dxfId="655" priority="359" stopIfTrue="1" operator="between">
      <formula>90</formula>
      <formula>100</formula>
    </cfRule>
  </conditionalFormatting>
  <conditionalFormatting sqref="I10">
    <cfRule type="cellIs" dxfId="654" priority="185" stopIfTrue="1" operator="notEqual">
      <formula>1</formula>
    </cfRule>
    <cfRule type="cellIs" dxfId="653" priority="186" stopIfTrue="1" operator="equal">
      <formula>1</formula>
    </cfRule>
  </conditionalFormatting>
  <conditionalFormatting sqref="T13">
    <cfRule type="containsBlanks" dxfId="652" priority="167" stopIfTrue="1">
      <formula>LEN(TRIM(T13))=0</formula>
    </cfRule>
    <cfRule type="cellIs" dxfId="651" priority="168" stopIfTrue="1" operator="lessThan">
      <formula>19.999</formula>
    </cfRule>
    <cfRule type="cellIs" dxfId="650" priority="169" stopIfTrue="1" operator="lessThan">
      <formula>39.999</formula>
    </cfRule>
    <cfRule type="cellIs" dxfId="649" priority="170" stopIfTrue="1" operator="lessThan">
      <formula>59.999</formula>
    </cfRule>
    <cfRule type="cellIs" dxfId="648" priority="171" stopIfTrue="1" operator="lessThan">
      <formula>79.999</formula>
    </cfRule>
    <cfRule type="cellIs" dxfId="647" priority="172" stopIfTrue="1" operator="lessThan">
      <formula>89.999</formula>
    </cfRule>
    <cfRule type="cellIs" dxfId="646" priority="173" stopIfTrue="1" operator="between">
      <formula>90</formula>
      <formula>100</formula>
    </cfRule>
  </conditionalFormatting>
  <conditionalFormatting sqref="I12">
    <cfRule type="cellIs" dxfId="645" priority="46" stopIfTrue="1" operator="notEqual">
      <formula>1</formula>
    </cfRule>
    <cfRule type="cellIs" dxfId="644" priority="47" stopIfTrue="1" operator="equal">
      <formula>1</formula>
    </cfRule>
  </conditionalFormatting>
  <conditionalFormatting sqref="I23">
    <cfRule type="cellIs" dxfId="643" priority="44" stopIfTrue="1" operator="notEqual">
      <formula>1</formula>
    </cfRule>
    <cfRule type="cellIs" dxfId="642" priority="45" stopIfTrue="1" operator="equal">
      <formula>1</formula>
    </cfRule>
  </conditionalFormatting>
  <conditionalFormatting sqref="I24">
    <cfRule type="cellIs" dxfId="641" priority="42" stopIfTrue="1" operator="notEqual">
      <formula>1</formula>
    </cfRule>
    <cfRule type="cellIs" dxfId="640" priority="43" stopIfTrue="1" operator="equal">
      <formula>1</formula>
    </cfRule>
  </conditionalFormatting>
  <conditionalFormatting sqref="I22">
    <cfRule type="cellIs" dxfId="639" priority="40" stopIfTrue="1" operator="notEqual">
      <formula>1</formula>
    </cfRule>
    <cfRule type="cellIs" dxfId="638" priority="41" stopIfTrue="1" operator="equal">
      <formula>1</formula>
    </cfRule>
  </conditionalFormatting>
  <conditionalFormatting sqref="I25">
    <cfRule type="cellIs" dxfId="637" priority="38" stopIfTrue="1" operator="notEqual">
      <formula>1</formula>
    </cfRule>
    <cfRule type="cellIs" dxfId="636" priority="39" stopIfTrue="1" operator="equal">
      <formula>1</formula>
    </cfRule>
  </conditionalFormatting>
  <conditionalFormatting sqref="W10:W28">
    <cfRule type="expression" dxfId="635" priority="421" stopIfTrue="1">
      <formula>#REF!=0</formula>
    </cfRule>
  </conditionalFormatting>
  <pageMargins left="0.7" right="0.7" top="0.75" bottom="0.75" header="0.3" footer="0.3"/>
  <pageSetup paperSize="9" scale="38" orientation="landscape" r:id="rId1"/>
  <colBreaks count="1" manualBreakCount="1">
    <brk id="31" max="1048575" man="1"/>
  </colBreaks>
  <ignoredErrors>
    <ignoredError sqref="S10:S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9003" r:id="rId4" name="Button 4331">
              <controlPr defaultSize="0" print="0" autoLine="0" autoPict="0" macro="[0]!ButtonOpenAll">
                <anchor moveWithCells="1" sizeWithCells="1">
                  <from>
                    <xdr:col>2</xdr:col>
                    <xdr:colOff>2876550</xdr:colOff>
                    <xdr:row>3</xdr:row>
                    <xdr:rowOff>95250</xdr:rowOff>
                  </from>
                  <to>
                    <xdr:col>2</xdr:col>
                    <xdr:colOff>3952875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250" r:id="rId5" name="Button 4578">
              <controlPr defaultSize="0" print="0" autoLine="0" autoPict="0" macro="[0]!ButtonD3_CloseAll">
                <anchor moveWithCells="1" sizeWithCells="1">
                  <from>
                    <xdr:col>2</xdr:col>
                    <xdr:colOff>4105275</xdr:colOff>
                    <xdr:row>3</xdr:row>
                    <xdr:rowOff>95250</xdr:rowOff>
                  </from>
                  <to>
                    <xdr:col>6</xdr:col>
                    <xdr:colOff>209550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health emergency</TermName>
          <TermId xmlns="http://schemas.microsoft.com/office/infopath/2007/PartnerControls">aae23c87-e71a-46da-a106-0f177a6dede2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Editors's choice</TermName>
          <TermId xmlns="http://schemas.microsoft.com/office/infopath/2007/PartnerControls">2541fd23-0382-42c3-9135-86b5721c4179</TermId>
        </TermInfo>
      </Terms>
    </TaxKeywordTaxHTField>
    <ECDC_DMS_Previous_Location xmlns="5853e249-3efc-412b-93d1-e2f4d7003703" xsi:nil="true"/>
    <TaxCatchAll xmlns="d23a570b-d7a9-49ca-a34c-8afb8206b4bf">
      <Value>1241</Value>
      <Value>1164</Value>
      <Value>345</Value>
      <Value>669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2018-05-16T14:27:00+00:00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first edit</TermName>
          <TermId xmlns="http://schemas.microsoft.com/office/infopath/2007/PartnerControls">80850886-251b-4f02-9aa9-b2af2dccb954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/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LongProperties xmlns="http://schemas.microsoft.com/office/2006/metadata/longProperties"/>
</file>

<file path=customXml/item6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A65609-E9C0-4E35-983E-6BBE62BF7404}">
  <ds:schemaRefs>
    <ds:schemaRef ds:uri="http://schemas.microsoft.com/office/2006/metadata/properties"/>
    <ds:schemaRef ds:uri="http://schemas.microsoft.com/office/infopath/2007/PartnerControls"/>
    <ds:schemaRef ds:uri="5853e249-3efc-412b-93d1-e2f4d7003703"/>
    <ds:schemaRef ds:uri="http://schemas.microsoft.com/sharepoint/v3"/>
    <ds:schemaRef ds:uri="d23a570b-d7a9-49ca-a34c-8afb8206b4bf"/>
  </ds:schemaRefs>
</ds:datastoreItem>
</file>

<file path=customXml/itemProps2.xml><?xml version="1.0" encoding="utf-8"?>
<ds:datastoreItem xmlns:ds="http://schemas.openxmlformats.org/officeDocument/2006/customXml" ds:itemID="{E8E34141-7C96-4AB0-8947-A148B2E28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ED75E-4C21-4290-9CB2-28613CCD4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E29A65-A5F9-41DF-B9DE-B3C4ACEF71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0098D88-FCAD-4526-B5B0-9BE2F409519E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C0110592-E120-4924-AAD1-19818280EACE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C9053258-AB1D-4C95-ADB6-2E3B627DEA39}">
  <ds:schemaRefs>
    <ds:schemaRef ds:uri="http://schemas.microsoft.com/sharepoint/events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Template/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ap:HeadingPairs>
  <ap:TitlesOfParts>
    <vt:vector baseType="lpstr" size="29">
      <vt:lpstr>11</vt:lpstr>
      <vt:lpstr>1</vt:lpstr>
      <vt:lpstr>2</vt:lpstr>
      <vt:lpstr>3</vt:lpstr>
      <vt:lpstr>Úvod</vt:lpstr>
      <vt:lpstr>Rámec</vt:lpstr>
      <vt:lpstr>D1</vt:lpstr>
      <vt:lpstr>D2</vt:lpstr>
      <vt:lpstr>D3</vt:lpstr>
      <vt:lpstr>D4</vt:lpstr>
      <vt:lpstr>D5</vt:lpstr>
      <vt:lpstr>D6</vt:lpstr>
      <vt:lpstr>D7</vt:lpstr>
      <vt:lpstr>Súhrn</vt:lpstr>
      <vt:lpstr>Prehľad BSI a CSI</vt:lpstr>
      <vt:lpstr>Figures</vt:lpstr>
      <vt:lpstr>Rámec WHO</vt:lpstr>
      <vt:lpstr>'D1'!Print_Area</vt:lpstr>
      <vt:lpstr>'D2'!Print_Area</vt:lpstr>
      <vt:lpstr>'D3'!Print_Area</vt:lpstr>
      <vt:lpstr>'D4'!Print_Area</vt:lpstr>
      <vt:lpstr>'D5'!Print_Area</vt:lpstr>
      <vt:lpstr>'D6'!Print_Area</vt:lpstr>
      <vt:lpstr>'D7'!Print_Area</vt:lpstr>
      <vt:lpstr>'Prehľad BSI a CSI'!Print_Area</vt:lpstr>
      <vt:lpstr>Rámec!Print_Area</vt:lpstr>
      <vt:lpstr>'Rámec WHO'!Print_Area</vt:lpstr>
      <vt:lpstr>Súhrn!Print_Area</vt:lpstr>
      <vt:lpstr>Úvod!Print_Area</vt:lpstr>
    </vt:vector>
  </ap:TitlesOfParts>
  <ap:Manager/>
  <ap:Company>CDT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HEPSA tool</dc:title>
  <dc:subject/>
  <dc:creator>CDT</dc:creator>
  <keywords>Editors's choice</keywords>
  <dc:description/>
  <lastModifiedBy>CDT</lastModifiedBy>
  <lastPrinted>2018-02-07T14:25:59.0000000Z</lastPrinted>
  <dcterms:created xsi:type="dcterms:W3CDTF">2015-03-02T09:49:08.0000000Z</dcterms:created>
  <dcterms:modified xsi:type="dcterms:W3CDTF">2019-01-18T15:17:57.0000000Z</dcterms:modified>
  <category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DC_DMS_Organigramme">
    <vt:lpwstr>345;#Publications|5ba51513-6ee6-4aab-abac-3d87b7b8a9c3</vt:lpwstr>
  </property>
  <property fmtid="{D5CDD505-2E9C-101B-9397-08002B2CF9AE}" pid="3" name="_dlc_DocId">
    <vt:lpwstr>DMSPHC-1414929164-474</vt:lpwstr>
  </property>
  <property fmtid="{D5CDD505-2E9C-101B-9397-08002B2CF9AE}" pid="4" name="_dlc_DocIdItemGuid">
    <vt:lpwstr>145a47b7-03a6-43d0-9efb-71de7fe430bc</vt:lpwstr>
  </property>
  <property fmtid="{D5CDD505-2E9C-101B-9397-08002B2CF9AE}" pid="5" name="_dlc_DocIdUrl">
    <vt:lpwstr>http://dms.ecdcnet.europa.eu/sites/phc/externalcomms/publications/_layouts/15/DocIdRedir.aspx?ID=DMSPHC-1414929164-474, DMSPHC-1414929164-474</vt:lpwstr>
  </property>
  <property fmtid="{D5CDD505-2E9C-101B-9397-08002B2CF9AE}" pid="6" name="display_urn:schemas-microsoft-com:office:office#ECDC_DMS_Author">
    <vt:lpwstr>Uwe Kreisel</vt:lpwstr>
  </property>
  <property fmtid="{D5CDD505-2E9C-101B-9397-08002B2CF9AE}" pid="7" name="TaxKeyword">
    <vt:lpwstr>1164;#Editors's choice|2541fd23-0382-42c3-9135-86b5721c4179</vt:lpwstr>
  </property>
  <property fmtid="{D5CDD505-2E9C-101B-9397-08002B2CF9AE}" pid="8" name="ECDC_Subject_does">
    <vt:lpwstr/>
  </property>
  <property fmtid="{D5CDD505-2E9C-101B-9397-08002B2CF9AE}" pid="9" name="Meeting Code">
    <vt:lpwstr/>
  </property>
  <property fmtid="{D5CDD505-2E9C-101B-9397-08002B2CF9AE}" pid="10" name="ECDC_Subject_who">
    <vt:lpwstr/>
  </property>
  <property fmtid="{D5CDD505-2E9C-101B-9397-08002B2CF9AE}" pid="11" name="ECDC_DMS_Project">
    <vt:lpwstr/>
  </property>
  <property fmtid="{D5CDD505-2E9C-101B-9397-08002B2CF9AE}" pid="12" name="DMS Product">
    <vt:lpwstr/>
  </property>
  <property fmtid="{D5CDD505-2E9C-101B-9397-08002B2CF9AE}" pid="13" name="ECDC_Subject_what">
    <vt:lpwstr>669;#public health emergency|aae23c87-e71a-46da-a106-0f177a6dede2</vt:lpwstr>
  </property>
  <property fmtid="{D5CDD505-2E9C-101B-9397-08002B2CF9AE}" pid="14" name="ECDC_DMS_Country">
    <vt:lpwstr/>
  </property>
  <property fmtid="{D5CDD505-2E9C-101B-9397-08002B2CF9AE}" pid="15" name="ECDC_DMS_Communication_Document_Type">
    <vt:lpwstr>1241;#first edit|80850886-251b-4f02-9aa9-b2af2dccb954</vt:lpwstr>
  </property>
  <property fmtid="{D5CDD505-2E9C-101B-9397-08002B2CF9AE}" pid="16" name="ECDC_DMS_MIS_Activity_code">
    <vt:lpwstr/>
  </property>
  <property fmtid="{D5CDD505-2E9C-101B-9397-08002B2CF9AE}" pid="17" name="ECDC_Target_audience">
    <vt:lpwstr/>
  </property>
</Properties>
</file>