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Johdanto" sheetId="79" r:id="rId5"/>
    <sheet name="Kehys" sheetId="81" r:id="rId6"/>
    <sheet name="A1" sheetId="73" r:id="rId7"/>
    <sheet name="A2" sheetId="74" r:id="rId8"/>
    <sheet name="A3" sheetId="75" r:id="rId9"/>
    <sheet name="A4" sheetId="70" r:id="rId10"/>
    <sheet name="A5" sheetId="76" r:id="rId11"/>
    <sheet name="A6" sheetId="78" r:id="rId12"/>
    <sheet name="A7" sheetId="77" r:id="rId13"/>
    <sheet name="Yhteenveto" sheetId="27" r:id="rId14"/>
    <sheet name="Overview BSI &amp; CSI" sheetId="85" r:id="rId15"/>
    <sheet name="Figures" sheetId="56" state="hidden" r:id="rId16"/>
    <sheet name="WHO-kehys" sheetId="84" r:id="rId17"/>
  </sheets>
  <definedNames>
    <definedName name="_xlnm.Print_Area" localSheetId="6">'A1'!$A$1:$AF$52</definedName>
    <definedName name="_xlnm.Print_Area" localSheetId="7">'A2'!$A$1:$AG$27</definedName>
    <definedName name="_xlnm.Print_Area" localSheetId="8">'A3'!$A$1:$AE$33</definedName>
    <definedName name="_xlnm.Print_Area" localSheetId="9">'A4'!$A$1:$AG$31</definedName>
    <definedName name="_xlnm.Print_Area" localSheetId="10">'A5'!$A$1:$AG$65</definedName>
    <definedName name="_xlnm.Print_Area" localSheetId="11">'A6'!$A$1:$AF$22</definedName>
    <definedName name="_xlnm.Print_Area" localSheetId="12">'A7'!$A$1:$AF$19</definedName>
    <definedName name="_xlnm.Print_Area" localSheetId="4">Johdanto!$A$1:$D$18</definedName>
    <definedName name="_xlnm.Print_Area" localSheetId="5">Kehys!$A$1:$G$24</definedName>
    <definedName name="_xlnm.Print_Area" localSheetId="14">'Overview BSI &amp; CSI'!$A$1:$E$140</definedName>
    <definedName name="_xlnm.Print_Area" localSheetId="16">'WHO-kehys'!$A$1:$J$56</definedName>
    <definedName name="_xlnm.Print_Area" localSheetId="13">Yhteenveto!$A$1:$J$135</definedName>
    <definedName name="s">#REF!</definedName>
  </definedNames>
  <calcPr calcId="162913"/>
</workbook>
</file>

<file path=xl/calcChain.xml><?xml version="1.0" encoding="utf-8"?>
<calcChain xmlns="http://schemas.openxmlformats.org/spreadsheetml/2006/main">
  <c r="G19" i="81" l="1"/>
  <c r="I126" i="27"/>
  <c r="I125" i="27"/>
  <c r="I117" i="27"/>
  <c r="I106" i="27"/>
  <c r="I98" i="27"/>
  <c r="I81" i="27"/>
  <c r="H33" i="27"/>
  <c r="H32" i="27"/>
  <c r="U19" i="77"/>
  <c r="U18" i="77"/>
  <c r="S16" i="77" s="1"/>
  <c r="G29" i="27" s="1"/>
  <c r="G40" i="27" s="1"/>
  <c r="I16" i="77"/>
  <c r="T10" i="77" s="1"/>
  <c r="V10" i="77" s="1"/>
  <c r="V16" i="77" s="1"/>
  <c r="S14" i="77"/>
  <c r="J14" i="77"/>
  <c r="S13" i="77"/>
  <c r="J13" i="77"/>
  <c r="J16" i="77" s="1"/>
  <c r="S12" i="77"/>
  <c r="J12" i="77"/>
  <c r="I12" i="77"/>
  <c r="S11" i="77"/>
  <c r="J11" i="77"/>
  <c r="I11" i="77"/>
  <c r="S10" i="77"/>
  <c r="J10" i="77"/>
  <c r="I10" i="77"/>
  <c r="V22" i="78"/>
  <c r="V21" i="78"/>
  <c r="S19" i="78" s="1"/>
  <c r="G25" i="27" s="1"/>
  <c r="G39" i="27" s="1"/>
  <c r="S17" i="78"/>
  <c r="J17" i="78"/>
  <c r="I17" i="78"/>
  <c r="S16" i="78"/>
  <c r="J16" i="78"/>
  <c r="S15" i="78"/>
  <c r="J15" i="78"/>
  <c r="S14" i="78"/>
  <c r="J14" i="78"/>
  <c r="S13" i="78"/>
  <c r="J13" i="78"/>
  <c r="S12" i="78"/>
  <c r="J12" i="78"/>
  <c r="I12" i="78"/>
  <c r="S11" i="78"/>
  <c r="J11" i="78"/>
  <c r="S10" i="78"/>
  <c r="J10" i="78"/>
  <c r="J19" i="78" s="1"/>
  <c r="I10" i="78"/>
  <c r="I19" i="78" s="1"/>
  <c r="W65" i="76"/>
  <c r="T63" i="76" s="1"/>
  <c r="G22" i="27" s="1"/>
  <c r="G50" i="27" s="1"/>
  <c r="W64" i="76"/>
  <c r="T62" i="76" s="1"/>
  <c r="G21" i="27" s="1"/>
  <c r="G38" i="27" s="1"/>
  <c r="T60" i="76"/>
  <c r="K60" i="76"/>
  <c r="T59" i="76"/>
  <c r="K59" i="76"/>
  <c r="T58" i="76"/>
  <c r="K58" i="76"/>
  <c r="T57" i="76"/>
  <c r="K57" i="76"/>
  <c r="T56" i="76"/>
  <c r="K56" i="76"/>
  <c r="T55" i="76"/>
  <c r="K55" i="76"/>
  <c r="T54" i="76"/>
  <c r="K54" i="76"/>
  <c r="J54" i="76"/>
  <c r="T53" i="76"/>
  <c r="I130" i="27" s="1"/>
  <c r="K53" i="76"/>
  <c r="T52" i="76"/>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I10" i="76" s="1"/>
  <c r="J34" i="76"/>
  <c r="T33" i="76"/>
  <c r="K33" i="76"/>
  <c r="T32" i="76"/>
  <c r="K32" i="76"/>
  <c r="T31" i="76"/>
  <c r="K31" i="76"/>
  <c r="T30" i="76"/>
  <c r="I85" i="27" s="1"/>
  <c r="K30" i="76"/>
  <c r="T29" i="76"/>
  <c r="K29" i="76"/>
  <c r="T28" i="76"/>
  <c r="I119" i="27" s="1"/>
  <c r="K28" i="76"/>
  <c r="T27" i="76"/>
  <c r="K27" i="76"/>
  <c r="T26" i="76"/>
  <c r="K26" i="76"/>
  <c r="J26" i="76"/>
  <c r="T25" i="76"/>
  <c r="K25" i="76"/>
  <c r="J25" i="76"/>
  <c r="T24" i="76"/>
  <c r="I129" i="27" s="1"/>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K14" i="76"/>
  <c r="J14" i="76"/>
  <c r="T13" i="76"/>
  <c r="K13" i="76"/>
  <c r="T12" i="76"/>
  <c r="K12" i="76"/>
  <c r="J12" i="76"/>
  <c r="T11" i="76"/>
  <c r="K11" i="76"/>
  <c r="T10" i="76"/>
  <c r="K10" i="76"/>
  <c r="K62" i="76" s="1"/>
  <c r="J10" i="76"/>
  <c r="J62" i="76" s="1"/>
  <c r="W32" i="70"/>
  <c r="T29" i="70" s="1"/>
  <c r="G18" i="27" s="1"/>
  <c r="G49" i="27" s="1"/>
  <c r="W31" i="70"/>
  <c r="T28" i="70" s="1"/>
  <c r="G17" i="27" s="1"/>
  <c r="G37" i="27" s="1"/>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K28" i="70" s="1"/>
  <c r="J11" i="70"/>
  <c r="T10" i="70"/>
  <c r="K10" i="70"/>
  <c r="J10" i="70"/>
  <c r="J28" i="70" s="1"/>
  <c r="V33" i="75"/>
  <c r="V32" i="75"/>
  <c r="S28" i="75"/>
  <c r="I103" i="27" s="1"/>
  <c r="J28" i="75"/>
  <c r="S27" i="75"/>
  <c r="I100" i="27" s="1"/>
  <c r="J27" i="75"/>
  <c r="S26" i="75"/>
  <c r="J26" i="75"/>
  <c r="S25" i="75"/>
  <c r="J25" i="75"/>
  <c r="I25" i="75"/>
  <c r="S24" i="75"/>
  <c r="J24" i="75"/>
  <c r="I24" i="75"/>
  <c r="S23" i="75"/>
  <c r="I102" i="27" s="1"/>
  <c r="J23" i="75"/>
  <c r="I23" i="75"/>
  <c r="S22" i="75"/>
  <c r="J22" i="75"/>
  <c r="I22" i="75"/>
  <c r="S21" i="75"/>
  <c r="J21" i="75"/>
  <c r="S20" i="75"/>
  <c r="J20" i="75"/>
  <c r="S19" i="75"/>
  <c r="J19" i="75"/>
  <c r="S18" i="75"/>
  <c r="J18" i="75"/>
  <c r="S17" i="75"/>
  <c r="J17" i="75"/>
  <c r="S16" i="75"/>
  <c r="J16" i="75"/>
  <c r="S15" i="75"/>
  <c r="J15" i="75"/>
  <c r="S14" i="75"/>
  <c r="J14" i="75"/>
  <c r="S13" i="75"/>
  <c r="J13" i="75"/>
  <c r="S12" i="75"/>
  <c r="I97" i="27" s="1"/>
  <c r="J12" i="75"/>
  <c r="I12" i="75"/>
  <c r="S11" i="75"/>
  <c r="J11" i="75"/>
  <c r="S10" i="75"/>
  <c r="I96" i="27" s="1"/>
  <c r="J10" i="75"/>
  <c r="J29" i="75" s="1"/>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I10" i="74" s="1"/>
  <c r="J13" i="74"/>
  <c r="T12" i="74"/>
  <c r="K12" i="74"/>
  <c r="J12" i="74"/>
  <c r="T11" i="74"/>
  <c r="K11" i="74"/>
  <c r="J11" i="74"/>
  <c r="T10" i="74"/>
  <c r="K10" i="74"/>
  <c r="K27" i="74" s="1"/>
  <c r="J10" i="74"/>
  <c r="J27" i="74" s="1"/>
  <c r="X52" i="73"/>
  <c r="T50" i="73" s="1"/>
  <c r="G6" i="27" s="1"/>
  <c r="X51" i="73"/>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K25" i="73"/>
  <c r="T24" i="73"/>
  <c r="I118" i="27" s="1"/>
  <c r="K24" i="73"/>
  <c r="J24" i="73"/>
  <c r="T23" i="73"/>
  <c r="K23" i="73"/>
  <c r="I10" i="73" s="1"/>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J12" i="73"/>
  <c r="T11" i="73"/>
  <c r="K11" i="73"/>
  <c r="J11" i="73"/>
  <c r="J48" i="73" s="1"/>
  <c r="T10" i="73"/>
  <c r="K10" i="73"/>
  <c r="K48" i="73" s="1"/>
  <c r="J10" i="73"/>
  <c r="F19" i="81"/>
  <c r="T22" i="75" l="1"/>
  <c r="V22" i="75" s="1"/>
  <c r="T23" i="75"/>
  <c r="V23" i="75" s="1"/>
  <c r="T24" i="75"/>
  <c r="S30" i="75"/>
  <c r="G13" i="27" s="1"/>
  <c r="G36" i="27" s="1"/>
  <c r="T25" i="75"/>
  <c r="T12" i="75"/>
  <c r="T10" i="75"/>
  <c r="W16" i="78"/>
  <c r="W17" i="75"/>
  <c r="X14" i="76"/>
  <c r="T17" i="78"/>
  <c r="V17" i="78" s="1"/>
  <c r="T12" i="78"/>
  <c r="T10" i="78"/>
  <c r="V10" i="78" s="1"/>
  <c r="V19" i="78" s="1"/>
  <c r="W26" i="75"/>
  <c r="U10" i="77"/>
  <c r="W10" i="77" s="1"/>
  <c r="W16" i="77" s="1"/>
  <c r="U14" i="77"/>
  <c r="W14" i="77" s="1"/>
  <c r="U11" i="77"/>
  <c r="W11" i="77" s="1"/>
  <c r="U12" i="77"/>
  <c r="U13" i="77"/>
  <c r="W13" i="77" s="1"/>
  <c r="U23" i="75"/>
  <c r="W23" i="75" s="1"/>
  <c r="U11" i="75"/>
  <c r="W11" i="75" s="1"/>
  <c r="U22" i="75"/>
  <c r="W22" i="75" s="1"/>
  <c r="U27" i="75"/>
  <c r="W27" i="75" s="1"/>
  <c r="U24" i="75"/>
  <c r="W24" i="75" s="1"/>
  <c r="U20" i="75"/>
  <c r="W20" i="75" s="1"/>
  <c r="U18" i="75"/>
  <c r="W18" i="75" s="1"/>
  <c r="U16" i="75"/>
  <c r="W16" i="75" s="1"/>
  <c r="U14" i="75"/>
  <c r="W14" i="75" s="1"/>
  <c r="U25" i="75"/>
  <c r="U12" i="75"/>
  <c r="U28" i="75"/>
  <c r="U26" i="75"/>
  <c r="U21" i="75"/>
  <c r="U19" i="75"/>
  <c r="W19" i="75" s="1"/>
  <c r="U17" i="75"/>
  <c r="U15" i="75"/>
  <c r="U13" i="75"/>
  <c r="U10" i="75"/>
  <c r="S31" i="75"/>
  <c r="G14" i="27" s="1"/>
  <c r="G48" i="27" s="1"/>
  <c r="W13" i="75"/>
  <c r="W21" i="75"/>
  <c r="X14" i="70"/>
  <c r="V47" i="73"/>
  <c r="X47" i="73" s="1"/>
  <c r="V45" i="73"/>
  <c r="X45" i="73" s="1"/>
  <c r="V43" i="73"/>
  <c r="X43" i="73" s="1"/>
  <c r="V41" i="73"/>
  <c r="X41" i="73" s="1"/>
  <c r="V39" i="73"/>
  <c r="X39" i="73" s="1"/>
  <c r="V34" i="73"/>
  <c r="X34" i="73" s="1"/>
  <c r="V29" i="73"/>
  <c r="X29" i="73" s="1"/>
  <c r="V21" i="73"/>
  <c r="X21" i="73" s="1"/>
  <c r="V19" i="73"/>
  <c r="X19" i="73" s="1"/>
  <c r="V16" i="73"/>
  <c r="X16" i="73" s="1"/>
  <c r="V28" i="73"/>
  <c r="V32" i="73"/>
  <c r="X32" i="73" s="1"/>
  <c r="V10" i="73"/>
  <c r="X10" i="73" s="1"/>
  <c r="X48" i="73" s="1"/>
  <c r="V18" i="73"/>
  <c r="V13" i="73"/>
  <c r="V35" i="73"/>
  <c r="X35" i="73" s="1"/>
  <c r="V27" i="73"/>
  <c r="V25" i="73"/>
  <c r="V22" i="73"/>
  <c r="X22" i="73" s="1"/>
  <c r="V14" i="73"/>
  <c r="V11" i="73"/>
  <c r="X11" i="73" s="1"/>
  <c r="V17" i="73"/>
  <c r="V12" i="73"/>
  <c r="X12" i="73" s="1"/>
  <c r="V26" i="73"/>
  <c r="X26" i="73" s="1"/>
  <c r="V31" i="73"/>
  <c r="X31" i="73" s="1"/>
  <c r="V36" i="73"/>
  <c r="X36" i="73" s="1"/>
  <c r="V30" i="73"/>
  <c r="V24" i="73"/>
  <c r="X24" i="73" s="1"/>
  <c r="V46" i="73"/>
  <c r="X46" i="73" s="1"/>
  <c r="V44" i="73"/>
  <c r="V42" i="73"/>
  <c r="V40" i="73"/>
  <c r="X40" i="73" s="1"/>
  <c r="V37" i="73"/>
  <c r="V33" i="73"/>
  <c r="V20" i="73"/>
  <c r="V15" i="73"/>
  <c r="X15" i="73" s="1"/>
  <c r="V38" i="73"/>
  <c r="V23" i="73"/>
  <c r="X23" i="73"/>
  <c r="X30" i="73"/>
  <c r="T49" i="73"/>
  <c r="G5" i="27" s="1"/>
  <c r="V24" i="75"/>
  <c r="V26" i="70"/>
  <c r="X26" i="70" s="1"/>
  <c r="V24" i="70"/>
  <c r="X24" i="70" s="1"/>
  <c r="V22" i="70"/>
  <c r="X22" i="70" s="1"/>
  <c r="V20" i="70"/>
  <c r="X20" i="70" s="1"/>
  <c r="V11" i="70"/>
  <c r="X11" i="70" s="1"/>
  <c r="V17" i="70"/>
  <c r="X17" i="70" s="1"/>
  <c r="V10" i="70"/>
  <c r="X10" i="70" s="1"/>
  <c r="X27" i="70" s="1"/>
  <c r="V18" i="70"/>
  <c r="X18" i="70" s="1"/>
  <c r="V16" i="70"/>
  <c r="V14" i="70"/>
  <c r="V12" i="70"/>
  <c r="V15" i="70"/>
  <c r="X15" i="70" s="1"/>
  <c r="V25" i="70"/>
  <c r="X25" i="70" s="1"/>
  <c r="V23" i="70"/>
  <c r="X23" i="70" s="1"/>
  <c r="V21" i="70"/>
  <c r="X21" i="70" s="1"/>
  <c r="V13" i="70"/>
  <c r="X13" i="70" s="1"/>
  <c r="V19" i="70"/>
  <c r="U15" i="78"/>
  <c r="W15" i="78" s="1"/>
  <c r="U13" i="78"/>
  <c r="U10" i="78"/>
  <c r="W10" i="78" s="1"/>
  <c r="W19" i="78" s="1"/>
  <c r="U17" i="78"/>
  <c r="U11" i="78"/>
  <c r="U16" i="78"/>
  <c r="U14" i="78"/>
  <c r="S20" i="78"/>
  <c r="G26" i="27" s="1"/>
  <c r="G51" i="27" s="1"/>
  <c r="U12" i="78"/>
  <c r="W12" i="78" s="1"/>
  <c r="W13" i="78"/>
  <c r="G46" i="27"/>
  <c r="W17" i="78"/>
  <c r="U15" i="74"/>
  <c r="U10" i="74"/>
  <c r="U11" i="74"/>
  <c r="U17" i="74"/>
  <c r="W17" i="74" s="1"/>
  <c r="U21" i="74"/>
  <c r="U12" i="74"/>
  <c r="U22" i="74"/>
  <c r="U13" i="74"/>
  <c r="X25" i="73"/>
  <c r="X14" i="73"/>
  <c r="X28" i="73"/>
  <c r="W15" i="75"/>
  <c r="W25" i="75"/>
  <c r="X12" i="70"/>
  <c r="X16" i="70"/>
  <c r="U51" i="76"/>
  <c r="W51" i="76" s="1"/>
  <c r="U26" i="76"/>
  <c r="W26" i="76" s="1"/>
  <c r="U54" i="76"/>
  <c r="W54" i="76" s="1"/>
  <c r="U16" i="76"/>
  <c r="W16" i="76" s="1"/>
  <c r="U48" i="76"/>
  <c r="U17" i="76"/>
  <c r="W17" i="76" s="1"/>
  <c r="U10" i="76"/>
  <c r="W10" i="76" s="1"/>
  <c r="W62" i="76" s="1"/>
  <c r="U25" i="76"/>
  <c r="U14" i="76"/>
  <c r="U12" i="76"/>
  <c r="W12" i="76" s="1"/>
  <c r="U34" i="76"/>
  <c r="W34" i="76" s="1"/>
  <c r="U41" i="76"/>
  <c r="X52" i="76"/>
  <c r="W11" i="78"/>
  <c r="S17" i="77"/>
  <c r="G30" i="27" s="1"/>
  <c r="G52" i="27" s="1"/>
  <c r="X18" i="73"/>
  <c r="X42" i="73"/>
  <c r="X20" i="73"/>
  <c r="X27" i="73"/>
  <c r="X44" i="73"/>
  <c r="X33" i="76"/>
  <c r="U24" i="73"/>
  <c r="W24" i="73" s="1"/>
  <c r="U29" i="73"/>
  <c r="W29" i="73" s="1"/>
  <c r="U16" i="73"/>
  <c r="W16" i="73" s="1"/>
  <c r="U32" i="73"/>
  <c r="W32" i="73" s="1"/>
  <c r="U10" i="73"/>
  <c r="W10" i="73" s="1"/>
  <c r="W48" i="73" s="1"/>
  <c r="U22" i="73"/>
  <c r="W22" i="73" s="1"/>
  <c r="U11" i="73"/>
  <c r="U35" i="73"/>
  <c r="U18" i="73"/>
  <c r="W18" i="73" s="1"/>
  <c r="U36" i="73"/>
  <c r="U12" i="73"/>
  <c r="U37" i="73"/>
  <c r="U38" i="73"/>
  <c r="X17" i="73"/>
  <c r="X37" i="73"/>
  <c r="W15" i="74"/>
  <c r="X19" i="70"/>
  <c r="X55" i="76"/>
  <c r="W14" i="78"/>
  <c r="V20" i="74"/>
  <c r="X20" i="74" s="1"/>
  <c r="V18" i="74"/>
  <c r="X18" i="74" s="1"/>
  <c r="V15" i="74"/>
  <c r="X15" i="74" s="1"/>
  <c r="V10" i="74"/>
  <c r="X10" i="74" s="1"/>
  <c r="X24" i="74" s="1"/>
  <c r="T25" i="74"/>
  <c r="G10" i="27" s="1"/>
  <c r="G47" i="27" s="1"/>
  <c r="V11" i="74"/>
  <c r="X11" i="74" s="1"/>
  <c r="V14" i="74"/>
  <c r="X14" i="74" s="1"/>
  <c r="V21" i="74"/>
  <c r="X21" i="74" s="1"/>
  <c r="V12" i="74"/>
  <c r="X12" i="74" s="1"/>
  <c r="V22" i="74"/>
  <c r="X22" i="74" s="1"/>
  <c r="V16" i="74"/>
  <c r="V13" i="74"/>
  <c r="X13" i="74" s="1"/>
  <c r="V17" i="74"/>
  <c r="X17" i="74" s="1"/>
  <c r="V19" i="74"/>
  <c r="X19" i="74" s="1"/>
  <c r="W11" i="73"/>
  <c r="W35" i="73"/>
  <c r="W10" i="74"/>
  <c r="W24" i="74" s="1"/>
  <c r="X16" i="74"/>
  <c r="T24" i="74"/>
  <c r="G9" i="27" s="1"/>
  <c r="G35" i="27" s="1"/>
  <c r="U10" i="70"/>
  <c r="W10" i="70" s="1"/>
  <c r="W27" i="70" s="1"/>
  <c r="U11" i="70"/>
  <c r="W11" i="70" s="1"/>
  <c r="U19" i="70"/>
  <c r="V54" i="76"/>
  <c r="X54" i="76" s="1"/>
  <c r="V46" i="76"/>
  <c r="X46" i="76" s="1"/>
  <c r="V44" i="76"/>
  <c r="X44" i="76" s="1"/>
  <c r="V42" i="76"/>
  <c r="X42" i="76" s="1"/>
  <c r="V23" i="76"/>
  <c r="X23" i="76" s="1"/>
  <c r="V21" i="76"/>
  <c r="X21" i="76" s="1"/>
  <c r="V19" i="76"/>
  <c r="X19" i="76" s="1"/>
  <c r="V16" i="76"/>
  <c r="X16" i="76" s="1"/>
  <c r="V37" i="76"/>
  <c r="X37" i="76" s="1"/>
  <c r="V49" i="76"/>
  <c r="X49" i="76" s="1"/>
  <c r="V17" i="76"/>
  <c r="X17" i="76" s="1"/>
  <c r="V13" i="76"/>
  <c r="X13" i="76" s="1"/>
  <c r="V10" i="76"/>
  <c r="X10" i="76" s="1"/>
  <c r="X62" i="76" s="1"/>
  <c r="V56" i="76"/>
  <c r="X56" i="76" s="1"/>
  <c r="V52" i="76"/>
  <c r="V33" i="76"/>
  <c r="V31" i="76"/>
  <c r="X31" i="76" s="1"/>
  <c r="V29" i="76"/>
  <c r="X29" i="76" s="1"/>
  <c r="V27" i="76"/>
  <c r="X27" i="76" s="1"/>
  <c r="V58" i="76"/>
  <c r="X58" i="76" s="1"/>
  <c r="V39" i="76"/>
  <c r="X39" i="76" s="1"/>
  <c r="V59" i="76"/>
  <c r="X59" i="76" s="1"/>
  <c r="V57" i="76"/>
  <c r="X57" i="76" s="1"/>
  <c r="V55" i="76"/>
  <c r="V40" i="76"/>
  <c r="X40" i="76" s="1"/>
  <c r="V38" i="76"/>
  <c r="X38" i="76" s="1"/>
  <c r="V36" i="76"/>
  <c r="X36" i="76" s="1"/>
  <c r="V14" i="76"/>
  <c r="V51" i="76"/>
  <c r="V47" i="76"/>
  <c r="X47" i="76" s="1"/>
  <c r="V45" i="76"/>
  <c r="X45" i="76" s="1"/>
  <c r="V43" i="76"/>
  <c r="X43" i="76" s="1"/>
  <c r="V34" i="76"/>
  <c r="X34" i="76" s="1"/>
  <c r="V24" i="76"/>
  <c r="X24" i="76" s="1"/>
  <c r="V22" i="76"/>
  <c r="X22" i="76" s="1"/>
  <c r="V20" i="76"/>
  <c r="X20" i="76" s="1"/>
  <c r="V18" i="76"/>
  <c r="X18" i="76" s="1"/>
  <c r="V11" i="76"/>
  <c r="X11" i="76" s="1"/>
  <c r="V60" i="76"/>
  <c r="X60" i="76" s="1"/>
  <c r="V50" i="76"/>
  <c r="X50" i="76" s="1"/>
  <c r="V41" i="76"/>
  <c r="X41" i="76" s="1"/>
  <c r="V53" i="76"/>
  <c r="X53" i="76" s="1"/>
  <c r="V48" i="76"/>
  <c r="X48" i="76" s="1"/>
  <c r="V32" i="76"/>
  <c r="X32" i="76" s="1"/>
  <c r="V30" i="76"/>
  <c r="V28" i="76"/>
  <c r="X28" i="76" s="1"/>
  <c r="V25" i="76"/>
  <c r="X25" i="76" s="1"/>
  <c r="V15" i="76"/>
  <c r="X15" i="76" s="1"/>
  <c r="V12" i="76"/>
  <c r="X12" i="76" s="1"/>
  <c r="V35" i="76"/>
  <c r="X35" i="76" s="1"/>
  <c r="V26" i="76"/>
  <c r="X26" i="76" s="1"/>
  <c r="W12" i="77"/>
  <c r="I82" i="27"/>
  <c r="I99" i="27"/>
  <c r="I107" i="27"/>
  <c r="W25" i="76"/>
  <c r="X30" i="76"/>
  <c r="W48" i="76"/>
  <c r="X51" i="76"/>
  <c r="V12" i="78"/>
  <c r="I108" i="27"/>
  <c r="I128" i="27"/>
  <c r="W38" i="73"/>
  <c r="V10" i="75"/>
  <c r="V29" i="75" s="1"/>
  <c r="W28" i="75"/>
  <c r="W19" i="70"/>
  <c r="W41" i="76"/>
  <c r="I86" i="27"/>
  <c r="I101" i="27"/>
  <c r="I110" i="27"/>
  <c r="I120" i="27"/>
  <c r="X33" i="73"/>
  <c r="W37" i="73"/>
  <c r="X38" i="73"/>
  <c r="W13" i="74"/>
  <c r="W22" i="74"/>
  <c r="W10" i="75"/>
  <c r="W29" i="75" s="1"/>
  <c r="T12" i="77"/>
  <c r="V12" i="77" s="1"/>
  <c r="I87" i="27"/>
  <c r="I111" i="27"/>
  <c r="I121" i="27"/>
  <c r="X13" i="73"/>
  <c r="W12" i="73"/>
  <c r="W36" i="73"/>
  <c r="W12" i="74"/>
  <c r="W21" i="74"/>
  <c r="W14" i="76"/>
  <c r="T11" i="77"/>
  <c r="V11" i="77" s="1"/>
  <c r="I92" i="27"/>
  <c r="W11" i="74"/>
  <c r="V12" i="75"/>
  <c r="V25" i="75"/>
  <c r="I104" i="27"/>
  <c r="W12" i="75"/>
  <c r="E44" i="27" l="1"/>
  <c r="E32" i="27"/>
  <c r="G34" i="27"/>
</calcChain>
</file>

<file path=xl/sharedStrings.xml><?xml version="1.0" encoding="utf-8"?>
<sst xmlns="http://schemas.openxmlformats.org/spreadsheetml/2006/main" count="1701" uniqueCount="1676">
  <si>
    <r>
      <rPr>
        <b/>
        <sz val="20"/>
        <color rgb="FFFFFFFF"/>
        <rFont val="Tahoma"/>
        <family val="2"/>
      </rPr>
      <t>HEPSA: Terveydellisiin hätätilanteisiin varautumisen itsearviointityökalu</t>
    </r>
  </si>
  <si>
    <r>
      <rPr>
        <b/>
        <sz val="14"/>
        <color rgb="FF65B32E"/>
        <rFont val="Tahoma"/>
        <family val="2"/>
      </rPr>
      <t>Johdanto</t>
    </r>
  </si>
  <si>
    <r>
      <rPr>
        <sz val="11"/>
        <color rgb="FF000000"/>
        <rFont val="Calibri"/>
        <family val="2"/>
      </rPr>
      <t>HEPSA-työkalu on tarkoitettu maakohtaiseen kansaterveydellisiä hätätilanteita koskevan valmiustason itsearviointiin. Taulukkopohjainen itsearviointityökalu on tarkoitettu tunnistamaan alueet, joilla on parannettavaa. Työkalu sisältää seitsemän aluetta (</t>
    </r>
    <r>
      <rPr>
        <sz val="11"/>
        <color rgb="FF000000"/>
        <rFont val="Calibri"/>
        <family val="2"/>
      </rPr>
      <t>A1–A7)</t>
    </r>
    <r>
      <rPr>
        <sz val="11"/>
        <color rgb="FF000000"/>
        <rFont val="Calibri"/>
        <family val="2"/>
      </rPr>
      <t>, jotka yhdessä kattavat kaikki kansanterveydelliseen hätätilaan varautumista ja reagointia koskevat alueet. Lisätietoja alueista on ”Kehys”-taulukossa.</t>
    </r>
  </si>
  <si>
    <r>
      <rPr>
        <sz val="11"/>
        <color rgb="FF000000"/>
        <rFont val="Calibri"/>
        <family val="2"/>
      </rPr>
      <t xml:space="preserve">Kukin alue käsittää kohdennettuja indikaattoreita, jotka mahdollistavat valmiustason määrittämisen ja seurannan. Tulosta voidaan käyttää valmiustason seurantaan, jos tiedot täytetään vuosittain (edistymisen seuraamiseksi). Muita käyttöjä ovat jäsennellyn vuoropuhelun helpottaminen itsearvioinnin tulosten perusteella. </t>
    </r>
  </si>
  <si>
    <r>
      <rPr>
        <sz val="11"/>
        <color rgb="FF000000"/>
        <rFont val="Calibri"/>
        <family val="2"/>
      </rPr>
      <t xml:space="preserve">HEPSA-työkalu voi helpottaa kansanterveydellisten hätätilanteiden valmiusstrategioiden suunnittelua: se tunnistaa aukot </t>
    </r>
    <r>
      <rPr>
        <sz val="11"/>
        <color rgb="FF000000"/>
        <rFont val="Calibri"/>
        <family val="2"/>
      </rPr>
      <t>ja tähtää parannusten toteuttamiseen.</t>
    </r>
  </si>
  <si>
    <r>
      <rPr>
        <b/>
        <sz val="14"/>
        <color rgb="FF65B32E"/>
        <rFont val="Tahoma"/>
        <family val="2"/>
      </rPr>
      <t>Ohjeet</t>
    </r>
  </si>
  <si>
    <r>
      <rPr>
        <sz val="11"/>
        <color rgb="FF000000"/>
        <rFont val="Calibri"/>
        <family val="2"/>
      </rPr>
      <t xml:space="preserve">Lisäohjeita on seuraavassa ECDC:n julkaisussa: </t>
    </r>
    <r>
      <rPr>
        <sz val="11"/>
        <color rgb="FF000000"/>
        <rFont val="Calibri"/>
        <family val="2"/>
      </rPr>
      <t xml:space="preserve"> HEPSA – terveydellisiin hätätilanteisiin varautumisen itsearviointityökalu, käyttöopas. Tukholma: ECDC; 2018.</t>
    </r>
  </si>
  <si>
    <r>
      <rPr>
        <sz val="11"/>
        <color rgb="FF000000"/>
        <rFont val="Calibri"/>
        <family val="2"/>
      </rPr>
      <t xml:space="preserve">Jos sinulla on kysymyksiä HEPSA-työkalusta, ota yhteyttä osoitteeseen </t>
    </r>
    <r>
      <rPr>
        <b/>
        <sz val="11"/>
        <color rgb="FF000000"/>
        <rFont val="Calibri"/>
        <family val="2"/>
      </rPr>
      <t>preparedness@ecdc.europe.eu</t>
    </r>
  </si>
  <si>
    <r>
      <rPr>
        <sz val="11"/>
        <color rgb="FF000000"/>
        <rFont val="Calibri"/>
        <family val="2"/>
      </rPr>
      <t xml:space="preserve">Arviointilomake on ladattavissa erikseen. Olemme kiitollisia palautteesta, jotta voimme edelleen parantaa HEPSA-työkalua. </t>
    </r>
  </si>
  <si>
    <r>
      <rPr>
        <b/>
        <sz val="14"/>
        <color rgb="FFFFFFFF"/>
        <rFont val="Calibri"/>
        <family val="2"/>
      </rPr>
      <t xml:space="preserve">VARAUTUMISPROSESSI KANSANTERVEYDELLISIIN HÄTÄTILANTEISIIN  </t>
    </r>
  </si>
  <si>
    <r>
      <rPr>
        <sz val="11"/>
        <color rgb="FF000000"/>
        <rFont val="Calibri"/>
        <family val="2"/>
      </rPr>
      <t>Tapahtumaa edeltävä vaihe käsittää PHEP-prosessin suunnitteluun ja ennakointiin liittyvät alueet ja toimet, kun taas tapahtumavaihe keskittyy olemassa olevien valmiussuunnitelmien ja -rakenteiden täytäntöönpanoon (mahdollisen) kansanterveydellisen uhan sattuessa. Tapahtuman jälkeinen vaihe merkitsee toipumista kansanterveydellisestä uhasta, ja se korostaa kaikkien PHEP-prosessissa esitettyjen alueiden ja elementtien jatkuvaa kehittämistä.</t>
    </r>
  </si>
  <si>
    <r>
      <rPr>
        <b/>
        <sz val="14"/>
        <color rgb="FFFFFFFF"/>
        <rFont val="Calibri"/>
        <family val="2"/>
      </rPr>
      <t>Alue</t>
    </r>
  </si>
  <si>
    <r>
      <rPr>
        <b/>
        <sz val="14"/>
        <color rgb="FFFFFFFF"/>
        <rFont val="Calibri"/>
        <family val="2"/>
      </rPr>
      <t>Selitys</t>
    </r>
  </si>
  <si>
    <r>
      <rPr>
        <b/>
        <sz val="14"/>
        <color rgb="FFFFFFFF"/>
        <rFont val="Calibri"/>
        <family val="2"/>
      </rPr>
      <t xml:space="preserve">Indikaattorien määrä               </t>
    </r>
    <r>
      <rPr>
        <sz val="9"/>
        <color rgb="FFFFFFFF"/>
        <rFont val="Calibri"/>
        <family val="2"/>
      </rPr>
      <t>BSI                                    CSI</t>
    </r>
  </si>
  <si>
    <r>
      <rPr>
        <b/>
        <sz val="12"/>
        <rFont val="Calibri"/>
        <family val="2"/>
      </rPr>
      <t>Ennen tapahtumaa</t>
    </r>
  </si>
  <si>
    <r>
      <rPr>
        <b/>
        <sz val="12"/>
        <rFont val="Calibri"/>
        <family val="2"/>
      </rPr>
      <t>Tapahtumaa edeltävät valmistelut ja hallinto</t>
    </r>
  </si>
  <si>
    <r>
      <rPr>
        <sz val="12"/>
        <rFont val="Calibri"/>
        <family val="2"/>
      </rPr>
      <t>Tämä edustaa niitä rakenteita ja prosesseja, joissa sidosryhmät ovat vuorovaikutuksessa ja osallistuvat PHEP-prosessiin liittyvään päätöksentekoon. Se sisältää esimerkiksi hätävalmiutta ohjaavien kansallisten toimintaohjelmien ja lainsäädännön laatimisen, hätävalmiuden sekä reagointi- ja toipumistoimien suunnitelmat ja koordinaatiomekanismit sekä näiden täytäntöönpanon ja seurannan.</t>
    </r>
  </si>
  <si>
    <r>
      <rPr>
        <b/>
        <sz val="12"/>
        <rFont val="Calibri"/>
        <family val="2"/>
      </rPr>
      <t>Resurssit: koulutettu työvoima</t>
    </r>
  </si>
  <si>
    <r>
      <rPr>
        <sz val="12"/>
        <rFont val="Calibri"/>
        <family val="2"/>
      </rPr>
      <t>Henkilöstöhallinnan ja organisoinnin suhteen koulutettu työvoima on tärkeä osa PHEP-suunnittelua. Organisaation valmius hätätilanteisiin riippuu koulutetusta ja ammattitaitoisesta henkilökunnasta sekä tehokkaista menettelytavoista, jotta organisaatio voi reagoida tehokkaasti kansanterveydellisiin hätätiloihin. Koulutukset ja harjoitukset auttavat toimintakyvyn ja menettelytapojen kehittämisessä, arvioimisessa ja parantamisessa, minkä ansiosta organisaatio pystyy reagoimaan tehokkaasti tautitapaukseen tai kansanterveydelliseen hätätilaan.</t>
    </r>
  </si>
  <si>
    <r>
      <rPr>
        <b/>
        <sz val="12"/>
        <rFont val="Calibri"/>
        <family val="2"/>
      </rPr>
      <t>Valmiuksien tukeminen: valvonta</t>
    </r>
  </si>
  <si>
    <r>
      <rPr>
        <sz val="12"/>
        <rFont val="Calibri"/>
        <family val="2"/>
      </rPr>
      <t>Valvonta, mukaan lukien varhaisvaroitusjärjestelmät ja epidemiatietojen keruu, on olennainen osa kansanterveyden riskien nopeaa havaitsemista ja näiden riskien arvioinnin ja hallinnan käynnistämistä. Se on myös yksi ydinvalmiuksista, jotka on kuvattu kansainvälisen terveyssäännöstön (IHR) ydinvalmiuksien seurantakehyksessä. Taudinvalvonta käsittää järjestelmällisen, jatkuvan tietojen keräämisen, yhdistämisen ja analysoinnin kansanterveydellistä tarkoitusta varten sekä kansanterveystietojen oikea-aikaisen levittämisen.</t>
    </r>
  </si>
  <si>
    <r>
      <rPr>
        <b/>
        <sz val="12"/>
        <rFont val="Calibri"/>
        <family val="2"/>
      </rPr>
      <t>Tapahtuman aikana</t>
    </r>
  </si>
  <si>
    <r>
      <rPr>
        <b/>
        <sz val="12"/>
        <rFont val="Calibri"/>
        <family val="2"/>
      </rPr>
      <t>Valmiuksien tukeminen: riskinarviointi</t>
    </r>
  </si>
  <si>
    <r>
      <rPr>
        <sz val="12"/>
        <rFont val="Calibri"/>
        <family val="2"/>
      </rPr>
      <t>Riskinarviointi määritellään järjestelmälliseksi prosessiksi, jossa määritetään riskitaso (mahdolliselle) kansanterveydelliselle uhalle, joka on syntynyt maakohtaisen valvontajärjestelmän hälytysten ja varhaisvaroitusten perusteella. Näin ollen riskinarviointi käsittää asiaankuuluvien tietojen keräämisen, arvioinnin ja dokumentoinnin päätöksenteon tueksi uhan sattuessa.</t>
    </r>
  </si>
  <si>
    <r>
      <rPr>
        <b/>
        <sz val="12"/>
        <rFont val="Calibri"/>
        <family val="2"/>
      </rPr>
      <t>Tapahtumaan reagoinnin hallinta</t>
    </r>
  </si>
  <si>
    <r>
      <rPr>
        <sz val="12"/>
        <rFont val="Calibri"/>
        <family val="2"/>
      </rPr>
      <t>Tapahtumaan reagoinnin hallinta käsittää kaikki strategiat ja toimet, jotka on suunniteltu auttamaan maita äkillisten ja merkittävien kansanterveydellisten hätätilanteiden hoidossa. Kansanterveydelliset tapahtumat osoittavat, pystyykö organisaatio tekemään oikea-aikaisia, riittäviä ja huolellisia päätöksiä tilanteen kunnollisen arvioinnin ja parhaan saatavilla olevan tiedon perusteella. Tapahtumaan reagoinnin hallinnan tavoitteena on rajoittaa kansanterveydellisten tapahtumien kielteistä vaikutusta ja palata normaaliin tilanteeseen. Kansaterveysalan suunnittelijoiden vastuulla on luoda toimiva yhteistyöjärjestelmä paikallisella, kansallisella ja kansainvälisellä tasolla. Keskinäisellä yhteydenpidolla, tietojenvaihdolla ja läpinäkyvällä päätöksenteolla on suuret vaatimukset. Lainsäädännölliset viittaukset tällaisille toimille on kansallisessa lainsäädännössä, EU:n päätöksessä 1082/2013 rajat ylittävistä terveysuhkista ja IHR:ssä.</t>
    </r>
  </si>
  <si>
    <r>
      <rPr>
        <b/>
        <sz val="12"/>
        <color rgb="FFFFFFFF"/>
        <rFont val="Calibri"/>
        <family val="2"/>
      </rPr>
      <t>Tapahtuman jälkeen</t>
    </r>
  </si>
  <si>
    <r>
      <rPr>
        <b/>
        <sz val="12"/>
        <color rgb="FFFFFFFF"/>
        <rFont val="Calibri"/>
        <family val="2"/>
      </rPr>
      <t>Tapahtuman jälkiarviointi</t>
    </r>
  </si>
  <si>
    <r>
      <rPr>
        <sz val="12"/>
        <color rgb="FFFFFFFF"/>
        <rFont val="Calibri"/>
        <family val="2"/>
      </rPr>
      <t>Kansanterveydellisen hätätilanteen jälkeen on tärkeää tehdä tapahtuman jälkiarviointi. Tapahtuman arviointi mahdollistaa maan tai alueen valmiustason arvioinnin ja auttaa tunnistamaan mahdolliset aukot ja alueet, joissa on parannettavaa.</t>
    </r>
  </si>
  <si>
    <r>
      <rPr>
        <b/>
        <sz val="18"/>
        <rFont val="Calibri"/>
        <family val="2"/>
      </rPr>
      <t>Tapahtumaa edeltävät valmistelut ja hallinto</t>
    </r>
  </si>
  <si>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</si>
  <si>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</si>
  <si>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</si>
  <si>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</si>
  <si>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</si>
  <si>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</si>
  <si>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Hätävalmius on integroitu kansallisiin terveysstrategioihin, rahoitukseen ja suunnitelmiin.</t>
    </r>
  </si>
  <si>
    <r>
      <rPr>
        <sz val="11"/>
        <color theme="1" tint="0.34998626667073579"/>
        <rFont val="Calibri"/>
        <family val="2"/>
      </rPr>
      <t>G.1
R.1</t>
    </r>
  </si>
  <si>
    <r>
      <rPr>
        <sz val="11"/>
        <color rgb="FF000000"/>
        <rFont val="Calibri"/>
        <family val="2"/>
      </rPr>
      <t>Monialainen hätätilanteita koskeva riskienhallintapolitiikka ja lainsäädäntö sisältää kansanterveydelliset uhat.</t>
    </r>
  </si>
  <si>
    <r>
      <rPr>
        <sz val="11"/>
        <color theme="1" tint="0.34998626667073579"/>
        <rFont val="Calibri"/>
        <family val="2"/>
      </rPr>
      <t>G.1</t>
    </r>
  </si>
  <si>
    <r>
      <rPr>
        <sz val="11"/>
        <color rgb="FF000000"/>
        <rFont val="Calibri"/>
        <family val="2"/>
      </rPr>
      <t>Kansallisen kansanterveydellistä hätätilannetta koskevan valmiussuunnitelman on laatinut ja sitä päivittää ja tukee esim. kansallinen toimivaltainen elin.</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</si>
  <si>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</si>
  <si>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</si>
  <si>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</si>
  <si>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Kansallinen kansanterveydellistä hätätilannetta koskeva valmiussuunnitelma on toteutettu.</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</si>
  <si>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</si>
  <si>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</si>
  <si>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</si>
  <si>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Valmiussuunnitelmat ovat joustavia ja helposti mukautettavia.</t>
    </r>
  </si>
  <si>
    <r>
      <rPr>
        <sz val="11"/>
        <color theme="1" tint="0.34998626667073579"/>
        <rFont val="Calibri"/>
        <family val="2"/>
      </rPr>
      <t>G.2</t>
    </r>
  </si>
  <si>
    <r>
      <rPr>
        <sz val="11"/>
        <color rgb="FF000000"/>
        <rFont val="Calibri"/>
        <family val="2"/>
      </rPr>
      <t>3.3</t>
    </r>
  </si>
  <si>
    <r>
      <rPr>
        <sz val="11"/>
        <color rgb="FF000000"/>
        <rFont val="Calibri"/>
        <family val="2"/>
      </rPr>
      <t>Valmiussuunnittelu sisältää yhteisön valmiuden kansanterveydellisiin tilanteisiin varautumiseen, niiden vastustamiseen ja niistä toipumiseen.</t>
    </r>
  </si>
  <si>
    <r>
      <rPr>
        <sz val="11"/>
        <color theme="1" tint="0.34998626667073579"/>
        <rFont val="Calibri"/>
        <family val="2"/>
      </rPr>
      <t>G.2</t>
    </r>
  </si>
  <si>
    <r>
      <rPr>
        <sz val="11"/>
        <color rgb="FF000000"/>
        <rFont val="Calibri"/>
        <family val="2"/>
      </rPr>
      <t>Valmiussuunnittelu sisältää itsearvioinnin, joka käsittää aukkojen ja mahdollisten ratkaisujen, henkilöstöresurssien valmiuden sekä asiaankuuluvien sidosryhmien tunnistamisen.</t>
    </r>
  </si>
  <si>
    <r>
      <rPr>
        <sz val="11"/>
        <color theme="1" tint="0.34998626667073579"/>
        <rFont val="Calibri"/>
        <family val="2"/>
      </rPr>
      <t>C.1</t>
    </r>
  </si>
  <si>
    <r>
      <rPr>
        <sz val="11"/>
        <color rgb="FF000000"/>
        <rFont val="Calibri"/>
        <family val="2"/>
      </rPr>
      <t>4.1</t>
    </r>
  </si>
  <si>
    <r>
      <rPr>
        <sz val="11"/>
        <color rgb="FF000000"/>
        <rFont val="Calibri"/>
        <family val="2"/>
      </rPr>
      <t xml:space="preserve">Tämä itsearviointi on integroitu olemassa olevaan strategia-, suunnittelu- ja rahoitusmekanismiin. </t>
    </r>
  </si>
  <si>
    <r>
      <rPr>
        <sz val="11"/>
        <color theme="1" tint="0.34998626667073579"/>
        <rFont val="Calibri"/>
        <family val="2"/>
      </rPr>
      <t>C.1</t>
    </r>
  </si>
  <si>
    <r>
      <rPr>
        <sz val="11"/>
        <color rgb="FF000000"/>
        <rFont val="Calibri"/>
        <family val="2"/>
      </rPr>
      <t>Valmiussuunnittelu sisältää olemassa olevien valmiuksien (rakenteet/palvelut, henkilöstön laitteisto, kirjalliset valmiussuunnitelmat, vakioidut toimintaohjeet) arvioinnin ja vahvistamisen.</t>
    </r>
  </si>
  <si>
    <r>
      <rPr>
        <sz val="11"/>
        <color theme="1" tint="0.34998626667073579"/>
        <rFont val="Calibri"/>
        <family val="2"/>
      </rPr>
      <t>C.1-6</t>
    </r>
  </si>
  <si>
    <r>
      <rPr>
        <sz val="11"/>
        <color rgb="FF000000"/>
        <rFont val="Calibri"/>
        <family val="2"/>
      </rPr>
      <t>5.1</t>
    </r>
  </si>
  <si>
    <r>
      <rPr>
        <sz val="11"/>
        <color rgb="FF000000"/>
        <rFont val="Calibri"/>
        <family val="2"/>
      </rPr>
      <t>Valmiussuunnitelmat sisältävät valmiuksien kehittämisen strategian.</t>
    </r>
  </si>
  <si>
    <r>
      <rPr>
        <sz val="11"/>
        <color theme="1" tint="0.34998626667073579"/>
        <rFont val="Calibri"/>
        <family val="2"/>
      </rPr>
      <t>C.1-6</t>
    </r>
  </si>
  <si>
    <r>
      <rPr>
        <sz val="11"/>
        <color rgb="FF000000"/>
        <rFont val="Calibri"/>
        <family val="2"/>
      </rPr>
      <t>5.2</t>
    </r>
  </si>
  <si>
    <r>
      <rPr>
        <sz val="11"/>
        <color rgb="FF000000"/>
        <rFont val="Calibri"/>
        <family val="2"/>
      </rPr>
      <t>Kansanterveydellisen hätätilan (mukaan lukien tartuntataudit) valmius- ja reagointijärjestelmä vastaa EU:n parhaita käytäntöjä.</t>
    </r>
  </si>
  <si>
    <r>
      <rPr>
        <sz val="11"/>
        <color theme="1" tint="0.34998626667073579"/>
        <rFont val="Calibri"/>
        <family val="2"/>
      </rPr>
      <t>C.6</t>
    </r>
  </si>
  <si>
    <r>
      <rPr>
        <sz val="11"/>
        <color rgb="FF000000"/>
        <rFont val="Calibri"/>
        <family val="2"/>
      </rPr>
      <t>5.3</t>
    </r>
  </si>
  <si>
    <r>
      <rPr>
        <sz val="11"/>
        <color rgb="FF000000"/>
        <rFont val="Calibri"/>
        <family val="2"/>
      </rPr>
      <t>Pandemiaa koskevat suunnitelmat ovat yhdenmukaisia kansainvälisten (esim. WHO:n ja EU:n) ohjeiden kanssa.</t>
    </r>
  </si>
  <si>
    <r>
      <rPr>
        <sz val="11"/>
        <color theme="1" tint="0.34998626667073579"/>
        <rFont val="Calibri"/>
        <family val="2"/>
      </rPr>
      <t>G.2</t>
    </r>
  </si>
  <si>
    <r>
      <rPr>
        <sz val="11"/>
        <color rgb="FF000000"/>
        <rFont val="Calibri"/>
        <family val="2"/>
      </rPr>
      <t>Valmiussuunnittelu sisältää asianmukaiset lääketieteelliset vastatoimet jäsenvaltion väestön terveyden suojaamiseksi.</t>
    </r>
  </si>
  <si>
    <r>
      <rPr>
        <sz val="11"/>
        <color theme="1" tint="0.34998626667073579"/>
        <rFont val="Calibri"/>
        <family val="2"/>
      </rPr>
      <t>G.5</t>
    </r>
  </si>
  <si>
    <r>
      <rPr>
        <sz val="11"/>
        <color rgb="FF000000"/>
        <rFont val="Calibri"/>
        <family val="2"/>
      </rPr>
      <t>6.1</t>
    </r>
  </si>
  <si>
    <r>
      <rPr>
        <sz val="11"/>
        <color rgb="FF000000"/>
        <rFont val="Calibri"/>
        <family val="2"/>
      </rPr>
      <t>Valmiussuunnittelu sisältää lääketieteellisten vastatoimien toimittajien sekä toimituskyvyn ja -ajan tunnistamisen.</t>
    </r>
  </si>
  <si>
    <r>
      <rPr>
        <sz val="11"/>
        <color theme="1" tint="0.34998626667073579"/>
        <rFont val="Calibri"/>
        <family val="2"/>
      </rPr>
      <t>G.5</t>
    </r>
  </si>
  <si>
    <r>
      <rPr>
        <sz val="11"/>
        <color rgb="FF000000"/>
        <rFont val="Calibri"/>
        <family val="2"/>
      </rPr>
      <t>Valmiussuunnittelu varmistaa eri alojen välisen yhteistyön sekä kaikkien sidosryhmien selvästi määritellyt roolit ja vastuut.</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</si>
  <si>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</si>
  <si>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</si>
  <si>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</si>
  <si>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Käytössä on koko hallinnon (viralliset ja epäviralliset verkostot) bioturvallisuus- ja bioturvaamisjärjestelmä ihmisten, eläinten ja maatalouden tilojen osalta.</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</si>
  <si>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</si>
  <si>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</si>
  <si>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</si>
  <si>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Monien eri alojen ja sidosryhmien koordinointi, komento ja valvonta perustuu vakiintuneeseen infrastruktuuriin.</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</si>
  <si>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</si>
  <si>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</si>
  <si>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Monien eri alojen ja sidosryhmien koordinointia, komentoa ja valvontaa vahvistetaan jatkuvasti suunnitteluprosessissa.
</t>
    </r>
  </si>
  <si>
    <r>
      <rPr>
        <sz val="11"/>
        <color theme="1" tint="0.34998626667073579"/>
        <rFont val="Calibri"/>
        <family val="2"/>
      </rPr>
      <t xml:space="preserve">G.3 </t>
    </r>
  </si>
  <si>
    <r>
      <rPr>
        <sz val="11"/>
        <color rgb="FF000000"/>
        <rFont val="Calibri"/>
        <family val="2"/>
      </rPr>
      <t>7.4</t>
    </r>
  </si>
  <si>
    <r>
      <rPr>
        <sz val="11"/>
        <color rgb="FF000000"/>
        <rFont val="Calibri"/>
        <family val="2"/>
      </rPr>
      <t>Valmiussuunnittelu sisältää valmiuden tukea toimintoja välitasolla ja yhteisön tasolla / perustasolla kansanterveydellisen hätätilanteen aikana.</t>
    </r>
  </si>
  <si>
    <r>
      <rPr>
        <sz val="11"/>
        <color theme="1" tint="0.34998626667073579"/>
        <rFont val="Calibri"/>
        <family val="2"/>
      </rPr>
      <t xml:space="preserve">G.3 </t>
    </r>
  </si>
  <si>
    <r>
      <rPr>
        <sz val="11"/>
        <color rgb="FF000000"/>
        <rFont val="Calibri"/>
        <family val="2"/>
      </rPr>
      <t>Merkittävimmät kansanterveyttä koskevat riskit ja resurssit on kartoitettu ja hyödynnetty.</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</si>
  <si>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</si>
  <si>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</si>
  <si>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</si>
  <si>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Mikrobilääkkeiden oikeaa ja vastuullista käyttöä koskeva ohjelma (koordinoitu strategia mikrobilääkkeiden käytön parantamiseksi) on toteutettu.</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</si>
  <si>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</si>
  <si>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</si>
  <si>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</si>
  <si>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Valmius sisältää valmiuden estää, havaita ja hoitaa taudinpurkaukset suurien ja äkillisten maahanmuuttajamäärien saapuessa. </t>
    </r>
  </si>
  <si>
    <r>
      <rPr>
        <sz val="11"/>
        <color theme="1" tint="0.34998626667073579"/>
        <rFont val="Calibri"/>
        <family val="2"/>
      </rPr>
      <t>G.2</t>
    </r>
  </si>
  <si>
    <r>
      <rPr>
        <sz val="11"/>
        <color rgb="FF000000"/>
        <rFont val="Calibri"/>
        <family val="2"/>
      </rPr>
      <t>Käytössä on erityinen kansallinen kehys priorisoitavien uhkien (kuten pandeemisen influenssan) varalta kaikilla aloilla.</t>
    </r>
  </si>
  <si>
    <r>
      <rPr>
        <sz val="11"/>
        <color theme="1" tint="0.34998626667073579"/>
        <rFont val="Calibri"/>
        <family val="2"/>
      </rPr>
      <t>G.2</t>
    </r>
  </si>
  <si>
    <r>
      <rPr>
        <sz val="11"/>
        <color rgb="FF000000"/>
        <rFont val="Calibri"/>
        <family val="2"/>
      </rPr>
      <t>9.1</t>
    </r>
  </si>
  <si>
    <r>
      <rPr>
        <sz val="11"/>
        <color rgb="FF000000"/>
        <rFont val="Calibri"/>
        <family val="2"/>
      </rPr>
      <t>Käytössä on biologisia vaaroja koskevat valmiussuunnitelmat, jotka on laadittu yhdessä kansanterveysalan ja muiden kuin terveydenhoidon alojen, kuten pelastuspalvelun, rajavalvonnan ja tulliviranomaisten, kanssa.</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</si>
  <si>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</si>
  <si>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</si>
  <si>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</si>
  <si>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Pandemiaan varautumisen suhteen vahva hallitusten välinen suunnittelu ja koordinointi on edelleen ratkaisevan tärkeää ja sitä johtaa terveysministeriö.</t>
    </r>
  </si>
  <si>
    <r>
      <rPr>
        <sz val="11"/>
        <color theme="1" tint="0.34998626667073579"/>
        <rFont val="Calibri"/>
        <family val="2"/>
      </rPr>
      <t>G.2</t>
    </r>
  </si>
  <si>
    <r>
      <rPr>
        <sz val="11"/>
        <color rgb="FF000000"/>
        <rFont val="Calibri"/>
        <family val="2"/>
      </rPr>
      <t xml:space="preserve">Valmius on vakiinnutettu kansallisissa ja alueellisissa verkostoissa. </t>
    </r>
  </si>
  <si>
    <r>
      <rPr>
        <sz val="11"/>
        <color theme="1" tint="0.34998626667073579"/>
        <rFont val="Calibri"/>
        <family val="2"/>
      </rPr>
      <t xml:space="preserve">G.3 </t>
    </r>
  </si>
  <si>
    <r>
      <rPr>
        <sz val="11"/>
        <color rgb="FF000000"/>
        <rFont val="Calibri"/>
        <family val="2"/>
      </rPr>
      <t>Maiden välistä yhteistyötä tehdään valmiuden pitämiseksi korkealla tasolla.</t>
    </r>
  </si>
  <si>
    <r>
      <rPr>
        <sz val="11"/>
        <color rgb="FF000000"/>
        <rFont val="Calibri"/>
        <family val="2"/>
      </rPr>
      <t>Kansalliset IHR-koordinointikeskukset ovat toiminnassa IHR:n (2005) määritelmän mukaisesti.</t>
    </r>
  </si>
  <si>
    <r>
      <rPr>
        <sz val="11"/>
        <color theme="1" tint="0.34998626667073579"/>
        <rFont val="Calibri"/>
        <family val="2"/>
      </rPr>
      <t>D.3.2</t>
    </r>
  </si>
  <si>
    <r>
      <rPr>
        <sz val="11"/>
        <color rgb="FF000000"/>
        <rFont val="Calibri"/>
        <family val="2"/>
      </rPr>
      <t>Kansanterveydellistä huolta aiheuttavan tapahtuman tietojen laatimista, koordinoimista ja levittämistä koskeva viestintäpolitiikka ja menettelytavat on laadittu.</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</si>
  <si>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</si>
  <si>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</si>
  <si>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</si>
  <si>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Viestintästrategia varmistaa oikea-aikaisen ja tehokkaan viestinnän ennen tapahtumaa ja sen aikana.</t>
    </r>
  </si>
  <si>
    <r>
      <rPr>
        <sz val="11"/>
        <color theme="1" tint="0.34998626667073579"/>
        <rFont val="Calibri"/>
        <family val="2"/>
      </rPr>
      <t>C.5</t>
    </r>
  </si>
  <si>
    <r>
      <rPr>
        <sz val="11"/>
        <color rgb="FF000000"/>
        <rFont val="Calibri"/>
        <family val="2"/>
      </rPr>
      <t>13.2</t>
    </r>
  </si>
  <si>
    <r>
      <rPr>
        <sz val="11"/>
        <color rgb="FF000000"/>
        <rFont val="Calibri"/>
        <family val="2"/>
      </rPr>
      <t>Viestintästrategia sisältää laajentamisen lähestymistavan.</t>
    </r>
  </si>
  <si>
    <r>
      <rPr>
        <sz val="11"/>
        <color theme="1" tint="0.34998626667073579"/>
        <rFont val="Calibri"/>
        <family val="2"/>
      </rPr>
      <t>C.5</t>
    </r>
  </si>
  <si>
    <r>
      <rPr>
        <sz val="11"/>
        <color rgb="FF000000"/>
        <rFont val="Calibri"/>
        <family val="2"/>
      </rPr>
      <t>13.3</t>
    </r>
  </si>
  <si>
    <r>
      <rPr>
        <sz val="11"/>
        <color rgb="FF000000"/>
        <rFont val="Calibri"/>
        <family val="2"/>
      </rPr>
      <t>Hätäviestinnän suunnitelmat pysyvät joustavina, ja niitä päivitetään tarvittaessa.</t>
    </r>
  </si>
  <si>
    <r>
      <rPr>
        <sz val="11"/>
        <color theme="1" tint="0.34998626667073579"/>
        <rFont val="Calibri"/>
        <family val="2"/>
      </rPr>
      <t>C.5</t>
    </r>
  </si>
  <si>
    <r>
      <rPr>
        <sz val="11"/>
        <color rgb="FF000000"/>
        <rFont val="Calibri"/>
        <family val="2"/>
      </rPr>
      <t>13.4</t>
    </r>
  </si>
  <si>
    <r>
      <rPr>
        <sz val="11"/>
        <color rgb="FF000000"/>
        <rFont val="Calibri"/>
        <family val="2"/>
      </rPr>
      <t>Hätäviestinnän suunnitelmat on käytännöllisiä ja yksinkertaisia toteuttaa.</t>
    </r>
  </si>
  <si>
    <r>
      <rPr>
        <sz val="11"/>
        <color theme="1" tint="0.34998626667073579"/>
        <rFont val="Calibri"/>
        <family val="2"/>
      </rPr>
      <t>C.5</t>
    </r>
  </si>
  <si>
    <r>
      <rPr>
        <sz val="11"/>
        <color rgb="FF000000"/>
        <rFont val="Calibri"/>
        <family val="2"/>
      </rPr>
      <t>13.5</t>
    </r>
  </si>
  <si>
    <r>
      <rPr>
        <sz val="11"/>
        <color rgb="FF000000"/>
        <rFont val="Calibri"/>
        <family val="2"/>
      </rPr>
      <t>Hätäviestinnän suunnitelmat on testattu.</t>
    </r>
  </si>
  <si>
    <r>
      <rPr>
        <sz val="11"/>
        <color theme="1" tint="0.34998626667073579"/>
        <rFont val="Calibri"/>
        <family val="2"/>
      </rPr>
      <t>C.5</t>
    </r>
  </si>
  <si>
    <r>
      <rPr>
        <sz val="11"/>
        <color rgb="FF000000"/>
        <rFont val="Calibri"/>
        <family val="2"/>
      </rPr>
      <t>13.6</t>
    </r>
  </si>
  <si>
    <r>
      <rPr>
        <sz val="11"/>
        <color rgb="FF000000"/>
        <rFont val="Calibri"/>
        <family val="2"/>
      </rPr>
      <t>Hätäviestinnän suunnitelmat kattavat sen mahdollisuuden, että tietyt tapahtumat saavat suuren mediahuomion.</t>
    </r>
  </si>
  <si>
    <r>
      <rPr>
        <sz val="11"/>
        <color theme="1" tint="0.34998626667073579"/>
        <rFont val="Calibri"/>
        <family val="2"/>
      </rPr>
      <t>C.5</t>
    </r>
  </si>
  <si>
    <r>
      <rPr>
        <sz val="11"/>
        <color rgb="FF000000"/>
        <rFont val="Calibri"/>
        <family val="2"/>
      </rPr>
      <t>13.7</t>
    </r>
  </si>
  <si>
    <r>
      <rPr>
        <sz val="11"/>
        <color rgb="FF000000"/>
        <rFont val="Calibri"/>
        <family val="2"/>
      </rPr>
      <t>Hätäviestinnän suunnitelmat kattavat sen mahdollisuuden, että tietyt tapahtumat lisäävät kansalaisten tiedontarvetta.</t>
    </r>
  </si>
  <si>
    <r>
      <rPr>
        <sz val="11"/>
        <color theme="1" tint="0.34998626667073579"/>
        <rFont val="Calibri"/>
        <family val="2"/>
      </rPr>
      <t>C.5</t>
    </r>
  </si>
  <si>
    <r>
      <rPr>
        <sz val="11"/>
        <color rgb="FF000000"/>
        <rFont val="Calibri"/>
        <family val="2"/>
      </rPr>
      <t>13.8</t>
    </r>
  </si>
  <si>
    <r>
      <rPr>
        <sz val="11"/>
        <color rgb="FF000000"/>
        <rFont val="Calibri"/>
        <family val="2"/>
      </rPr>
      <t>Riskeistä tiedottamiseen on useita kanavia (esim. verkkosivusto, sähköposti, aihekohtaiset puhelinlinjat).</t>
    </r>
  </si>
  <si>
    <r>
      <rPr>
        <sz val="11"/>
        <color theme="1" tint="0.34998626667073579"/>
        <rFont val="Calibri"/>
        <family val="2"/>
      </rPr>
      <t>C.5</t>
    </r>
  </si>
  <si>
    <r>
      <rPr>
        <sz val="11"/>
        <color rgb="FF000000"/>
        <rFont val="Calibri"/>
        <family val="2"/>
      </rPr>
      <t>13.9</t>
    </r>
  </si>
  <si>
    <r>
      <rPr>
        <sz val="11"/>
        <color rgb="FF000000"/>
        <rFont val="Calibri"/>
        <family val="2"/>
      </rPr>
      <t>Terveydenhoitoalan ja muiden alojen ammattilaisille annetaan ajantasaiset tiedot ja ohjeet tapahtumasta, jotta he voivat vastata asianmukaisesti kansalaisille.</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</si>
  <si>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</si>
  <si>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</si>
  <si>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</si>
  <si>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</si>
  <si>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</si>
  <si>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</si>
  <si>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</si>
  <si>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</si>
  <si>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</si>
  <si>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</si>
  <si>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</si>
  <si>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Resurssit: koulutettu työvoima</t>
    </r>
  </si>
  <si>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</si>
  <si>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</si>
  <si>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</si>
  <si>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</si>
  <si>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</si>
  <si>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</si>
  <si>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Kansanterveysalan henkilökunnan taidot ja osaaminen ovat riittävät ylläpitämään kansanterveyden seurantaa ja reagoimaan terveysjärjestelmän kaikilla tasoilla.</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</si>
  <si>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</si>
  <si>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</si>
  <si>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Henkilöstöresursseja on käytettävissä IHR:n ydinvalmiusvaatimusten toteuttamiseen.
</t>
    </r>
  </si>
  <si>
    <r>
      <rPr>
        <sz val="11"/>
        <color theme="1" tint="0.34998626667073579"/>
        <rFont val="Calibri"/>
        <family val="2"/>
      </rPr>
      <t>R.2</t>
    </r>
  </si>
  <si>
    <r>
      <rPr>
        <sz val="11"/>
        <color theme="1" tint="0.34998626667073579"/>
        <rFont val="Calibri"/>
        <family val="2"/>
      </rPr>
      <t>D.4.1</t>
    </r>
  </si>
  <si>
    <r>
      <rPr>
        <sz val="11"/>
        <color rgb="FF000000"/>
        <rFont val="Calibri"/>
        <family val="2"/>
      </rPr>
      <t>Pätevän kansanterveysalan työvoiman saatavuus terveyspalvelujen jatkumolle on varmistettu.</t>
    </r>
  </si>
  <si>
    <r>
      <rPr>
        <sz val="11"/>
        <color theme="1" tint="0.34998626667073579"/>
        <rFont val="Calibri"/>
        <family val="2"/>
      </rPr>
      <t>R.2</t>
    </r>
  </si>
  <si>
    <r>
      <rPr>
        <sz val="11"/>
        <color rgb="FF000000"/>
        <rFont val="Calibri"/>
        <family val="2"/>
      </rPr>
      <t>Koulutuksia ja harjoituksia tuetaan organisaation strategisella ja operatiivisella tasolla.</t>
    </r>
  </si>
  <si>
    <r>
      <rPr>
        <sz val="11"/>
        <color theme="1" tint="0.34998626667073579"/>
        <rFont val="Calibri"/>
        <family val="2"/>
      </rPr>
      <t>R.2</t>
    </r>
  </si>
  <si>
    <r>
      <rPr>
        <sz val="11"/>
        <color rgb="FF000000"/>
        <rFont val="Calibri"/>
        <family val="2"/>
      </rPr>
      <t>4.1</t>
    </r>
  </si>
  <si>
    <r>
      <rPr>
        <sz val="11"/>
        <color rgb="FF000000"/>
        <rFont val="Calibri"/>
        <family val="2"/>
      </rPr>
      <t>Koulutukset ja harjoitukset ovat osa organisaation valmiussuunnitteluun liittyviä toimia.</t>
    </r>
  </si>
  <si>
    <r>
      <rPr>
        <sz val="11"/>
        <color theme="1" tint="0.34998626667073579"/>
        <rFont val="Calibri"/>
        <family val="2"/>
      </rPr>
      <t>R.2</t>
    </r>
  </si>
  <si>
    <r>
      <rPr>
        <sz val="11"/>
        <color rgb="FF000000"/>
        <rFont val="Calibri"/>
        <family val="2"/>
      </rPr>
      <t>Valmiustaso arvioidaan simulaatioharjoituksilla.</t>
    </r>
  </si>
  <si>
    <r>
      <rPr>
        <sz val="11"/>
        <color rgb="FF000000"/>
        <rFont val="Calibri"/>
        <family val="2"/>
      </rPr>
      <t>5.1</t>
    </r>
  </si>
  <si>
    <r>
      <rPr>
        <sz val="11"/>
        <color rgb="FF000000"/>
        <rFont val="Calibri"/>
        <family val="2"/>
      </rPr>
      <t>Asiaankuuluvat kumppaniorganisaatiot ovat mukana harjoituksissa toistensa reagointisuunnitelmien ymmärtämiseksi paremmin.</t>
    </r>
  </si>
  <si>
    <r>
      <rPr>
        <sz val="11"/>
        <color theme="1" tint="0.34998626667073579"/>
        <rFont val="Calibri"/>
        <family val="2"/>
      </rPr>
      <t>R.2</t>
    </r>
  </si>
  <si>
    <r>
      <rPr>
        <sz val="11"/>
        <color rgb="FF000000"/>
        <rFont val="Calibri"/>
        <family val="2"/>
      </rPr>
      <t>Koulutuksia, harjoituksia ja tapahtumakatsauksia käytetään riskinhallintamenettelyjen ymmärtämiseen ja parantamiseen sekä valmiuksien vahvistamiseen.</t>
    </r>
  </si>
  <si>
    <r>
      <rPr>
        <sz val="11"/>
        <color theme="1" tint="0.34998626667073579"/>
        <rFont val="Calibri"/>
        <family val="2"/>
      </rPr>
      <t>R.2</t>
    </r>
  </si>
  <si>
    <r>
      <rPr>
        <sz val="11"/>
        <color rgb="FF000000"/>
        <rFont val="Calibri"/>
        <family val="2"/>
      </rPr>
      <t>6.1</t>
    </r>
  </si>
  <si>
    <r>
      <rPr>
        <sz val="11"/>
        <color rgb="FF000000"/>
        <rFont val="Calibri"/>
        <family val="2"/>
      </rPr>
      <t>Harjoitukset perustuvat skenaarioon, ja ne räätälöidään toimintaympäristön mukaan (esim. paikallinen, alueellinen, kansallinen ja kansainvälinen).</t>
    </r>
  </si>
  <si>
    <r>
      <rPr>
        <sz val="11"/>
        <color theme="1" tint="0.34998626667073579"/>
        <rFont val="Calibri"/>
        <family val="2"/>
      </rPr>
      <t>R.2</t>
    </r>
  </si>
  <si>
    <r>
      <rPr>
        <sz val="11"/>
        <color rgb="FF000000"/>
        <rFont val="Calibri"/>
        <family val="2"/>
      </rPr>
      <t>6.2</t>
    </r>
  </si>
  <si>
    <r>
      <rPr>
        <sz val="11"/>
        <color rgb="FF000000"/>
        <rFont val="Calibri"/>
        <family val="2"/>
      </rPr>
      <t>Onnistuneen simulaatioharjoituksen suorittamiseksi suunnitteluryhmälle annetaan selvät valtuudet ja määräysvalta harjoituksen suunnitteluun, tekemiseen ja arvioimiseen.</t>
    </r>
  </si>
  <si>
    <r>
      <rPr>
        <sz val="11"/>
        <color theme="1" tint="0.34998626667073579"/>
        <rFont val="Calibri"/>
        <family val="2"/>
      </rPr>
      <t>R.2</t>
    </r>
  </si>
  <si>
    <r>
      <rPr>
        <sz val="11"/>
        <color rgb="FF000000"/>
        <rFont val="Calibri"/>
        <family val="2"/>
      </rPr>
      <t>6.3</t>
    </r>
  </si>
  <si>
    <r>
      <rPr>
        <sz val="11"/>
        <color rgb="FF000000"/>
        <rFont val="Calibri"/>
        <family val="2"/>
      </rPr>
      <t>Simulaatioharjoituksen tarkoituksena on tunnistaa alueet, joissa on parantamisen varaa.</t>
    </r>
  </si>
  <si>
    <r>
      <rPr>
        <sz val="11"/>
        <color theme="1" tint="0.34998626667073579"/>
        <rFont val="Calibri"/>
        <family val="2"/>
      </rPr>
      <t>R.2</t>
    </r>
  </si>
  <si>
    <r>
      <rPr>
        <sz val="11"/>
        <color rgb="FF000000"/>
        <rFont val="Calibri"/>
        <family val="2"/>
      </rPr>
      <t>Harjoituksia tehdään IHR:n ydinvalmiuksien todellisen toimivuuden testaamiseksi.</t>
    </r>
  </si>
  <si>
    <r>
      <rPr>
        <sz val="11"/>
        <color theme="1" tint="0.34998626667073579"/>
        <rFont val="Calibri"/>
        <family val="2"/>
      </rPr>
      <t>R.2</t>
    </r>
  </si>
  <si>
    <r>
      <rPr>
        <sz val="11"/>
        <color rgb="FF000000"/>
        <rFont val="Calibri"/>
        <family val="2"/>
      </rPr>
      <t xml:space="preserve">Koulutusten ja simulaatioharjoitusten alkuperäiset tarkoitukset ja tavoitteet arvioidaan ja saadut kokemukset dokumentoidaan raporttiin.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</si>
  <si>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</si>
  <si>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</si>
  <si>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</si>
  <si>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</si>
  <si>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</si>
  <si>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</si>
  <si>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</si>
  <si>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</si>
  <si>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</si>
  <si>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</si>
  <si>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</si>
  <si>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</si>
  <si>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Valmiuksien tukeminen: valvonta</t>
    </r>
  </si>
  <si>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</si>
  <si>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</si>
  <si>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</si>
  <si>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</si>
  <si>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</si>
  <si>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</si>
  <si>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 xml:space="preserve"> </t>
    </r>
  </si>
  <si>
    <r>
      <rPr>
        <sz val="11"/>
        <color rgb="FF000000"/>
        <rFont val="Calibri"/>
        <family val="2"/>
      </rPr>
      <t>Käytössä on indikaattoreihin pohjautuva valvontajärjestelmä.</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</si>
  <si>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</si>
  <si>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</si>
  <si>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</si>
  <si>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Nämä indikaattorit määritellään protokollissa oikea-aikaisen seurannan mahdollistamiseksi.</t>
    </r>
  </si>
  <si>
    <r>
      <rPr>
        <sz val="11"/>
        <color theme="1" tint="0.34998626667073579"/>
        <rFont val="Calibri"/>
        <family val="2"/>
      </rPr>
      <t>C.2</t>
    </r>
  </si>
  <si>
    <r>
      <rPr>
        <sz val="11"/>
        <color rgb="FF000000"/>
        <rFont val="Calibri"/>
        <family val="2"/>
      </rPr>
      <t>Käytössä on epidemiatietojen keruujärjestelmä.</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</si>
  <si>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</si>
  <si>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</si>
  <si>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</si>
  <si>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Kansanterveydellistä huolta aiheuttavat tapahtumat määritellään protokollissa oikea-aikaisen seurannan mahdollistamiseksi.</t>
    </r>
  </si>
  <si>
    <r>
      <rPr>
        <sz val="11"/>
        <color theme="1" tint="0.34998626667073579"/>
        <rFont val="Calibri"/>
        <family val="2"/>
      </rPr>
      <t>C.2</t>
    </r>
  </si>
  <si>
    <r>
      <rPr>
        <sz val="11"/>
        <color rgb="FF000000"/>
        <rFont val="Calibri"/>
        <family val="2"/>
      </rPr>
      <t>2.3</t>
    </r>
  </si>
  <si>
    <r>
      <rPr>
        <sz val="11"/>
        <color rgb="FF000000"/>
        <rFont val="Calibri"/>
        <family val="2"/>
      </rPr>
      <t>Valvontajärjestelmä tarjoaa valvontatietojen reaaliaikaisen raportoinnin.</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</si>
  <si>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</si>
  <si>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</si>
  <si>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</si>
  <si>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Valvontajärjestelmä on herkkä ja joustava havaitsemaan alkuperäiset tapaukset tai tapahtumat.</t>
    </r>
  </si>
  <si>
    <r>
      <rPr>
        <sz val="11"/>
        <color theme="1" tint="0.34998626667073579"/>
        <rFont val="Calibri"/>
        <family val="2"/>
      </rPr>
      <t>C.2</t>
    </r>
  </si>
  <si>
    <r>
      <rPr>
        <sz val="11"/>
        <color rgb="FF000000"/>
        <rFont val="Calibri"/>
        <family val="2"/>
      </rPr>
      <t>2.5</t>
    </r>
  </si>
  <si>
    <r>
      <rPr>
        <sz val="11"/>
        <color rgb="FF000000"/>
        <rFont val="Calibri"/>
        <family val="2"/>
      </rPr>
      <t xml:space="preserve">Valvontajärjestelmä saa tiedot monista erilaisista ja luotettavista lähteistä. </t>
    </r>
  </si>
  <si>
    <r>
      <rPr>
        <sz val="11"/>
        <color theme="1" tint="0.34998626667073579"/>
        <rFont val="Calibri"/>
        <family val="2"/>
      </rPr>
      <t>C.2</t>
    </r>
  </si>
  <si>
    <r>
      <rPr>
        <sz val="11"/>
        <color rgb="FF000000"/>
        <rFont val="Calibri"/>
        <family val="2"/>
      </rPr>
      <t>2.6</t>
    </r>
  </si>
  <si>
    <r>
      <rPr>
        <sz val="11"/>
        <color rgb="FF000000"/>
        <rFont val="Calibri"/>
        <family val="2"/>
      </rPr>
      <t>Valvontaverkosto sisältää eläinlääketieteellisten valvontajärjestelmien tiedot.</t>
    </r>
  </si>
  <si>
    <r>
      <rPr>
        <sz val="11"/>
        <color theme="1" tint="0.34998626667073579"/>
        <rFont val="Calibri"/>
        <family val="2"/>
      </rPr>
      <t>C.2</t>
    </r>
  </si>
  <si>
    <r>
      <rPr>
        <sz val="11"/>
        <color rgb="FF000000"/>
        <rFont val="Calibri"/>
        <family val="2"/>
      </rPr>
      <t>2.7</t>
    </r>
  </si>
  <si>
    <r>
      <rPr>
        <sz val="11"/>
        <color rgb="FF000000"/>
        <rFont val="Calibri"/>
        <family val="2"/>
      </rPr>
      <t>Valvontaverkosto sisältää entomologisten valvontajärjestelmien tiedot.</t>
    </r>
  </si>
  <si>
    <r>
      <rPr>
        <sz val="11"/>
        <color theme="1" tint="0.34998626667073579"/>
        <rFont val="Calibri"/>
        <family val="2"/>
      </rPr>
      <t>C.2</t>
    </r>
  </si>
  <si>
    <r>
      <rPr>
        <sz val="11"/>
        <color rgb="FF000000"/>
        <rFont val="Calibri"/>
        <family val="2"/>
      </rPr>
      <t>2.8</t>
    </r>
  </si>
  <si>
    <r>
      <rPr>
        <sz val="11"/>
        <color rgb="FF000000"/>
        <rFont val="Calibri"/>
        <family val="2"/>
      </rPr>
      <t>Valvontaverkosto sisältää ympäristön valvontajärjestelmien tiedot.</t>
    </r>
  </si>
  <si>
    <r>
      <rPr>
        <sz val="11"/>
        <color theme="1" tint="0.34998626667073579"/>
        <rFont val="Calibri"/>
        <family val="2"/>
      </rPr>
      <t>C.2</t>
    </r>
  </si>
  <si>
    <r>
      <rPr>
        <sz val="11"/>
        <color rgb="FF000000"/>
        <rFont val="Calibri"/>
        <family val="2"/>
      </rPr>
      <t>2.9</t>
    </r>
  </si>
  <si>
    <r>
      <rPr>
        <sz val="11"/>
        <color rgb="FF000000"/>
        <rFont val="Calibri"/>
        <family val="2"/>
      </rPr>
      <t>Valvontaverkosto sisältää meteorologisten valvontajärjestelmien tiedot.</t>
    </r>
  </si>
  <si>
    <r>
      <rPr>
        <sz val="11"/>
        <color theme="1" tint="0.34998626667073579"/>
        <rFont val="Calibri"/>
        <family val="2"/>
      </rPr>
      <t>C.2</t>
    </r>
  </si>
  <si>
    <r>
      <rPr>
        <sz val="11"/>
        <color rgb="FF000000"/>
        <rFont val="Calibri"/>
        <family val="2"/>
      </rPr>
      <t>2.10</t>
    </r>
  </si>
  <si>
    <r>
      <rPr>
        <sz val="11"/>
        <color rgb="FF000000"/>
        <rFont val="Calibri"/>
        <family val="2"/>
      </rPr>
      <t>Valvontaverkosto sisältää mikrobiologisten valvontajärjestelmien tiedot.</t>
    </r>
  </si>
  <si>
    <r>
      <rPr>
        <sz val="11"/>
        <color theme="1" tint="0.34998626667073579"/>
        <rFont val="Calibri"/>
        <family val="2"/>
      </rPr>
      <t>C.2</t>
    </r>
  </si>
  <si>
    <r>
      <rPr>
        <sz val="11"/>
        <color rgb="FF000000"/>
        <rFont val="Calibri"/>
        <family val="2"/>
      </rPr>
      <t>Valvontajärjestelmä tuottaa varhaisen varoitusignaalin mahdollisesta kansanterveydellistä huolta aiheuttavasta tapahtumasta.</t>
    </r>
  </si>
  <si>
    <r>
      <rPr>
        <sz val="11"/>
        <color theme="1" tint="0.34998626667073579"/>
        <rFont val="Calibri"/>
        <family val="2"/>
      </rPr>
      <t>C.2</t>
    </r>
  </si>
  <si>
    <r>
      <rPr>
        <sz val="11"/>
        <color rgb="FF000000"/>
        <rFont val="Calibri"/>
        <family val="2"/>
      </rPr>
      <t>Osallistuminen EU:n valvontaverkostoihin on vakiintunutta.</t>
    </r>
  </si>
  <si>
    <r>
      <rPr>
        <sz val="11"/>
        <color theme="1" tint="0.34998626667073579"/>
        <rFont val="Calibri"/>
        <family val="2"/>
      </rPr>
      <t>C.2</t>
    </r>
  </si>
  <si>
    <r>
      <rPr>
        <sz val="11"/>
        <color rgb="FF9BBB59" tint="-0.49989318521683401"/>
        <rFont val="Calibri"/>
        <family val="2"/>
      </rPr>
      <t>D.2.2</t>
    </r>
  </si>
  <si>
    <r>
      <rPr>
        <sz val="11"/>
        <color rgb="FF000000"/>
        <rFont val="Calibri"/>
        <family val="2"/>
      </rPr>
      <t>Valvontajärjestelmä täyttää EU:n ja WHO:n standardit, mitä tulee kaikkien EU:n valvomien tautien epidemiologisiin tietoihin, niiden tapausmääritelmiin ja raportointiprotokolliin.</t>
    </r>
  </si>
  <si>
    <r>
      <rPr>
        <sz val="11"/>
        <color theme="1" tint="0.34998626667073579"/>
        <rFont val="Calibri"/>
        <family val="2"/>
      </rPr>
      <t>C.2</t>
    </r>
  </si>
  <si>
    <r>
      <rPr>
        <sz val="11"/>
        <color rgb="FF9BBB59" tint="-0.49989318521683401"/>
        <rFont val="Calibri"/>
        <family val="2"/>
      </rPr>
      <t>D.2.2</t>
    </r>
  </si>
  <si>
    <r>
      <rPr>
        <sz val="11"/>
        <color rgb="FF000000"/>
        <rFont val="Calibri"/>
        <family val="2"/>
      </rPr>
      <t>Valvontatiedot ovat järjestelmällisiä, ja ne raportoidaan säännöllisesti asiaankuuluville aloille ja sidosryhmille.</t>
    </r>
  </si>
  <si>
    <r>
      <rPr>
        <sz val="11"/>
        <color theme="1" tint="0.34998626667073579"/>
        <rFont val="Calibri"/>
        <family val="2"/>
      </rPr>
      <t>C.2</t>
    </r>
  </si>
  <si>
    <r>
      <rPr>
        <sz val="11"/>
        <color rgb="FF000000"/>
        <rFont val="Calibri"/>
        <family val="2"/>
      </rPr>
      <t>6.1</t>
    </r>
  </si>
  <si>
    <r>
      <rPr>
        <sz val="11"/>
        <color rgb="FF000000"/>
        <rFont val="Calibri"/>
        <family val="2"/>
      </rPr>
      <t>Kaikki asiaankuuluvat valvontajärjestelmät on integroitu verkostoon, jossa tietojenvaihto on jatkuvaa.</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</si>
  <si>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</si>
  <si>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</si>
  <si>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</si>
  <si>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Käytössä on raportointiverkostot ja -protokollat.</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</si>
  <si>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</si>
  <si>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</si>
  <si>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</si>
  <si>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Valvontajärjestelmä pystyy tarjoamaan tietoa, jota tarvitaan tiedottamiseen ja reagointiin.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</si>
  <si>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</si>
  <si>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</si>
  <si>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</si>
  <si>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</si>
  <si>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</si>
  <si>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</si>
  <si>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</si>
  <si>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</si>
  <si>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</si>
  <si>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</si>
  <si>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</si>
  <si>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</si>
  <si>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Valmiuksien tukeminen: riskinarviointi</t>
    </r>
  </si>
  <si>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</si>
  <si>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</si>
  <si>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</si>
  <si>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</si>
  <si>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</si>
  <si>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</si>
  <si>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Hälytykset ja varhaisvaroitukset arvioidaan valvontatietojen ja muiden saatavilla olevien tietojen yhteisanalyysin perusteella.</t>
    </r>
  </si>
  <si>
    <r>
      <rPr>
        <sz val="11"/>
        <color theme="1" tint="0.34998626667073579"/>
        <rFont val="Calibri"/>
        <family val="2"/>
      </rPr>
      <t>C.1</t>
    </r>
  </si>
  <si>
    <r>
      <rPr>
        <sz val="11"/>
        <color rgb="FF000000"/>
        <rFont val="Calibri"/>
        <family val="2"/>
      </rPr>
      <t>Riskinarviointiryhmä on koottu arvioimaan (mahdollisen) kansanterveydellistä huolta aiheuttavan tapahtuman riskit.</t>
    </r>
  </si>
  <si>
    <r>
      <rPr>
        <sz val="11"/>
        <color theme="1" tint="0.34998626667073579"/>
        <rFont val="Calibri"/>
        <family val="2"/>
      </rPr>
      <t>C.1</t>
    </r>
  </si>
  <si>
    <r>
      <rPr>
        <sz val="11"/>
        <color rgb="FF000000"/>
        <rFont val="Calibri"/>
        <family val="2"/>
      </rPr>
      <t>2.2</t>
    </r>
  </si>
  <si>
    <r>
      <rPr>
        <sz val="11"/>
        <color rgb="FF000000"/>
        <rFont val="Calibri"/>
        <family val="2"/>
      </rPr>
      <t>Riskinarviointiryhmä sisältää täydentävää asiantuntemusta (esim. toksikologia, eläinten terveys, ruoan turvallisuus jne.).</t>
    </r>
  </si>
  <si>
    <r>
      <rPr>
        <sz val="11"/>
        <color theme="1" tint="0.34998626667073579"/>
        <rFont val="Calibri"/>
        <family val="2"/>
      </rPr>
      <t>C.1</t>
    </r>
  </si>
  <si>
    <r>
      <rPr>
        <sz val="11"/>
        <color rgb="FF000000"/>
        <rFont val="Calibri"/>
        <family val="2"/>
      </rPr>
      <t>2.3</t>
    </r>
  </si>
  <si>
    <r>
      <rPr>
        <sz val="11"/>
        <color rgb="FF000000"/>
        <rFont val="Calibri"/>
        <family val="2"/>
      </rPr>
      <t>Riskinarviointiryhmä määrittää taudin ominaisuuksien perusteella, kuinka usein riskinarviointi on päivitettävä.</t>
    </r>
  </si>
  <si>
    <r>
      <rPr>
        <sz val="11"/>
        <color theme="1" tint="0.34998626667073579"/>
        <rFont val="Calibri"/>
        <family val="2"/>
      </rPr>
      <t>C.1</t>
    </r>
  </si>
  <si>
    <r>
      <rPr>
        <sz val="11"/>
        <color rgb="FF000000"/>
        <rFont val="Calibri"/>
        <family val="2"/>
      </rPr>
      <t>2.4</t>
    </r>
  </si>
  <si>
    <r>
      <rPr>
        <sz val="11"/>
        <color rgb="FF000000"/>
        <rFont val="Calibri"/>
        <family val="2"/>
      </rPr>
      <t>Tapahtumalle määritetty riskitaso perustuu epäiltyyn (tai tunnettuun) vaaraan.</t>
    </r>
  </si>
  <si>
    <r>
      <rPr>
        <sz val="11"/>
        <color theme="1" tint="0.34998626667073579"/>
        <rFont val="Calibri"/>
        <family val="2"/>
      </rPr>
      <t>C.1</t>
    </r>
  </si>
  <si>
    <r>
      <rPr>
        <sz val="11"/>
        <color rgb="FF000000"/>
        <rFont val="Calibri"/>
        <family val="2"/>
      </rPr>
      <t>2.5</t>
    </r>
  </si>
  <si>
    <r>
      <rPr>
        <sz val="11"/>
        <color rgb="FF000000"/>
        <rFont val="Calibri"/>
        <family val="2"/>
      </rPr>
      <t>Tapahtumalle määritetty riskitaso perustuu mahdolliselle altistumiselle vaaraan.</t>
    </r>
  </si>
  <si>
    <r>
      <rPr>
        <sz val="11"/>
        <color theme="1" tint="0.34998626667073579"/>
        <rFont val="Calibri"/>
        <family val="2"/>
      </rPr>
      <t>C.1</t>
    </r>
  </si>
  <si>
    <r>
      <rPr>
        <sz val="11"/>
        <color rgb="FF000000"/>
        <rFont val="Calibri"/>
        <family val="2"/>
      </rPr>
      <t>2.6</t>
    </r>
  </si>
  <si>
    <r>
      <rPr>
        <sz val="11"/>
        <color rgb="FF000000"/>
        <rFont val="Calibri"/>
        <family val="2"/>
      </rPr>
      <t>Tapahtumalle määritetty riskitaso perustuu asiayhteyteen, jossa tapahtuma ilmenee.</t>
    </r>
  </si>
  <si>
    <r>
      <rPr>
        <sz val="11"/>
        <color theme="1" tint="0.34998626667073579"/>
        <rFont val="Calibri"/>
        <family val="2"/>
      </rPr>
      <t>C.1</t>
    </r>
  </si>
  <si>
    <r>
      <rPr>
        <sz val="11"/>
        <color rgb="FF000000"/>
        <rFont val="Calibri"/>
        <family val="2"/>
      </rPr>
      <t>2.7</t>
    </r>
  </si>
  <si>
    <r>
      <rPr>
        <sz val="11"/>
        <color rgb="FF000000"/>
        <rFont val="Calibri"/>
        <family val="2"/>
      </rPr>
      <t>Määritetty riskitaso perustuu taudin ominaisuuksiin (tapausten/kuolemien määrä, vaikean taudin osuus väestössä, eniten sairastuneet kliiniset ryhmät jne.).</t>
    </r>
  </si>
  <si>
    <r>
      <rPr>
        <sz val="11"/>
        <color theme="1" tint="0.34998626667073579"/>
        <rFont val="Calibri"/>
        <family val="2"/>
      </rPr>
      <t>C.1</t>
    </r>
  </si>
  <si>
    <r>
      <rPr>
        <sz val="11"/>
        <color rgb="FF000000"/>
        <rFont val="Calibri"/>
        <family val="2"/>
      </rPr>
      <t>2.8</t>
    </r>
  </si>
  <si>
    <r>
      <rPr>
        <sz val="11"/>
        <color rgb="FF000000"/>
        <rFont val="Calibri"/>
        <family val="2"/>
      </rPr>
      <t>Määritetty riskitaso perustuu palvelujen kapasiteettiin (esim. perusterveydenhuoltoon saapuneiden / sairaalaan ja tehohoitoon otettujen potilaiden määrä).</t>
    </r>
  </si>
  <si>
    <r>
      <rPr>
        <sz val="11"/>
        <color theme="1" tint="0.34998626667073579"/>
        <rFont val="Calibri"/>
        <family val="2"/>
      </rPr>
      <t>C.1</t>
    </r>
  </si>
  <si>
    <r>
      <rPr>
        <sz val="11"/>
        <color rgb="FF000000"/>
        <rFont val="Calibri"/>
        <family val="2"/>
      </rPr>
      <t>Riskinarviointeja käytetään valmiussuunnittelun ja reagointitoimien apuna.</t>
    </r>
  </si>
  <si>
    <r>
      <rPr>
        <sz val="11"/>
        <color theme="1" tint="0.34998626667073579"/>
        <rFont val="Calibri"/>
        <family val="2"/>
      </rPr>
      <t>C.1</t>
    </r>
  </si>
  <si>
    <r>
      <rPr>
        <sz val="11"/>
        <color rgb="FF000000"/>
        <rFont val="Calibri"/>
        <family val="2"/>
      </rPr>
      <t>3.1</t>
    </r>
  </si>
  <si>
    <r>
      <rPr>
        <sz val="11"/>
        <color rgb="FF000000"/>
        <rFont val="Calibri"/>
        <family val="2"/>
      </rPr>
      <t>Selvästi määriteltyjä kysymyksiä käytetään riskinarvioinnin osana priorisoitavien toimien tunnistamisen apuna.</t>
    </r>
  </si>
  <si>
    <r>
      <rPr>
        <sz val="11"/>
        <color theme="1" tint="0.34998626667073579"/>
        <rFont val="Calibri"/>
        <family val="2"/>
      </rPr>
      <t>C.1</t>
    </r>
  </si>
  <si>
    <r>
      <rPr>
        <sz val="11"/>
        <color rgb="FF000000"/>
        <rFont val="Calibri"/>
        <family val="2"/>
      </rPr>
      <t>3.2</t>
    </r>
  </si>
  <si>
    <r>
      <rPr>
        <sz val="11"/>
        <color rgb="FF000000"/>
        <rFont val="Calibri"/>
        <family val="2"/>
      </rPr>
      <t>Riskinarviointia käytetään riskialueiden tunnistamiseen.</t>
    </r>
  </si>
  <si>
    <r>
      <rPr>
        <sz val="11"/>
        <color theme="1" tint="0.34998626667073579"/>
        <rFont val="Calibri"/>
        <family val="2"/>
      </rPr>
      <t>C.1</t>
    </r>
  </si>
  <si>
    <r>
      <rPr>
        <sz val="11"/>
        <color rgb="FF000000"/>
        <rFont val="Calibri"/>
        <family val="2"/>
      </rPr>
      <t>3.3</t>
    </r>
  </si>
  <si>
    <r>
      <rPr>
        <sz val="11"/>
        <color rgb="FF000000"/>
        <rFont val="Calibri"/>
        <family val="2"/>
      </rPr>
      <t>Riskinarviointia käytetään riskialueiden tunnistamiseen.</t>
    </r>
  </si>
  <si>
    <r>
      <rPr>
        <sz val="11"/>
        <color theme="1" tint="0.34998626667073579"/>
        <rFont val="Calibri"/>
        <family val="2"/>
      </rPr>
      <t>C.1</t>
    </r>
  </si>
  <si>
    <r>
      <rPr>
        <sz val="11"/>
        <color rgb="FF000000"/>
        <rFont val="Calibri"/>
        <family val="2"/>
      </rPr>
      <t>3.4</t>
    </r>
  </si>
  <si>
    <r>
      <rPr>
        <sz val="11"/>
        <color rgb="FF000000"/>
        <rFont val="Calibri"/>
        <family val="2"/>
      </rPr>
      <t>Riskinarviointia käytetään operatiivisten kumppaneiden tunnistamiseen ja sitouttamiseen.</t>
    </r>
  </si>
  <si>
    <r>
      <rPr>
        <sz val="11"/>
        <color theme="1" tint="0.34998626667073579"/>
        <rFont val="Calibri"/>
        <family val="2"/>
      </rPr>
      <t>C.1</t>
    </r>
  </si>
  <si>
    <r>
      <rPr>
        <sz val="11"/>
        <color rgb="FF000000"/>
        <rFont val="Calibri"/>
        <family val="2"/>
      </rPr>
      <t>3.5</t>
    </r>
  </si>
  <si>
    <r>
      <rPr>
        <sz val="11"/>
        <color rgb="FF000000"/>
        <rFont val="Calibri"/>
        <family val="2"/>
      </rPr>
      <t>Riskinarviointia käytetään tärkeimpien kumppanuuksien tunnistamiseen ja sitouttamiseen.</t>
    </r>
  </si>
  <si>
    <r>
      <rPr>
        <sz val="11"/>
        <color theme="1" tint="0.34998626667073579"/>
        <rFont val="Calibri"/>
        <family val="2"/>
      </rPr>
      <t>C.1</t>
    </r>
  </si>
  <si>
    <r>
      <rPr>
        <sz val="11"/>
        <color rgb="FF000000"/>
        <rFont val="Calibri"/>
        <family val="2"/>
      </rPr>
      <t>3.6</t>
    </r>
  </si>
  <si>
    <r>
      <rPr>
        <sz val="11"/>
        <color rgb="FF000000"/>
        <rFont val="Calibri"/>
        <family val="2"/>
      </rPr>
      <t>Riskin luonnehdinta pohjautuu kvantitatiivisten mallien tietoihin, jos sellaisia on saatavilla ja käytettävissä.</t>
    </r>
  </si>
  <si>
    <r>
      <rPr>
        <sz val="11"/>
        <color theme="1" tint="0.34998626667073579"/>
        <rFont val="Calibri"/>
        <family val="2"/>
      </rPr>
      <t>C.1</t>
    </r>
  </si>
  <si>
    <r>
      <rPr>
        <sz val="11"/>
        <color rgb="FF000000"/>
        <rFont val="Calibri"/>
        <family val="2"/>
      </rPr>
      <t>3.7</t>
    </r>
  </si>
  <si>
    <r>
      <rPr>
        <sz val="11"/>
        <color rgb="FF000000"/>
        <rFont val="Calibri"/>
        <family val="2"/>
      </rPr>
      <t>Riskin luonnehdinta perustuu asiantuntijalausuntoihin.</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</si>
  <si>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</si>
  <si>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</si>
  <si>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</si>
  <si>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</si>
  <si>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</si>
  <si>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</si>
  <si>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</si>
  <si>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</si>
  <si>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</si>
  <si>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</si>
  <si>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</si>
  <si>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Tapahtumaan reagoinnin hallinta</t>
    </r>
  </si>
  <si>
    <r>
      <rPr>
        <b/>
        <sz val="16"/>
        <color rgb="FFFFFFFF"/>
        <rFont val="Calibri"/>
        <family val="2"/>
      </rPr>
      <t>Suorituskyky</t>
    </r>
  </si>
  <si>
    <r>
      <rPr>
        <b/>
        <sz val="11"/>
        <color rgb="FFFFFFFF"/>
        <rFont val="Calibri"/>
        <family val="2"/>
      </rPr>
      <t>WHO</t>
    </r>
  </si>
  <si>
    <r>
      <rPr>
        <b/>
        <sz val="11"/>
        <color rgb="FFFFFFFF"/>
        <rFont val="Calibri"/>
        <family val="2"/>
      </rPr>
      <t>JEE</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</si>
  <si>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</si>
  <si>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</si>
  <si>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</si>
  <si>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Käytössä on erityismenettelyt terveydellisiin hätätilanteisiin reagoinnin aktivointiin ja deaktivointiin (”poistamiseen käytöstä”).</t>
    </r>
  </si>
  <si>
    <r>
      <rPr>
        <sz val="11"/>
        <color theme="1" tint="0.34998626667073579"/>
        <rFont val="Calibri"/>
        <family val="2"/>
      </rPr>
      <t>G.3</t>
    </r>
  </si>
  <si>
    <r>
      <rPr>
        <sz val="11"/>
        <color rgb="FF000000"/>
        <rFont val="Calibri"/>
        <family val="2"/>
      </rPr>
      <t>1.1</t>
    </r>
  </si>
  <si>
    <r>
      <rPr>
        <sz val="11"/>
        <color rgb="FF000000"/>
        <rFont val="Calibri"/>
        <family val="2"/>
      </rPr>
      <t>Reagointipäätöksissä huomioidaan seuraavat periaatteet: varautuminen, suhteellisuus ja joustavuus.</t>
    </r>
  </si>
  <si>
    <r>
      <rPr>
        <sz val="11"/>
        <color theme="1" tint="0.34998626667073579"/>
        <rFont val="Calibri"/>
        <family val="2"/>
      </rPr>
      <t>G.3</t>
    </r>
  </si>
  <si>
    <r>
      <rPr>
        <sz val="11"/>
        <color rgb="FF000000"/>
        <rFont val="Calibri"/>
        <family val="2"/>
      </rPr>
      <t>Infektioiden ehkäisyn ja torjunnan standardit on määritelty, ja ne ovat käytössä kansallisella tasolla ja sairaalatasolla.</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</si>
  <si>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</si>
  <si>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</si>
  <si>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</si>
  <si>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Käytössä on varotoimet patogeenisten aineiden käsittelyyn, ja terveydenhuollon työntekijät tuntevat ne.</t>
    </r>
  </si>
  <si>
    <r>
      <rPr>
        <sz val="11"/>
        <color theme="1" tint="0.34998626667073579"/>
        <rFont val="Calibri"/>
        <family val="2"/>
      </rPr>
      <t>C.4</t>
    </r>
  </si>
  <si>
    <r>
      <rPr>
        <sz val="11"/>
        <color rgb="FF000000"/>
        <rFont val="Calibri"/>
        <family val="2"/>
      </rPr>
      <t>Laboratoriopalvelut ovat saatavilla merkittävimpien terveysuhkien testaamiseen.</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</si>
  <si>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</si>
  <si>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</si>
  <si>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</si>
  <si>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Laboratorioiden bioturvallisuus- ja bioturvaamiskäytännöt (bioriskien hallinta) ovat käytössä ja toteutettu.</t>
    </r>
  </si>
  <si>
    <r>
      <rPr>
        <sz val="11"/>
        <color theme="1" tint="0.34998626667073579"/>
        <rFont val="Calibri"/>
        <family val="2"/>
      </rPr>
      <t>C.4</t>
    </r>
  </si>
  <si>
    <r>
      <rPr>
        <sz val="11"/>
        <color rgb="FF000000"/>
        <rFont val="Calibri"/>
        <family val="2"/>
      </rPr>
      <t>Käytössä on toimintaohjelma hätätilanteita varten, joka käsittää tilannejohtokeskuksen, toimintaohjeet ja -suunnitelmat sekä valmiuden hätätilannetoiminnan aktivointiin.</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</si>
  <si>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</si>
  <si>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</si>
  <si>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Käytössä on testattu komento- ja valvontarakenne, jossa on selkeät roolit ja vastuut.</t>
    </r>
  </si>
  <si>
    <r>
      <rPr>
        <sz val="11"/>
        <color theme="1" tint="0.34998626667073579"/>
        <rFont val="Calibri"/>
        <family val="2"/>
      </rPr>
      <t>G.3</t>
    </r>
  </si>
  <si>
    <r>
      <rPr>
        <sz val="11"/>
        <color rgb="FF000000"/>
        <rFont val="Calibri"/>
        <family val="2"/>
      </rPr>
      <t>5.1</t>
    </r>
  </si>
  <si>
    <r>
      <rPr>
        <sz val="11"/>
        <color rgb="FF000000"/>
        <rFont val="Calibri"/>
        <family val="2"/>
      </rPr>
      <t>Koordinointi, komento ja valvonta perustuvat vakiintuneeseen infrastruktuuriin.</t>
    </r>
  </si>
  <si>
    <r>
      <rPr>
        <sz val="11"/>
        <color theme="1" tint="0.34998626667073579"/>
        <rFont val="Calibri"/>
        <family val="2"/>
      </rPr>
      <t>G.3</t>
    </r>
  </si>
  <si>
    <r>
      <rPr>
        <sz val="11"/>
        <color rgb="FF000000"/>
        <rFont val="Calibri"/>
        <family val="2"/>
      </rPr>
      <t>5.2</t>
    </r>
  </si>
  <si>
    <r>
      <rPr>
        <sz val="11"/>
        <color rgb="FF000000"/>
        <rFont val="Calibri"/>
        <family val="2"/>
      </rPr>
      <t>Koordinointia, komentoa ja valvontaa vahvistetaan jatkuvasti.</t>
    </r>
  </si>
  <si>
    <r>
      <rPr>
        <sz val="11"/>
        <color theme="1" tint="0.34998626667073579"/>
        <rFont val="Calibri"/>
        <family val="2"/>
      </rPr>
      <t>G.3</t>
    </r>
  </si>
  <si>
    <r>
      <rPr>
        <sz val="11"/>
        <color rgb="FF000000"/>
        <rFont val="Calibri"/>
        <family val="2"/>
      </rPr>
      <t>5.3</t>
    </r>
  </si>
  <si>
    <r>
      <rPr>
        <sz val="11"/>
        <color rgb="FF000000"/>
        <rFont val="Calibri"/>
        <family val="2"/>
      </rPr>
      <t>Menettelytavat kaikkien asiaankuuluvien terveydenhuoltojärjestelmän kumppanien (esim. kansanterveys, sairaanhoitopalvelut ja mielenterveyspalvelut) koordinoimiseksi on määritelty.</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</si>
  <si>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</si>
  <si>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</si>
  <si>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</si>
  <si>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Koordinointi käsittää väestöpohjaisen hoidon ja resurssien mobilisoinnin.</t>
    </r>
  </si>
  <si>
    <r>
      <rPr>
        <sz val="11"/>
        <color theme="1" tint="0.34998626667073579"/>
        <rFont val="Calibri"/>
        <family val="2"/>
      </rPr>
      <t>G.3</t>
    </r>
  </si>
  <si>
    <r>
      <rPr>
        <sz val="11"/>
        <color rgb="FF000000"/>
        <rFont val="Calibri"/>
        <family val="2"/>
      </rPr>
      <t>5.5</t>
    </r>
  </si>
  <si>
    <r>
      <rPr>
        <sz val="11"/>
        <color rgb="FF000000"/>
        <rFont val="Calibri"/>
        <family val="2"/>
      </rPr>
      <t>Koordinointi käsittää tukiverkostojen, asiantuntijaryhmien, kumppaniverkostojen ja viestinnän aktivoinnin.</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</si>
  <si>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</si>
  <si>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</si>
  <si>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</si>
  <si>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Kriisinhallintaryhmät tukevat kansanterveysjärjestelmää kaikilla tasoilla.</t>
    </r>
  </si>
  <si>
    <r>
      <rPr>
        <sz val="11"/>
        <color theme="1" tint="0.34998626667073579"/>
        <rFont val="Calibri"/>
        <family val="2"/>
      </rPr>
      <t>G.3</t>
    </r>
  </si>
  <si>
    <r>
      <rPr>
        <sz val="11"/>
        <color rgb="FF000000"/>
        <rFont val="Calibri"/>
        <family val="2"/>
      </rPr>
      <t>5.7</t>
    </r>
  </si>
  <si>
    <r>
      <rPr>
        <sz val="11"/>
        <color rgb="FF000000"/>
        <rFont val="Calibri"/>
        <family val="2"/>
      </rPr>
      <t>Odotettu käyttäytyminen (esim. väestön kokema huolen aste) huomioidaan päätöksentekoprosessissa.</t>
    </r>
  </si>
  <si>
    <r>
      <rPr>
        <sz val="11"/>
        <color theme="1" tint="0.34998626667073579"/>
        <rFont val="Calibri"/>
        <family val="2"/>
      </rPr>
      <t>G.3</t>
    </r>
  </si>
  <si>
    <r>
      <rPr>
        <sz val="11"/>
        <color theme="1" tint="0.34998626667073579"/>
        <rFont val="Calibri"/>
        <family val="2"/>
      </rPr>
      <t>R.5.5</t>
    </r>
  </si>
  <si>
    <r>
      <rPr>
        <sz val="11"/>
        <color rgb="FF000000"/>
        <rFont val="Calibri"/>
        <family val="2"/>
      </rPr>
      <t>Menettelytavat monien eri alojen toimintojen koordinoimiseksi ministeriöiden ja alojen välillä ovat käytössä.</t>
    </r>
  </si>
  <si>
    <r>
      <rPr>
        <sz val="11"/>
        <color theme="1" tint="0.34998626667073579"/>
        <rFont val="Calibri"/>
        <family val="2"/>
      </rPr>
      <t>G.3</t>
    </r>
  </si>
  <si>
    <r>
      <rPr>
        <sz val="11"/>
        <color rgb="FF000000"/>
        <rFont val="Calibri"/>
        <family val="2"/>
      </rPr>
      <t xml:space="preserve">Monialainen nopean toiminnan valmius on käytössä ja saatavilla joka päivä läpi vuorokauden. </t>
    </r>
  </si>
  <si>
    <r>
      <rPr>
        <sz val="11"/>
        <color theme="1" tint="0.34998626667073579"/>
        <rFont val="Calibri"/>
        <family val="2"/>
      </rPr>
      <t>G.3</t>
    </r>
  </si>
  <si>
    <r>
      <rPr>
        <sz val="11"/>
        <color rgb="FF000000"/>
        <rFont val="Calibri"/>
        <family val="2"/>
      </rPr>
      <t>7.1</t>
    </r>
  </si>
  <si>
    <r>
      <rPr>
        <sz val="11"/>
        <color rgb="FF000000"/>
        <rFont val="Calibri"/>
        <family val="2"/>
      </rPr>
      <t>Käytössä on menettelytavat lääketieteellisten vastatoimien täytäntöönpanoon ja jakeluun.</t>
    </r>
  </si>
  <si>
    <r>
      <rPr>
        <sz val="11"/>
        <color theme="1" tint="0.34998626667073579"/>
        <rFont val="Calibri"/>
        <family val="2"/>
      </rPr>
      <t>R.3</t>
    </r>
  </si>
  <si>
    <r>
      <rPr>
        <sz val="11"/>
        <color rgb="FF000000"/>
        <rFont val="Calibri"/>
        <family val="2"/>
      </rPr>
      <t>7.2</t>
    </r>
  </si>
  <si>
    <r>
      <rPr>
        <sz val="11"/>
        <color rgb="FF000000"/>
        <rFont val="Calibri"/>
        <family val="2"/>
      </rPr>
      <t>Käytössä on menettelytavat lääketieteellisten vastatoimien lähettämiseen ja vastaanottamiseen kansanterveydellisen hätätilanteen aikana.</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</si>
  <si>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</si>
  <si>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</si>
  <si>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</si>
  <si>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Valmiustoimet elintarvikevälitteisten tautien ja elintarvikkeiden saastumisen varalta ovat vakiintuneet ja toimivat.</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</si>
  <si>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</si>
  <si>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</si>
  <si>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</si>
  <si>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Valmiustoimet zoonoosin ja mahdollisen zoonoosin varalta ovat vakiintuneet ja toimivat.</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</si>
  <si>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</si>
  <si>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</si>
  <si>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</si>
  <si>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Alueille, jotka ovat alttiita arbovirusten leviämiselle, on laadittu vakioidut toimintaohjeet kenttätutkimuksille ja nopeille tartunnanlevittäjien torjuntatoimille.</t>
    </r>
  </si>
  <si>
    <r>
      <rPr>
        <sz val="10"/>
        <color theme="1" tint="0.34998626667073579"/>
        <rFont val="Verdana"/>
        <family val="2"/>
      </rPr>
      <t>G.2</t>
    </r>
  </si>
  <si>
    <r>
      <rPr>
        <sz val="11"/>
        <color rgb="FF000000"/>
        <rFont val="Calibri"/>
        <family val="2"/>
      </rPr>
      <t>7.6</t>
    </r>
  </si>
  <si>
    <r>
      <rPr>
        <sz val="11"/>
        <color rgb="FF000000"/>
        <rFont val="Calibri"/>
        <family val="2"/>
      </rPr>
      <t>Käytössä on kansanterveys-, sairaanhoito- ja mielenterveysjärjestelmät, jotka tukevat toipumista.</t>
    </r>
  </si>
  <si>
    <r>
      <rPr>
        <sz val="10"/>
        <color theme="1" tint="0.34998626667073579"/>
        <rFont val="Verdana"/>
        <family val="2"/>
      </rPr>
      <t>G.2</t>
    </r>
  </si>
  <si>
    <r>
      <rPr>
        <sz val="11"/>
        <color rgb="FF000000"/>
        <rFont val="Calibri"/>
        <family val="2"/>
      </rPr>
      <t>7.7</t>
    </r>
  </si>
  <si>
    <r>
      <rPr>
        <sz val="11"/>
        <color rgb="FF000000"/>
        <rFont val="Calibri"/>
        <family val="2"/>
      </rPr>
      <t>Käytössä on protokolla lääketieteellisistä syistä tapahtuvaan evakuointiin niille hätätyöntekijöille, jotka auttavat kansanterveydellisessä hätätilanteessa ulkomailla.</t>
    </r>
  </si>
  <si>
    <r>
      <rPr>
        <sz val="10"/>
        <color theme="1" tint="0.34998626667073579"/>
        <rFont val="Verdana"/>
        <family val="2"/>
      </rPr>
      <t>G.2</t>
    </r>
  </si>
  <si>
    <r>
      <rPr>
        <sz val="11"/>
        <color theme="1" tint="0.34998626667073579"/>
        <rFont val="Calibri"/>
        <family val="2"/>
      </rPr>
      <t>R.4.2</t>
    </r>
  </si>
  <si>
    <r>
      <rPr>
        <sz val="11"/>
        <color rgb="FF000000"/>
        <rFont val="Calibri"/>
        <family val="2"/>
      </rPr>
      <t>Reagointitoimien tehokkuus arvioidaan usein kerättyjen seurantatietojen perusteella.</t>
    </r>
  </si>
  <si>
    <r>
      <rPr>
        <sz val="11"/>
        <color rgb="FF000000"/>
        <rFont val="Calibri"/>
        <family val="2"/>
      </rPr>
      <t>8.1</t>
    </r>
  </si>
  <si>
    <r>
      <rPr>
        <sz val="11"/>
        <color rgb="FF000000"/>
        <rFont val="Calibri"/>
        <family val="2"/>
      </rPr>
      <t>Reagointitoimia mukautetaan jatkuvasti uuden tilanteen mukaan.</t>
    </r>
  </si>
  <si>
    <r>
      <rPr>
        <sz val="11"/>
        <color rgb="FF000000"/>
        <rFont val="Calibri"/>
        <family val="2"/>
      </rPr>
      <t>8.2</t>
    </r>
  </si>
  <si>
    <r>
      <rPr>
        <sz val="11"/>
        <color rgb="FF000000"/>
        <rFont val="Calibri"/>
        <family val="2"/>
      </rPr>
      <t xml:space="preserve">Terveysvalvontajärjestelmiä vahvistetaan tapahtuman aikana. </t>
    </r>
  </si>
  <si>
    <r>
      <rPr>
        <sz val="11"/>
        <color rgb="FF000000"/>
        <rFont val="Calibri"/>
        <family val="2"/>
      </rPr>
      <t>8.3</t>
    </r>
  </si>
  <si>
    <r>
      <rPr>
        <sz val="11"/>
        <color rgb="FF000000"/>
        <rFont val="Calibri"/>
        <family val="2"/>
      </rPr>
      <t>Tapahtumaan liittyvät terveysvalvontatiedot arvioidaan usein tapahtuman aikana.</t>
    </r>
  </si>
  <si>
    <r>
      <rPr>
        <sz val="11"/>
        <color rgb="FF000000"/>
        <rFont val="Calibri"/>
        <family val="2"/>
      </rPr>
      <t>8.4</t>
    </r>
  </si>
  <si>
    <r>
      <rPr>
        <sz val="11"/>
        <color rgb="FF000000"/>
        <rFont val="Calibri"/>
        <family val="2"/>
      </rPr>
      <t>Terveysvalvontajärjestelmät seuraavat kehittyvää tapahtumaa (esim. maantieteellinen ja/tai ajallinen levinneisyys).</t>
    </r>
  </si>
  <si>
    <r>
      <rPr>
        <sz val="11"/>
        <color rgb="FF000000"/>
        <rFont val="Calibri"/>
        <family val="2"/>
      </rPr>
      <t>8.5</t>
    </r>
  </si>
  <si>
    <r>
      <rPr>
        <sz val="11"/>
        <color rgb="FF000000"/>
        <rFont val="Calibri"/>
        <family val="2"/>
      </rPr>
      <t>Terveysvalvontajärjestelmät seuraavat välttämättömien palvelujen toimintaa.</t>
    </r>
  </si>
  <si>
    <r>
      <rPr>
        <sz val="11"/>
        <color rgb="FF000000"/>
        <rFont val="Calibri"/>
        <family val="2"/>
      </rPr>
      <t>8.6</t>
    </r>
  </si>
  <si>
    <r>
      <rPr>
        <sz val="11"/>
        <color rgb="FF000000"/>
        <rFont val="Calibri"/>
        <family val="2"/>
      </rPr>
      <t>Terveysvalvontajärjestelmät on yhdistetty laboratorioihin ja terveyspalveluihin.</t>
    </r>
  </si>
  <si>
    <r>
      <rPr>
        <sz val="11"/>
        <color rgb="FF000000"/>
        <rFont val="Calibri"/>
        <family val="2"/>
      </rPr>
      <t>Kattava viestintästrategia on kehitetty kaikkien asiaankuuluvien sidosryhmien, kuten kansanterveysalan ammattilaisten, median ja julkisen alan sekä muun kuin terveydenhuollon alan, sitouttamiseksi.</t>
    </r>
  </si>
  <si>
    <r>
      <rPr>
        <sz val="10"/>
        <color theme="1" tint="0.34998626667073579"/>
        <rFont val="Verdana"/>
        <family val="2"/>
      </rPr>
      <t>C.5</t>
    </r>
  </si>
  <si>
    <r>
      <rPr>
        <sz val="11"/>
        <color rgb="FF000000"/>
        <rFont val="Calibri"/>
        <family val="2"/>
      </rPr>
      <t>9.1</t>
    </r>
  </si>
  <si>
    <r>
      <rPr>
        <sz val="11"/>
        <color rgb="FF000000"/>
        <rFont val="Calibri"/>
        <family val="2"/>
      </rPr>
      <t>Vastuuketjut on selvästi määritelty tehokkaan viestinnän varmistamiseksi kansallisella ja kansainvälisellä tasolla.</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</si>
  <si>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</si>
  <si>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</si>
  <si>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</si>
  <si>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Kaikki asiaankuuluvat sidosryhmät on sitoutettu ja hyvin informoitu etukäteen, tapahtuman aikana ja sen jälkeen.</t>
    </r>
  </si>
  <si>
    <r>
      <rPr>
        <sz val="10"/>
        <color theme="1" tint="0.34998626667073579"/>
        <rFont val="Verdana"/>
        <family val="2"/>
      </rPr>
      <t>C.5</t>
    </r>
  </si>
  <si>
    <r>
      <rPr>
        <sz val="11"/>
        <color rgb="FF000000"/>
        <rFont val="Calibri"/>
        <family val="2"/>
      </rPr>
      <t>9.3</t>
    </r>
  </si>
  <si>
    <r>
      <rPr>
        <sz val="11"/>
        <color rgb="FF000000"/>
        <rFont val="Calibri"/>
        <family val="2"/>
      </rPr>
      <t>Tapahtuman aikana eri viranomaisten antamat ydinviestit on koordinoitu ja standardisoitu.</t>
    </r>
  </si>
  <si>
    <r>
      <rPr>
        <sz val="10"/>
        <color theme="1" tint="0.34998626667073579"/>
        <rFont val="Verdana"/>
        <family val="2"/>
      </rPr>
      <t>C.5</t>
    </r>
  </si>
  <si>
    <r>
      <rPr>
        <sz val="11"/>
        <color rgb="FF000000"/>
        <rFont val="Calibri"/>
        <family val="2"/>
      </rPr>
      <t>9.4</t>
    </r>
  </si>
  <si>
    <r>
      <rPr>
        <sz val="11"/>
        <color rgb="FF000000"/>
        <rFont val="Calibri"/>
        <family val="2"/>
      </rPr>
      <t>Kehittyvää tapahtumaa koskevat tiedot viestitään asiaankuuluville sidosryhmille ja kansalaisille.</t>
    </r>
  </si>
  <si>
    <r>
      <rPr>
        <sz val="10"/>
        <color theme="1" tint="0.34998626667073579"/>
        <rFont val="Verdana"/>
        <family val="2"/>
      </rPr>
      <t>C.5</t>
    </r>
  </si>
  <si>
    <r>
      <rPr>
        <sz val="11"/>
        <color rgb="FF000000"/>
        <rFont val="Calibri"/>
        <family val="2"/>
      </rPr>
      <t>9.5</t>
    </r>
  </si>
  <si>
    <r>
      <rPr>
        <sz val="11"/>
        <color rgb="FF000000"/>
        <rFont val="Calibri"/>
        <family val="2"/>
      </rPr>
      <t>Kriittiset viestintäverkot on määritelty ja kartoitettu, ja niitä seurataan.</t>
    </r>
  </si>
  <si>
    <r>
      <rPr>
        <sz val="10"/>
        <color theme="1" tint="0.34998626667073579"/>
        <rFont val="Verdana"/>
        <family val="2"/>
      </rPr>
      <t>C.5</t>
    </r>
  </si>
  <si>
    <r>
      <rPr>
        <sz val="11"/>
        <color rgb="FF000000"/>
        <rFont val="Calibri"/>
        <family val="2"/>
      </rPr>
      <t>9.6</t>
    </r>
  </si>
  <si>
    <r>
      <rPr>
        <sz val="11"/>
        <color rgb="FF000000"/>
        <rFont val="Calibri"/>
        <family val="2"/>
      </rPr>
      <t>Ad hoc -tiedotusmateriaalia (esim. selkokieliset tapausmääritelmät kansalaisille) on valmisteltu.</t>
    </r>
  </si>
  <si>
    <r>
      <rPr>
        <sz val="11"/>
        <color theme="1" tint="0.34998626667073579"/>
        <rFont val="Calibri"/>
        <family val="2"/>
      </rPr>
      <t>C.5</t>
    </r>
  </si>
  <si>
    <r>
      <rPr>
        <sz val="11"/>
        <color rgb="FF000000"/>
        <rFont val="Calibri"/>
        <family val="2"/>
      </rPr>
      <t>Tapahtuman aikana keskeinen viranomainen levittää johdonmukaisia viestejä.</t>
    </r>
  </si>
  <si>
    <r>
      <rPr>
        <sz val="10"/>
        <color theme="1" tint="0.34998626667073579"/>
        <rFont val="Verdana"/>
        <family val="2"/>
      </rPr>
      <t>C.5</t>
    </r>
  </si>
  <si>
    <r>
      <rPr>
        <sz val="11"/>
        <color rgb="FF000000"/>
        <rFont val="Calibri"/>
        <family val="2"/>
      </rPr>
      <t>10.1</t>
    </r>
  </si>
  <si>
    <r>
      <rPr>
        <sz val="11"/>
        <color rgb="FF000000"/>
        <rFont val="Calibri"/>
        <family val="2"/>
      </rPr>
      <t>Tapahtumaa koskevat tiedot levitetään kaikille asiaankuuluville sidosryhmille terveydenhuoltoalalla.</t>
    </r>
  </si>
  <si>
    <r>
      <rPr>
        <sz val="10"/>
        <color theme="1" tint="0.34998626667073579"/>
        <rFont val="Verdana"/>
        <family val="2"/>
      </rPr>
      <t>C.5</t>
    </r>
  </si>
  <si>
    <r>
      <rPr>
        <sz val="11"/>
        <color rgb="FF000000"/>
        <rFont val="Calibri"/>
        <family val="2"/>
      </rPr>
      <t>10.2</t>
    </r>
  </si>
  <si>
    <r>
      <rPr>
        <sz val="11"/>
        <color rgb="FF000000"/>
        <rFont val="Calibri"/>
        <family val="2"/>
      </rPr>
      <t xml:space="preserve">Tapahtumaa koskevat tiedot levitetään kaikille asiaankuuluville sidosryhmille muilla kuin terveydenhuollon aloilla.
</t>
    </r>
  </si>
  <si>
    <r>
      <rPr>
        <sz val="10"/>
        <color theme="1" tint="0.34998626667073579"/>
        <rFont val="Verdana"/>
        <family val="2"/>
      </rPr>
      <t>C.5</t>
    </r>
  </si>
  <si>
    <r>
      <rPr>
        <sz val="11"/>
        <color rgb="FF000000"/>
        <rFont val="Calibri"/>
        <family val="2"/>
      </rPr>
      <t>Tehokas kansanterveyttä koskeva toimintavalmius maahantulopaikoilla on käytössä IHR-säännöstön mukaisesti.</t>
    </r>
  </si>
  <si>
    <r>
      <rPr>
        <sz val="11"/>
        <color theme="1" tint="0.34998626667073579"/>
        <rFont val="Calibri"/>
        <family val="2"/>
      </rPr>
      <t>PoE.2</t>
    </r>
  </si>
  <si>
    <r>
      <rPr>
        <sz val="11"/>
        <color rgb="FF000000"/>
        <rFont val="Calibri"/>
        <family val="2"/>
      </rPr>
      <t>11.1</t>
    </r>
  </si>
  <si>
    <r>
      <rPr>
        <sz val="11"/>
        <color rgb="FF000000"/>
        <rFont val="Calibri"/>
        <family val="2"/>
      </rPr>
      <t>Palveluohjauksen menettelytavat on toteutettu IHR:n merkityksellisten vaarojen varalta.</t>
    </r>
  </si>
  <si>
    <r>
      <rPr>
        <sz val="11"/>
        <color theme="1" tint="0.34998626667073579"/>
        <rFont val="Calibri"/>
        <family val="2"/>
      </rPr>
      <t>R.2.4</t>
    </r>
  </si>
  <si>
    <r>
      <rPr>
        <sz val="11"/>
        <color rgb="FF000000"/>
        <rFont val="Calibri"/>
        <family val="2"/>
      </rPr>
      <t>11.2</t>
    </r>
  </si>
  <si>
    <r>
      <rPr>
        <sz val="11"/>
        <color rgb="FF000000"/>
        <rFont val="Calibri"/>
        <family val="2"/>
      </rPr>
      <t>IHR:n velvoitteet maahantulopaikkojen suhteen on täytetty.</t>
    </r>
  </si>
  <si>
    <r>
      <rPr>
        <sz val="11"/>
        <color theme="1" tint="0.34998626667073579"/>
        <rFont val="Calibri"/>
        <family val="2"/>
      </rPr>
      <t>PoE.1</t>
    </r>
  </si>
  <si>
    <r>
      <rPr>
        <sz val="11"/>
        <color rgb="FF000000"/>
        <rFont val="Calibri"/>
        <family val="2"/>
      </rPr>
      <t>Tapahtumaa koskevaa tietoa levitetään kansalaisille taudinpurkauksen selittämiseksi, luottamuksen aikaansaamiseksi ja tartuntariskin minimoimiseksi.</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</si>
  <si>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</si>
  <si>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</si>
  <si>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</si>
  <si>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Viestintä kansalaisille on yhtenäistetty muiden kansallisten ja kansainvälisten organisaatioiden kanssa.</t>
    </r>
  </si>
  <si>
    <r>
      <rPr>
        <sz val="11"/>
        <color theme="1" tint="0.34998626667073579"/>
        <rFont val="Calibri"/>
        <family val="2"/>
      </rPr>
      <t>C.5</t>
    </r>
  </si>
  <si>
    <r>
      <rPr>
        <sz val="11"/>
        <color rgb="FF000000"/>
        <rFont val="Calibri"/>
        <family val="2"/>
      </rPr>
      <t>12.2</t>
    </r>
  </si>
  <si>
    <r>
      <rPr>
        <sz val="11"/>
        <color rgb="FF000000"/>
        <rFont val="Calibri"/>
        <family val="2"/>
      </rPr>
      <t>Julkisen tiedottamisen tärkeimmät viestit on laadittu.</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</si>
  <si>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</si>
  <si>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</si>
  <si>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</si>
  <si>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Tiedotus kansalaisille on merkityksellistä, asiaankuuluvaa ja oikea-aikaista.</t>
    </r>
  </si>
  <si>
    <r>
      <rPr>
        <sz val="11"/>
        <color theme="1" tint="0.34998626667073579"/>
        <rFont val="Calibri"/>
        <family val="2"/>
      </rPr>
      <t>C.5</t>
    </r>
  </si>
  <si>
    <r>
      <rPr>
        <sz val="11"/>
        <color rgb="FF000000"/>
        <rFont val="Calibri"/>
        <family val="2"/>
      </rPr>
      <t>12.4</t>
    </r>
  </si>
  <si>
    <r>
      <rPr>
        <sz val="11"/>
        <color rgb="FF000000"/>
        <rFont val="Calibri"/>
        <family val="2"/>
      </rPr>
      <t xml:space="preserve">Tiedotus kansalaisille on avointa ja läpinäkyvää. </t>
    </r>
  </si>
  <si>
    <r>
      <rPr>
        <sz val="11"/>
        <color theme="1" tint="0.34998626667073579"/>
        <rFont val="Calibri"/>
        <family val="2"/>
      </rPr>
      <t>C.5</t>
    </r>
  </si>
  <si>
    <r>
      <rPr>
        <sz val="11"/>
        <color rgb="FF000000"/>
        <rFont val="Calibri"/>
        <family val="2"/>
      </rPr>
      <t>12.5</t>
    </r>
  </si>
  <si>
    <r>
      <rPr>
        <sz val="11"/>
        <color rgb="FF000000"/>
        <rFont val="Calibri"/>
        <family val="2"/>
      </rPr>
      <t>Tiedotus kansalaisille huomioi kansalaisten riskikäsitykset.</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</si>
  <si>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</si>
  <si>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</si>
  <si>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</si>
  <si>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Viestintä kansalaisille huomioi väestön omaisuudet, kuten kielen sekä sosiaaliset, uskonnolliset, kulttuuriset, poliittiset ja/tai taloudelliset näkökohdat.</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</si>
  <si>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</si>
  <si>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</si>
  <si>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</si>
  <si>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</si>
  <si>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</si>
  <si>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</si>
  <si>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</si>
  <si>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</si>
  <si>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</si>
  <si>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</si>
  <si>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</si>
  <si>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Tapahtuman jälkiarviointi</t>
    </r>
  </si>
  <si>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</si>
  <si>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</si>
  <si>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</si>
  <si>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</si>
  <si>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</si>
  <si>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</si>
  <si>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Valmiustaso on arvioitu arvioimalla kansanterveydellistä huolta aiheuttavat tapahtumat.</t>
    </r>
  </si>
  <si>
    <r>
      <rPr>
        <sz val="11"/>
        <color theme="1" tint="0.34998626667073579"/>
        <rFont val="Calibri"/>
        <family val="2"/>
      </rPr>
      <t>C.6</t>
    </r>
  </si>
  <si>
    <r>
      <rPr>
        <sz val="11"/>
        <color rgb="FF000000"/>
        <rFont val="Calibri"/>
        <family val="2"/>
      </rPr>
      <t>1.1</t>
    </r>
  </si>
  <si>
    <r>
      <rPr>
        <sz val="11"/>
        <color rgb="FF000000"/>
        <rFont val="Calibri"/>
        <family val="2"/>
      </rPr>
      <t>Valmius on arvioitu puolueettomasti.</t>
    </r>
  </si>
  <si>
    <r>
      <rPr>
        <sz val="11"/>
        <color theme="1" tint="0.34998626667073579"/>
        <rFont val="Calibri"/>
        <family val="2"/>
      </rPr>
      <t>C.4</t>
    </r>
  </si>
  <si>
    <r>
      <rPr>
        <sz val="11"/>
        <color rgb="FF000000"/>
        <rFont val="Calibri"/>
        <family val="2"/>
      </rPr>
      <t>Tapahtuman jälkiarvioinnit ovat osa organisaation valmiussuunnitteluun liittyviä toimia.</t>
    </r>
  </si>
  <si>
    <r>
      <rPr>
        <sz val="11"/>
        <color theme="1" tint="0.34998626667073579"/>
        <rFont val="Calibri"/>
        <family val="2"/>
      </rPr>
      <t>C.6</t>
    </r>
  </si>
  <si>
    <r>
      <rPr>
        <sz val="11"/>
        <color rgb="FF000000"/>
        <rFont val="Calibri"/>
        <family val="2"/>
      </rPr>
      <t>2.1</t>
    </r>
  </si>
  <si>
    <r>
      <rPr>
        <sz val="11"/>
        <color rgb="FF000000"/>
        <rFont val="Calibri"/>
        <family val="2"/>
      </rPr>
      <t>Tapahtuman jälkiarvioinnit tehdään mahdollisimman pian tapahtuman jälkeen.</t>
    </r>
  </si>
  <si>
    <r>
      <rPr>
        <sz val="11"/>
        <color theme="1" tint="0.34998626667073579"/>
        <rFont val="Calibri"/>
        <family val="2"/>
      </rPr>
      <t>C.6</t>
    </r>
  </si>
  <si>
    <r>
      <rPr>
        <sz val="11"/>
        <color rgb="FF000000"/>
        <rFont val="Calibri"/>
        <family val="2"/>
      </rPr>
      <t>2.2</t>
    </r>
  </si>
  <si>
    <r>
      <rPr>
        <sz val="11"/>
        <color rgb="FF000000"/>
        <rFont val="Calibri"/>
        <family val="2"/>
      </rPr>
      <t>Tapahtuman jälkiarvioinnit ovat luonteeltaan laadullisia.</t>
    </r>
  </si>
  <si>
    <r>
      <rPr>
        <sz val="11"/>
        <color theme="1" tint="0.34998626667073579"/>
        <rFont val="Calibri"/>
        <family val="2"/>
      </rPr>
      <t>C.6</t>
    </r>
  </si>
  <si>
    <r>
      <rPr>
        <sz val="11"/>
        <color rgb="FF000000"/>
        <rFont val="Calibri"/>
        <family val="2"/>
      </rPr>
      <t>2.3</t>
    </r>
  </si>
  <si>
    <r>
      <rPr>
        <sz val="11"/>
        <color rgb="FF000000"/>
        <rFont val="Calibri"/>
        <family val="2"/>
      </rPr>
      <t>Tapahtuman jälkiarvioinnit muodostuvat sisäisestä tarkastuksesta, joka käsittää kaikki välttämättömistä kansanterveystoiminnoista vastuussa olevat kansalliset sidosryhmät.</t>
    </r>
  </si>
  <si>
    <r>
      <rPr>
        <sz val="11"/>
        <color theme="1" tint="0.34998626667073579"/>
        <rFont val="Calibri"/>
        <family val="2"/>
      </rPr>
      <t>C.6</t>
    </r>
  </si>
  <si>
    <r>
      <rPr>
        <sz val="11"/>
        <color rgb="FF000000"/>
        <rFont val="Calibri"/>
        <family val="2"/>
      </rPr>
      <t>2.4</t>
    </r>
  </si>
  <si>
    <r>
      <rPr>
        <sz val="11"/>
        <color rgb="FF000000"/>
        <rFont val="Calibri"/>
        <family val="2"/>
      </rPr>
      <t>Tapahtuman jälkiarvioinnit muodostuvat ulkopuolisesta vertaisarvioinnista, johon toinen IHR-sopimusvaltio, WHO:n sihteeristö tai asiaankuuluva EU-virasto on pyydetty osallistumaan.</t>
    </r>
  </si>
  <si>
    <r>
      <rPr>
        <sz val="11"/>
        <color theme="1" tint="0.34998626667073579"/>
        <rFont val="Calibri"/>
        <family val="2"/>
      </rPr>
      <t>C.6</t>
    </r>
  </si>
  <si>
    <r>
      <rPr>
        <sz val="11"/>
        <color rgb="FF000000"/>
        <rFont val="Calibri"/>
        <family val="2"/>
      </rPr>
      <t>Saadut kokemukset kaikilta aloilta tallennetaan järjestelmällisesti tapahtuman jälkeisiin raportteihin.</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</si>
  <si>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</si>
  <si>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</si>
  <si>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</si>
  <si>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</si>
  <si>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</si>
  <si>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</si>
  <si>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</si>
  <si>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</si>
  <si>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</si>
  <si>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</si>
  <si>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</si>
  <si>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6"/>
        <color rgb="FFFFFFFF"/>
        <rFont val="Calibri"/>
        <family val="2"/>
      </rPr>
      <t>Suorituskyky</t>
    </r>
  </si>
  <si>
    <r>
      <rPr>
        <b/>
        <sz val="11"/>
        <color rgb="FFFFFFFF"/>
        <rFont val="Calibri"/>
        <family val="2"/>
      </rPr>
      <t>WHO</t>
    </r>
  </si>
  <si>
    <r>
      <rPr>
        <b/>
        <sz val="11"/>
        <color rgb="FFFFFFFF"/>
        <rFont val="Calibri"/>
        <family val="2"/>
      </rPr>
      <t xml:space="preserve">JEE </t>
    </r>
  </si>
  <si>
    <r>
      <rPr>
        <b/>
        <sz val="16"/>
        <color rgb="FFFFFFFF"/>
        <rFont val="Calibri"/>
        <family val="2"/>
      </rPr>
      <t>Viitteet</t>
    </r>
  </si>
  <si>
    <r>
      <rPr>
        <b/>
        <sz val="12"/>
        <rFont val="Calibri"/>
        <family val="2"/>
      </rPr>
      <t>NA/NK</t>
    </r>
  </si>
  <si>
    <r>
      <rPr>
        <b/>
        <sz val="11"/>
        <color rgb="FF000000"/>
        <rFont val="Calibri"/>
        <family val="2"/>
      </rPr>
      <t>Huomautuksia</t>
    </r>
  </si>
  <si>
    <r>
      <rPr>
        <sz val="11"/>
        <color rgb="FF000000"/>
        <rFont val="Calibri"/>
        <family val="2"/>
      </rPr>
      <t>C.6</t>
    </r>
  </si>
  <si>
    <r>
      <rPr>
        <sz val="11"/>
        <color rgb="FF000000"/>
        <rFont val="Calibri"/>
        <family val="2"/>
      </rPr>
      <t>C.6</t>
    </r>
  </si>
  <si>
    <r>
      <rPr>
        <sz val="11"/>
        <color rgb="FF000000"/>
        <rFont val="Calibri"/>
        <family val="2"/>
      </rPr>
      <t>C.6</t>
    </r>
  </si>
  <si>
    <r>
      <rPr>
        <sz val="11"/>
        <color rgb="FF000000"/>
        <rFont val="Calibri"/>
        <family val="2"/>
      </rPr>
      <t>3.1</t>
    </r>
  </si>
  <si>
    <r>
      <rPr>
        <sz val="11"/>
        <color rgb="FF000000"/>
        <rFont val="Calibri"/>
        <family val="2"/>
      </rPr>
      <t>C.6</t>
    </r>
  </si>
  <si>
    <r>
      <rPr>
        <sz val="11"/>
        <color rgb="FF000000"/>
        <rFont val="Calibri"/>
        <family val="2"/>
      </rPr>
      <t>3.2</t>
    </r>
  </si>
  <si>
    <r>
      <rPr>
        <sz val="11"/>
        <color rgb="FF000000"/>
        <rFont val="Calibri"/>
        <family val="2"/>
      </rPr>
      <t>Henkilökuntaa kehotetaan kirjoittamaan arviointiraportin tiivistelmä englanniksi, jotta se voidaan jakaa edelleen kansainväliselle yhteisölle.</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</si>
  <si>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</si>
  <si>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</si>
  <si>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</si>
  <si>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</si>
  <si>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</si>
  <si>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</si>
  <si>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</si>
  <si>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</si>
  <si>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</si>
  <si>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</si>
  <si>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</si>
  <si>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TULOSTEN YHTEENVETO</t>
    </r>
  </si>
  <si>
    <r>
      <rPr>
        <b/>
        <sz val="14"/>
        <color rgb="FFFFFFFF"/>
        <rFont val="Calibri"/>
        <family val="2"/>
      </rPr>
      <t>Tapahtumaa edeltävät valmistelut ja hallinto</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</si>
  <si>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</si>
  <si>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</si>
  <si>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</si>
  <si>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</si>
  <si>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</si>
  <si>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Resurssit: koulutettu työvoima</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</si>
  <si>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</si>
  <si>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</si>
  <si>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</si>
  <si>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</si>
  <si>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</si>
  <si>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Valmiuksien tukeminen: valvonta</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</si>
  <si>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</si>
  <si>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</si>
  <si>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</si>
  <si>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</si>
  <si>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</si>
  <si>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Valmiuksien tukeminen: riskinarviointi</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</si>
  <si>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</si>
  <si>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</si>
  <si>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</si>
  <si>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</si>
  <si>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</si>
  <si>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Tapahtumaan reagoinnin hallinta</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</si>
  <si>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</si>
  <si>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</si>
  <si>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</si>
  <si>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</si>
  <si>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</si>
  <si>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Tapahtuman jälkiarviointi</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</si>
  <si>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</si>
  <si>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</si>
  <si>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</si>
  <si>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</si>
  <si>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</si>
  <si>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0"/>
        <color rgb="FFFFFFFF"/>
        <rFont val="Calibri"/>
        <family val="2"/>
      </rPr>
      <t>Painotettu pistemäärä</t>
    </r>
  </si>
  <si>
    <r>
      <rPr>
        <b/>
        <sz val="11"/>
        <rFont val="Calibri"/>
        <family val="2"/>
      </rPr>
      <t>BSI</t>
    </r>
  </si>
  <si>
    <r>
      <rPr>
        <sz val="11"/>
        <rFont val="Calibri"/>
        <family val="2"/>
      </rPr>
      <t>asiantuntijoiden vähimmäistasona pitämä kansanterveydellinen valmiustaso</t>
    </r>
  </si>
  <si>
    <r>
      <rPr>
        <b/>
        <sz val="11"/>
        <rFont val="Calibri"/>
        <family val="2"/>
      </rPr>
      <t>CSI</t>
    </r>
  </si>
  <si>
    <r>
      <rPr>
        <sz val="11"/>
        <rFont val="Calibri"/>
        <family val="2"/>
      </rPr>
      <t>asiantuntijoiden korkeana tasona pitämä kansanterveydellinen valmiustaso</t>
    </r>
  </si>
  <si>
    <r>
      <rPr>
        <b/>
        <sz val="14"/>
        <color rgb="FFFFFFFF"/>
        <rFont val="Calibri"/>
        <family val="2"/>
      </rPr>
      <t>BSI:N KOKONAISPISTEMÄÄRÄ</t>
    </r>
  </si>
  <si>
    <r>
      <rPr>
        <sz val="11"/>
        <color rgb="FF000000"/>
        <rFont val="Calibri"/>
        <family val="2"/>
      </rPr>
      <t>Tapahtumaa edeltävät valmistelut ja hallinto</t>
    </r>
  </si>
  <si>
    <r>
      <rPr>
        <sz val="11"/>
        <color rgb="FF000000"/>
        <rFont val="Calibri"/>
        <family val="2"/>
      </rPr>
      <t>Resurssit: koulutettu työvoima</t>
    </r>
  </si>
  <si>
    <r>
      <rPr>
        <sz val="11"/>
        <color rgb="FF000000"/>
        <rFont val="Calibri"/>
        <family val="2"/>
      </rPr>
      <t>Valmiuksien tukeminen: valvonta</t>
    </r>
  </si>
  <si>
    <r>
      <rPr>
        <sz val="11"/>
        <rFont val="Calibri"/>
        <family val="2"/>
      </rPr>
      <t>Valmiuksien tukeminen: riskinarviointi</t>
    </r>
  </si>
  <si>
    <r>
      <rPr>
        <sz val="11"/>
        <color rgb="FF000000"/>
        <rFont val="Calibri"/>
        <family val="2"/>
      </rPr>
      <t>Tapahtumaan reagoinnin hallinta</t>
    </r>
  </si>
  <si>
    <r>
      <rPr>
        <sz val="11"/>
        <color rgb="FF000000"/>
        <rFont val="Calibri"/>
        <family val="2"/>
      </rPr>
      <t>Tapahtuman jälkiarviointi</t>
    </r>
  </si>
  <si>
    <r>
      <rPr>
        <b/>
        <sz val="14"/>
        <color rgb="FFFFFFFF"/>
        <rFont val="Calibri"/>
        <family val="2"/>
      </rPr>
      <t>CSI:N KOKONAISPISTEMÄÄRÄ</t>
    </r>
  </si>
  <si>
    <r>
      <rPr>
        <sz val="11"/>
        <color rgb="FF000000"/>
        <rFont val="Calibri"/>
        <family val="2"/>
      </rPr>
      <t>Tapahtumaa edeltävät valmistelut ja hallinto</t>
    </r>
  </si>
  <si>
    <r>
      <rPr>
        <sz val="11"/>
        <color rgb="FF000000"/>
        <rFont val="Calibri"/>
        <family val="2"/>
      </rPr>
      <t>Resurssit: koulutettu työvoima</t>
    </r>
  </si>
  <si>
    <r>
      <rPr>
        <sz val="11"/>
        <color rgb="FF000000"/>
        <rFont val="Calibri"/>
        <family val="2"/>
      </rPr>
      <t>Valmiuksien tukeminen: valvonta</t>
    </r>
  </si>
  <si>
    <r>
      <rPr>
        <sz val="11"/>
        <rFont val="Calibri"/>
        <family val="2"/>
      </rPr>
      <t>Valmiuksien tukeminen: riskinarviointi</t>
    </r>
  </si>
  <si>
    <r>
      <rPr>
        <sz val="11"/>
        <color rgb="FF000000"/>
        <rFont val="Calibri"/>
        <family val="2"/>
      </rPr>
      <t>Tapahtumaan reagoinnin hallinta</t>
    </r>
  </si>
  <si>
    <r>
      <rPr>
        <sz val="11"/>
        <color rgb="FF000000"/>
        <rFont val="Calibri"/>
        <family val="2"/>
      </rPr>
      <t>Tapahtuman jälkiarviointi</t>
    </r>
  </si>
  <si>
    <r>
      <rPr>
        <b/>
        <sz val="18"/>
        <color rgb="FFFFFFFF"/>
        <rFont val="Calibri"/>
        <family val="2"/>
      </rPr>
      <t>HEPSA-indikaattoreita vastaavat JEE-indikaattorit</t>
    </r>
  </si>
  <si>
    <r>
      <rPr>
        <sz val="12"/>
        <color rgb="FF000000"/>
        <rFont val="Calibri"/>
        <family val="2"/>
      </rPr>
      <t>Alla esitetään JEE-indikaattorit ja niitä vastaavat HEPSA-indikaattorit. HEPSA-työkalu ei kata harmaalla esitettyjä JEE-indikaattoreita. Pistemäärän tulkinnassa auttaa myös alla esitetty pisteytysjärjestelmä.</t>
    </r>
  </si>
  <si>
    <r>
      <rPr>
        <b/>
        <sz val="16"/>
        <color rgb="FFFFFFFF"/>
        <rFont val="Calibri"/>
        <family val="2"/>
      </rPr>
      <t>JEE-indikaattori</t>
    </r>
  </si>
  <si>
    <r>
      <rPr>
        <b/>
        <sz val="16"/>
        <color rgb="FFFFFFFF"/>
        <rFont val="Calibri"/>
        <family val="2"/>
      </rPr>
      <t>HEPSA-indikaattori</t>
    </r>
  </si>
  <si>
    <r>
      <rPr>
        <b/>
        <sz val="16"/>
        <color rgb="FFFFFFFF"/>
        <rFont val="Calibri"/>
        <family val="2"/>
      </rPr>
      <t>Pistemäärä</t>
    </r>
  </si>
  <si>
    <r>
      <rPr>
        <b/>
        <sz val="16"/>
        <color rgb="FF000000"/>
        <rFont val="Calibri"/>
        <family val="2"/>
      </rPr>
      <t>Ennaltaehkäisy</t>
    </r>
  </si>
  <si>
    <r>
      <rPr>
        <sz val="11"/>
        <color theme="1" tint="0.49989318521683401"/>
        <rFont val="Calibri"/>
        <family val="2"/>
      </rPr>
      <t>P.1.1 Lainsäädäntö, lait, säädökset, hallinnolliset vaatimukset, menettelytavat ja muut käytössä olevat hallinnon välineet ovat riittäviä IHR-säännöstön toteuttamiseen.</t>
    </r>
  </si>
  <si>
    <r>
      <rPr>
        <sz val="11"/>
        <color theme="1" tint="0.49989318521683401"/>
        <rFont val="Calibri"/>
        <family val="2"/>
      </rPr>
      <t>P.1.2 Valtio pystyy osoittamaan, että se on sopeuttanut ja sovittanut kansallisen lainsäädäntönsä, toimintalinjansa ja hallinnolliset järjestelyt niin, että IHR-säännöstön (2005) noudattaminen on mahdollista.</t>
    </r>
  </si>
  <si>
    <r>
      <rPr>
        <sz val="11"/>
        <color theme="1" tint="0.49989318521683401"/>
        <rFont val="Calibri"/>
        <family val="2"/>
      </rPr>
      <t>P.2.1 Käyttöön on otettu toimiva mekanismi asiaankuuluvien alueiden koordinointiin ja integrointiin IHR-säännöstön toteutuksessa.</t>
    </r>
  </si>
  <si>
    <r>
      <rPr>
        <sz val="11"/>
        <color theme="1" tint="0.49989318521683401"/>
        <rFont val="Calibri"/>
        <family val="2"/>
      </rPr>
      <t>P.3.1 Mikrobilääkeresistenssin havaitseminen</t>
    </r>
  </si>
  <si>
    <r>
      <rPr>
        <sz val="11"/>
        <color theme="1" tint="0.49989318521683401"/>
        <rFont val="Calibri"/>
        <family val="2"/>
      </rPr>
      <t>P.3.2 Mikrobilääkeresistenttien patogeenien aiheuttamien infektioiden valvonta</t>
    </r>
  </si>
  <si>
    <r>
      <rPr>
        <sz val="11"/>
        <color rgb="FF000000"/>
        <rFont val="Calibri"/>
        <family val="2"/>
      </rPr>
      <t>P.3.3 Hoitoon liittyvien infektioiden ehkäisy- ja torjuntaohjelmat</t>
    </r>
  </si>
  <si>
    <r>
      <rPr>
        <sz val="11"/>
        <color rgb="FF000000"/>
        <rFont val="Calibri"/>
        <family val="2"/>
      </rPr>
      <t>Infektioiden ehkäisyn ja torjunnan standardit on määritelty, ja ne ovat käytössä kansallisella tasolla ja sairaalatasolla.</t>
    </r>
  </si>
  <si>
    <r>
      <rPr>
        <sz val="11"/>
        <color rgb="FF000000"/>
        <rFont val="Calibri"/>
        <family val="2"/>
      </rPr>
      <t>P.3.4 Mikrobilääkkeiden oikeaa ja vastuullista käyttöä koskevat toimet</t>
    </r>
  </si>
  <si>
    <r>
      <rPr>
        <sz val="11"/>
        <color rgb="FF000000"/>
        <rFont val="Calibri"/>
        <family val="2"/>
      </rPr>
      <t>Mikrobilääkkeiden oikeaa ja vastuullista käyttöä koskeva ohjelma (koordinoitu strategia mikrobilääkkeiden käytön parantamiseksi) on toteutettu.</t>
    </r>
  </si>
  <si>
    <r>
      <rPr>
        <sz val="11"/>
        <color theme="1" tint="0.49989318521683401"/>
        <rFont val="Calibri"/>
        <family val="2"/>
      </rPr>
      <t>P.4.1 Käytössä on merkittävimpien zoonoosien/patogeenien valvontajärjestelmä</t>
    </r>
  </si>
  <si>
    <r>
      <rPr>
        <sz val="11"/>
        <color theme="1" tint="0.49989318521683401"/>
        <rFont val="Calibri"/>
        <family val="2"/>
      </rPr>
      <t>P.4.2 Eläinlääkintäalan tai eläinten terveydestä vastaava työvoima</t>
    </r>
  </si>
  <si>
    <r>
      <rPr>
        <sz val="11"/>
        <color rgb="FF000000"/>
        <rFont val="Calibri"/>
        <family val="2"/>
      </rPr>
      <t>P.4.3 Valmiusmekanismit tarttuvien zoonoosien ja mahdollisten zoonoosien varalta ovat vakiintuneet ja toimivat</t>
    </r>
  </si>
  <si>
    <r>
      <rPr>
        <sz val="11"/>
        <color rgb="FF000000"/>
        <rFont val="Calibri"/>
        <family val="2"/>
      </rPr>
      <t>Valmiustoimet zoonoosin ja mahdollisen zoonoosin varalta ovat vakiintuneet ja toimivat.</t>
    </r>
  </si>
  <si>
    <r>
      <rPr>
        <sz val="11"/>
        <color rgb="FF000000"/>
        <rFont val="Calibri"/>
        <family val="2"/>
      </rPr>
      <t>P.5.1 Havaitsemis- ja valmiusmekanismit elintarvikevälitteisten tautien ja elintarvikkeiden saastumisen varalta ovat vakiintuneet ja toimivat.</t>
    </r>
  </si>
  <si>
    <r>
      <rPr>
        <sz val="11"/>
        <color rgb="FF000000"/>
        <rFont val="Calibri"/>
        <family val="2"/>
      </rPr>
      <t>Valmiustoimet elintarvikevälitteisten tautien ja elintarvikkeiden saastumisen varalta ovat vakiintuneet ja toimivat.</t>
    </r>
  </si>
  <si>
    <r>
      <rPr>
        <sz val="11"/>
        <color rgb="FF000000"/>
        <rFont val="Calibri"/>
        <family val="2"/>
      </rPr>
      <t>P.6.1 Käytössä on koko hallinnon bioturvallisuus- ja bioturvaamisjärjestelmä ihmisten, eläinten ja maatalouden tilojen osalta.</t>
    </r>
  </si>
  <si>
    <r>
      <rPr>
        <sz val="11"/>
        <color rgb="FF000000"/>
        <rFont val="Calibri"/>
        <family val="2"/>
      </rPr>
      <t>Käytössä on koko hallinnon (viralliset ja epäviralliset verkostot) bioturvallisuus- ja bioturvaamisjärjestelmä ihmisten, eläinten ja maatalouden tilojen osalta.</t>
    </r>
  </si>
  <si>
    <r>
      <rPr>
        <sz val="11"/>
        <color theme="1" tint="0.49989318521683401"/>
        <rFont val="Calibri"/>
        <family val="2"/>
      </rPr>
      <t>P.6.2 Bioturvallisuuden ja bioturvaamisen koulutus ja käytännöt</t>
    </r>
  </si>
  <si>
    <r>
      <rPr>
        <sz val="11"/>
        <color theme="1" tint="0.49989318521683401"/>
        <rFont val="Calibri"/>
        <family val="2"/>
      </rPr>
      <t>P.7.1 Rokotekattavuus (tuhkarokko) osana kansallista ohjelmaa</t>
    </r>
  </si>
  <si>
    <r>
      <rPr>
        <sz val="11"/>
        <color theme="1" tint="0.49989318521683401"/>
        <rFont val="Calibri"/>
        <family val="2"/>
      </rPr>
      <t>P.7.2 Kansallinen rokotteiden saatavuus ja toimitus</t>
    </r>
  </si>
  <si>
    <r>
      <rPr>
        <b/>
        <sz val="16"/>
        <color rgb="FF000000"/>
        <rFont val="Calibri"/>
        <family val="2"/>
      </rPr>
      <t>Tunnistaminen</t>
    </r>
  </si>
  <si>
    <r>
      <rPr>
        <sz val="11"/>
        <color rgb="FF000000"/>
        <rFont val="Calibri"/>
        <family val="2"/>
      </rPr>
      <t>D.1.1 Laboratoriotestit merkittävimpien sairauksien havaitsemiseen</t>
    </r>
  </si>
  <si>
    <r>
      <rPr>
        <sz val="11"/>
        <color rgb="FF000000"/>
        <rFont val="Calibri"/>
        <family val="2"/>
      </rPr>
      <t>Laboratoriopalvelut ovat saatavilla merkittävimpien terveysuhkien testaamiseen.</t>
    </r>
  </si>
  <si>
    <r>
      <rPr>
        <sz val="11"/>
        <color theme="1" tint="0.49989318521683401"/>
        <rFont val="Calibri"/>
        <family val="2"/>
      </rPr>
      <t>D.1.2 Näytteiden lähete- ja kuljetusjärjestelmä</t>
    </r>
  </si>
  <si>
    <r>
      <rPr>
        <sz val="11"/>
        <color theme="1" tint="0.49989318521683401"/>
        <rFont val="Calibri"/>
        <family val="2"/>
      </rPr>
      <t>D.1.3 Tehokas nykyaikainen vieritestaus ja laboratoriopohjainen diagnostiikka</t>
    </r>
  </si>
  <si>
    <r>
      <rPr>
        <sz val="11"/>
        <color theme="1" tint="0.49989318521683401"/>
        <rFont val="Calibri"/>
        <family val="2"/>
      </rPr>
      <t>D.1.4 Laboratorioiden laatujärjestelmä</t>
    </r>
  </si>
  <si>
    <r>
      <rPr>
        <sz val="11"/>
        <color rgb="FF000000"/>
        <rFont val="Calibri"/>
        <family val="2"/>
      </rPr>
      <t>D.2.1 Indikaattoreihin ja tapahtumiin perustuvat valvontajärjestelmät</t>
    </r>
  </si>
  <si>
    <r>
      <rPr>
        <sz val="11"/>
        <color rgb="FF000000"/>
        <rFont val="Calibri"/>
        <family val="2"/>
      </rPr>
      <t>Käytössä on indikaattoreihin pohjautuva valvontajärjestelmä.</t>
    </r>
  </si>
  <si>
    <r>
      <rPr>
        <sz val="11"/>
        <color rgb="FF000000"/>
        <rFont val="Calibri"/>
        <family val="2"/>
      </rPr>
      <t>Käytössä on epidemiatietojen keruujärjestelmä.</t>
    </r>
  </si>
  <si>
    <r>
      <rPr>
        <sz val="11"/>
        <color rgb="FF000000"/>
        <rFont val="Calibri"/>
        <family val="2"/>
      </rPr>
      <t>D.2.2 Yhteentoimiva ja yhteenliitetty sähköinen reaaliaikainen raportointijärjestelmä</t>
    </r>
  </si>
  <si>
    <r>
      <rPr>
        <sz val="11"/>
        <color rgb="FF000000"/>
        <rFont val="Calibri"/>
        <family val="2"/>
      </rPr>
      <t>Valvontajärjestelmä tarjoaa valvontatietojen reaaliaikaisen raportoinnin.</t>
    </r>
  </si>
  <si>
    <r>
      <rPr>
        <sz val="11"/>
        <color rgb="FF000000"/>
        <rFont val="Calibri"/>
        <family val="2"/>
      </rPr>
      <t>Kaikki asiaankuuluvat valvontajärjestelmät on integroitu verkostoon, jossa tietojenvaihto on jatkuvaa.</t>
    </r>
  </si>
  <si>
    <r>
      <rPr>
        <sz val="11"/>
        <color rgb="FF000000"/>
        <rFont val="Calibri"/>
        <family val="2"/>
      </rPr>
      <t>Käytössä on raportointiverkostot ja -protokollat.</t>
    </r>
  </si>
  <si>
    <r>
      <rPr>
        <sz val="11"/>
        <color rgb="FF000000"/>
        <rFont val="Calibri"/>
        <family val="2"/>
      </rPr>
      <t>Valvontajärjestelmä täyttää EU:n ja WHO:n standardit, mitä tulee kaikkien EU:n valvomien tautien epidemiologisiin tietoihin, niiden tapausmääritelmiin ja raportointiprotokolliin.</t>
    </r>
  </si>
  <si>
    <r>
      <rPr>
        <sz val="11"/>
        <color rgb="FF000000"/>
        <rFont val="Calibri"/>
        <family val="2"/>
      </rPr>
      <t>Osallistuminen EU:n valvontaverkostoihin on vakiintunut.</t>
    </r>
  </si>
  <si>
    <r>
      <rPr>
        <sz val="11"/>
        <color rgb="FF000000"/>
        <rFont val="Calibri"/>
        <family val="2"/>
      </rPr>
      <t>D.2.3 Valvontatietojen analyysi</t>
    </r>
  </si>
  <si>
    <r>
      <rPr>
        <sz val="11"/>
        <color rgb="FF000000"/>
        <rFont val="Calibri"/>
        <family val="2"/>
      </rPr>
      <t>Valvontajärjestelmä pystyy tarjoamaan tietoa, jota tarvitaan tiedottamiseen ja reagointiin.</t>
    </r>
  </si>
  <si>
    <r>
      <rPr>
        <sz val="11"/>
        <color rgb="FF000000"/>
        <rFont val="Calibri"/>
        <family val="2"/>
      </rPr>
      <t>D.2.4 Oireperusteiset valvontajärjestelmät</t>
    </r>
  </si>
  <si>
    <r>
      <rPr>
        <sz val="11"/>
        <color rgb="FF000000"/>
        <rFont val="Calibri"/>
        <family val="2"/>
      </rPr>
      <t>Käytössä on epidemiatietojen keruujärjestelmä.</t>
    </r>
  </si>
  <si>
    <r>
      <rPr>
        <sz val="11"/>
        <color rgb="FF000000"/>
        <rFont val="Calibri"/>
        <family val="2"/>
      </rPr>
      <t>D.3.1 Tehokas järjestelmä WHO:lle, FAO:lle ja OIE:lle raportointiin</t>
    </r>
  </si>
  <si>
    <r>
      <rPr>
        <sz val="11"/>
        <color rgb="FF000000"/>
        <rFont val="Calibri"/>
        <family val="2"/>
      </rPr>
      <t>Vastuuketjut on selvästi määritelty tehokkaan viestinnän varmistamiseksi kansallisella ja kansainvälisellä tasolla.</t>
    </r>
  </si>
  <si>
    <r>
      <rPr>
        <sz val="11"/>
        <color rgb="FF000000"/>
        <rFont val="Calibri"/>
        <family val="2"/>
      </rPr>
      <t>D.3.2 Maassa on raportointiverkosto ja -protokollat</t>
    </r>
  </si>
  <si>
    <r>
      <rPr>
        <sz val="11"/>
        <color rgb="FF000000"/>
        <rFont val="Calibri"/>
        <family val="2"/>
      </rPr>
      <t>Kansalliset IHR-koordinointikeskukset ovat toiminnassa IHR:n (2005) määritelmän mukaisesti.</t>
    </r>
  </si>
  <si>
    <r>
      <rPr>
        <sz val="11"/>
        <color rgb="FF000000"/>
        <rFont val="Calibri"/>
        <family val="2"/>
      </rPr>
      <t>Käytössä on raportointiverkostot ja -protokollat.</t>
    </r>
  </si>
  <si>
    <r>
      <rPr>
        <sz val="11"/>
        <color rgb="FF000000"/>
        <rFont val="Calibri"/>
        <family val="2"/>
      </rPr>
      <t>D.4.1 Henkilöstöresursseja on käytettävissä IHR:n ydinvalmiusvaatimusten toteuttamiseen</t>
    </r>
  </si>
  <si>
    <r>
      <rPr>
        <sz val="11"/>
        <color rgb="FF000000"/>
        <rFont val="Calibri"/>
        <family val="2"/>
      </rPr>
      <t>Henkilöstöresursseja on käytettävissä IHR:n ydinvalmiusvaatimusten toteuttamiseen.</t>
    </r>
  </si>
  <si>
    <r>
      <rPr>
        <sz val="11"/>
        <color theme="1" tint="0.49989318521683401"/>
        <rFont val="Calibri"/>
        <family val="2"/>
      </rPr>
      <t>D.4.2 Käytössä on soveltava epidemiologian koulutusohjelma, kuten FETP</t>
    </r>
  </si>
  <si>
    <r>
      <rPr>
        <sz val="11"/>
        <color rgb="FF000000"/>
        <rFont val="Calibri"/>
        <family val="2"/>
      </rPr>
      <t>D.4.3 Työvoimastrategia</t>
    </r>
  </si>
  <si>
    <r>
      <rPr>
        <sz val="11"/>
        <color rgb="FF000000"/>
        <rFont val="Calibri"/>
        <family val="2"/>
      </rPr>
      <t>Kansanterveysalan henkilökunnan taitoja ja osaamista vahvistetaan kansanterveyden seurannan ja reagoinnin ylläpitämiseksi terveysjärjestelmän kaikilla tasoilla.</t>
    </r>
  </si>
  <si>
    <r>
      <rPr>
        <b/>
        <sz val="16"/>
        <color rgb="FF000000"/>
        <rFont val="Calibri"/>
        <family val="2"/>
      </rPr>
      <t>Vaste ja torjunta</t>
    </r>
  </si>
  <si>
    <r>
      <rPr>
        <sz val="11"/>
        <color rgb="FF000000"/>
        <rFont val="Calibri"/>
        <family val="2"/>
      </rPr>
      <t>R.1.1 Kansallinen kansanterveydellistä hätätilannetta koskeva valmiussuunnitelma monien vaarojen varalta on laadittu ja toteutettu</t>
    </r>
  </si>
  <si>
    <r>
      <rPr>
        <sz val="11"/>
        <color rgb="FF000000"/>
        <rFont val="Calibri"/>
        <family val="2"/>
      </rPr>
      <t>Kansallisen kansanterveydellistä hätätilannetta koskevan valmiussuunnitelman on laatinut ja sitä päivittää ja tukee esim. kansallinen toimivaltainen elin.</t>
    </r>
  </si>
  <si>
    <r>
      <rPr>
        <sz val="11"/>
        <color rgb="FF000000"/>
        <rFont val="Calibri"/>
        <family val="2"/>
      </rPr>
      <t>Kansallinen kansanterveydellistä hätätilannetta koskeva valmiussuunnitelma on toteutettu.</t>
    </r>
  </si>
  <si>
    <r>
      <rPr>
        <sz val="11"/>
        <color rgb="FF000000"/>
        <rFont val="Calibri"/>
        <family val="2"/>
      </rPr>
      <t>R.1.2 Merkittävimmät kansanterveyttä koskevat riskit ja resurssit on kartoitettu ja hyödynnetty.</t>
    </r>
  </si>
  <si>
    <r>
      <rPr>
        <sz val="11"/>
        <color rgb="FF000000"/>
        <rFont val="Calibri"/>
        <family val="2"/>
      </rPr>
      <t>Merkittävimmät kansanterveyttä koskevat riskit ja resurssit kartoitettu ja hyödynnetty.</t>
    </r>
  </si>
  <si>
    <r>
      <rPr>
        <sz val="11"/>
        <color rgb="FF000000"/>
        <rFont val="Calibri"/>
        <family val="2"/>
      </rPr>
      <t>R.2.1 Valmius hätätilannetoimintojen aktivointiin</t>
    </r>
  </si>
  <si>
    <r>
      <rPr>
        <sz val="11"/>
        <color rgb="FF000000"/>
        <rFont val="Calibri"/>
        <family val="2"/>
      </rPr>
      <t>Käytössä on toimintaohjelma hätätilanteita varten, joka käsittää tilannejohtokeskuksen, toimintaohjeet ja -suunnitelmat, sekä valmiuden hätätilannetoimintojen aktivointiin.</t>
    </r>
  </si>
  <si>
    <r>
      <rPr>
        <sz val="11"/>
        <color rgb="FF000000"/>
        <rFont val="Calibri"/>
        <family val="2"/>
      </rPr>
      <t>R.2.2 Tilannejohtokeskuksen toimintaohjeet ja -suunnitelmat</t>
    </r>
  </si>
  <si>
    <r>
      <rPr>
        <sz val="11"/>
        <color rgb="FF000000"/>
        <rFont val="Calibri"/>
        <family val="2"/>
      </rPr>
      <t>R.2.3 Hätätoimiohjelma</t>
    </r>
  </si>
  <si>
    <r>
      <rPr>
        <sz val="11"/>
        <color rgb="FF000000"/>
        <rFont val="Calibri"/>
        <family val="2"/>
      </rPr>
      <t>R.2.4 Palveluohjauksen menettelytavat on toteutettu IHR:n merkityksellisten vaarojen varalta.</t>
    </r>
  </si>
  <si>
    <r>
      <rPr>
        <sz val="11"/>
        <color rgb="FF000000"/>
        <rFont val="Calibri"/>
        <family val="2"/>
      </rPr>
      <t>Palveluohjauksen menettelytavat on toteutettu IHR:n merkityksellisten vaarojen varalta.</t>
    </r>
  </si>
  <si>
    <r>
      <rPr>
        <sz val="11"/>
        <color rgb="FF000000"/>
        <rFont val="Calibri"/>
        <family val="2"/>
      </rPr>
      <t>R.3.1 Kansanterveys- ja turvallisuusviranomaiset (esim. lainvalvonta-, rajavalvonta- ja tulliviranomaiset) ovat yhteydessä toisiinsa epäillyn tai vahvistetun biologisen tapahtuman aikana</t>
    </r>
  </si>
  <si>
    <r>
      <rPr>
        <sz val="11"/>
        <color rgb="FF000000"/>
        <rFont val="Calibri"/>
        <family val="2"/>
      </rPr>
      <t>Valmiussuunnittelu varmistaa eri alojen välisen yhteistyön sekä kaikkien sidosryhmien selvästi määritellyt roolit ja vastuut.</t>
    </r>
  </si>
  <si>
    <r>
      <rPr>
        <sz val="11"/>
        <color rgb="FF000000"/>
        <rFont val="Calibri"/>
        <family val="2"/>
      </rPr>
      <t>R.4.1 Käytössä on järjestelmä lääketieteellisten vastatoimien lähettämiseen ja vastaanottamiseen kansanterveydellisen hätätilanteen aikana</t>
    </r>
  </si>
  <si>
    <r>
      <rPr>
        <sz val="11"/>
        <color rgb="FF000000"/>
        <rFont val="Calibri"/>
        <family val="2"/>
      </rPr>
      <t>Käytössä on menettelytavat lääketieteellisten vastatoimien lähettämiseen ja vastaanottamiseen kansanterveydellisen hätätilanteen aikana.</t>
    </r>
  </si>
  <si>
    <r>
      <rPr>
        <sz val="11"/>
        <color rgb="FF000000"/>
        <rFont val="Calibri"/>
        <family val="2"/>
      </rPr>
      <t>R.4.2 Käytössä on järjestelmä hoitohenkilökunnan lähettämiseen ja vastaanottamiseen kansanterveydellisen hätätilanteen aikana</t>
    </r>
  </si>
  <si>
    <r>
      <rPr>
        <sz val="11"/>
        <color rgb="FF000000"/>
        <rFont val="Calibri"/>
        <family val="2"/>
      </rPr>
      <t>Käytössä on protokolla lääketieteellisistä syistä tapahtuvaan evakuointiin niille hätätyöntekijöille, jotka auttavat kansanterveydellisessä hätätilanteessa ulkomailla.</t>
    </r>
  </si>
  <si>
    <r>
      <rPr>
        <sz val="11"/>
        <color rgb="FF000000"/>
        <rFont val="Calibri"/>
        <family val="2"/>
      </rPr>
      <t>R.5.1 Riskiviestintäjärjestelmät (suunnitelmat, mekanismit jne.)</t>
    </r>
  </si>
  <si>
    <r>
      <rPr>
        <sz val="11"/>
        <color rgb="FF000000"/>
        <rFont val="Calibri"/>
        <family val="2"/>
      </rPr>
      <t>Kansanterveydellistä huolta aiheuttavan tapahtuman tietojen laatimista, koordinoimista ja levittämistä koskeva viestintäpolitiikka ja menettelytavat on laadittu.</t>
    </r>
  </si>
  <si>
    <r>
      <rPr>
        <sz val="11"/>
        <color rgb="FF000000"/>
        <rFont val="Calibri"/>
        <family val="2"/>
      </rPr>
      <t>R.5.2 Sisäinen ja kumppanien välinen viestintä ja koordinointi</t>
    </r>
  </si>
  <si>
    <r>
      <rPr>
        <sz val="11"/>
        <color rgb="FF000000"/>
        <rFont val="Calibri"/>
        <family val="2"/>
      </rPr>
      <t>Kansanterveydellistä huolta aiheuttavan tapahtuman tietojen laatimista, koordinoimista ja levittämistä koskeva viestintäpolitiikka ja menettelytavat on laadittu.</t>
    </r>
  </si>
  <si>
    <r>
      <rPr>
        <sz val="11"/>
        <color rgb="FF000000"/>
        <rFont val="Calibri"/>
        <family val="2"/>
      </rPr>
      <t>Menettelytavat kaikkien asiaankuuluvien terveydenhuoltojärjestelmän kumppanien (esim. kansanterveys, sairaanhoitopalvelut ja mielenterveys/käyttäytymisterveyspalvelut) koordinoimiseksi on määritelty.</t>
    </r>
  </si>
  <si>
    <r>
      <rPr>
        <sz val="11"/>
        <color rgb="FF000000"/>
        <rFont val="Calibri"/>
        <family val="2"/>
      </rPr>
      <t>Koordinointi käsittää tukiverkostojen, asiantuntijaryhmien, kumppaniverkostojen ja viestinnän aktivoinnin.</t>
    </r>
  </si>
  <si>
    <r>
      <rPr>
        <sz val="11"/>
        <color rgb="FF000000"/>
        <rFont val="Calibri"/>
        <family val="2"/>
      </rPr>
      <t>R.5.3 Julkinen viestintä</t>
    </r>
  </si>
  <si>
    <r>
      <rPr>
        <sz val="11"/>
        <color rgb="FF000000"/>
        <rFont val="Calibri"/>
        <family val="2"/>
      </rPr>
      <t>Tapahtumaa koskevaa tietoa levitetään kansalaisille taudinpurkauksen selittämiseksi, luottamuksen aikaansaamiseksi ja tartuntariskin minimoimiseksi.</t>
    </r>
  </si>
  <si>
    <r>
      <rPr>
        <sz val="11"/>
        <color rgb="FF000000"/>
        <rFont val="Calibri"/>
        <family val="2"/>
      </rPr>
      <t>Julkisen tiedottamisen tärkeimmät viestit on laadittu.</t>
    </r>
  </si>
  <si>
    <r>
      <rPr>
        <sz val="11"/>
        <color theme="1" tint="0.49989318521683401"/>
        <rFont val="Calibri"/>
        <family val="2"/>
      </rPr>
      <t>R.5.4 Viestintä vaikutusalueella olevien yhteisöjen kanssa</t>
    </r>
  </si>
  <si>
    <r>
      <rPr>
        <sz val="11"/>
        <color rgb="FF000000"/>
        <rFont val="Calibri"/>
        <family val="2"/>
      </rPr>
      <t>R.5.5 Dynaaminen kuuntelu ja huhujen torjunta</t>
    </r>
  </si>
  <si>
    <r>
      <rPr>
        <sz val="11"/>
        <color rgb="FF000000"/>
        <rFont val="Calibri"/>
        <family val="2"/>
      </rPr>
      <t>Tiedotus kansalaisille huomioi kansalaisten riskikäsitykset.</t>
    </r>
  </si>
  <si>
    <r>
      <rPr>
        <sz val="11"/>
        <color rgb="FF000000"/>
        <rFont val="Calibri"/>
        <family val="2"/>
      </rPr>
      <t>Odotettu käyttäytyminen (esim. väestön kokema huolen aste) huomioidaan päätöksentekoprosessissa.</t>
    </r>
  </si>
  <si>
    <r>
      <rPr>
        <b/>
        <sz val="16"/>
        <color rgb="FF000000"/>
        <rFont val="Calibri"/>
        <family val="2"/>
      </rPr>
      <t>Muut IHR:n mukaiset vaarat ja maahantulopaikat (PoE)</t>
    </r>
  </si>
  <si>
    <r>
      <rPr>
        <sz val="11"/>
        <color rgb="FF000000"/>
        <rFont val="Calibri"/>
        <family val="2"/>
      </rPr>
      <t>PoE.1 Maahantulopaikoissa on rutiinivalmiudet.</t>
    </r>
  </si>
  <si>
    <r>
      <rPr>
        <sz val="11"/>
        <color rgb="FF000000"/>
        <rFont val="Calibri"/>
        <family val="2"/>
      </rPr>
      <t>IHR:n velvoitteet maahantulopaikkojen suhteen on täytetty.</t>
    </r>
  </si>
  <si>
    <r>
      <rPr>
        <sz val="11"/>
        <color rgb="FF000000"/>
        <rFont val="Calibri"/>
        <family val="2"/>
      </rPr>
      <t>PoE.2 Tehokas kansanterveyttä koskeva toimintavalmius maahantulopaikoilla</t>
    </r>
  </si>
  <si>
    <r>
      <rPr>
        <sz val="11"/>
        <color rgb="FF000000"/>
        <rFont val="Calibri"/>
        <family val="2"/>
      </rPr>
      <t>Tehokas kansanterveyttä koskeva toimintavalmius maahantulopaikoilla on otettu käyttöön IHR-säännöstön mukaisesti.</t>
    </r>
  </si>
  <si>
    <r>
      <rPr>
        <sz val="11"/>
        <color rgb="FF000000"/>
        <rFont val="Calibri"/>
        <family val="2"/>
      </rPr>
      <t>CE.1 Käytössä on havaitsemis- ja valmiusmekanismit kemikaaleihin liittyvien tapahtumien tai hätätilanteiden varalta.</t>
    </r>
  </si>
  <si>
    <r>
      <rPr>
        <sz val="11"/>
        <color rgb="FF000000"/>
        <rFont val="Calibri"/>
        <family val="2"/>
      </rPr>
      <t>Käytössä on biologisia vaaroja koskevat valmiussuunnitelmat, jotka on laadittu yhdessä kansanterveysalan ja muiden kuin terveydenhoidon alojen, kuten pelastuspalvelun, rajavalvonnan ja tulliviranomaisten, kanssa.</t>
    </r>
  </si>
  <si>
    <r>
      <rPr>
        <sz val="11"/>
        <color theme="1" tint="0.49989318521683401"/>
        <rFont val="Calibri"/>
        <family val="2"/>
      </rPr>
      <t>CE.2 Käytössä on suotuisa ympäristö kemikaaleihin liittyvien tapahtumien hallintaan</t>
    </r>
  </si>
  <si>
    <r>
      <rPr>
        <sz val="11"/>
        <color theme="1" tint="0.49989318521683401"/>
        <rFont val="Calibri"/>
        <family val="2"/>
      </rPr>
      <t>RE.1 Käytössä on toimivat havaitsemis- ja valmiusmekanismit säteily- ja ydinvaaratilanteiden varalta.</t>
    </r>
  </si>
  <si>
    <r>
      <rPr>
        <sz val="11"/>
        <color theme="1" tint="0.49989318521683401"/>
        <rFont val="Calibri"/>
        <family val="2"/>
      </rPr>
      <t>RE.2 Käytössä on suotuisa ympäristö säteilyvaaratilanteiden hallintaan</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</si>
  <si>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</si>
  <si>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</si>
  <si>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</si>
  <si>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</si>
  <si>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</si>
  <si>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</si>
  <si>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</si>
  <si>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</si>
  <si>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</si>
  <si>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</si>
  <si>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</si>
  <si>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</si>
  <si>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</si>
  <si>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</si>
  <si>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</si>
  <si>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</si>
  <si>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</si>
  <si>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</si>
  <si>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</si>
  <si>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</si>
  <si>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</si>
  <si>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</si>
  <si>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</si>
  <si>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</si>
  <si>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</si>
  <si>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</si>
  <si>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</si>
  <si>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</si>
  <si>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</si>
  <si>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</si>
  <si>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</si>
  <si>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</si>
  <si>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</si>
  <si>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</si>
  <si>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</si>
  <si>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</si>
  <si>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</si>
  <si>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</si>
  <si>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BSI:n ja CSI:n yleiskatsaus</t>
    </r>
  </si>
  <si>
    <r>
      <rPr>
        <b/>
        <sz val="11"/>
        <color rgb="FFFFFFFF"/>
        <rFont val="Calibri"/>
        <family val="2"/>
      </rPr>
      <t>A1: Tapahtumaa edeltävät valmistelut ja hallinto</t>
    </r>
  </si>
  <si>
    <r>
      <rPr>
        <b/>
        <sz val="11"/>
        <color rgb="FF000000"/>
        <rFont val="Calibri"/>
        <family val="2"/>
      </rPr>
      <t>BSI</t>
    </r>
  </si>
  <si>
    <r>
      <rPr>
        <b/>
        <sz val="11"/>
        <color rgb="FF000000"/>
        <rFont val="Calibri"/>
        <family val="2"/>
      </rPr>
      <t>CSI</t>
    </r>
  </si>
  <si>
    <r>
      <rPr>
        <sz val="11"/>
        <color rgb="FF000000"/>
        <rFont val="Calibri"/>
        <family val="2"/>
      </rPr>
      <t>1 Hätävalmius on integroitu kansallisiin terveysstrategioihin, rahoitukseen ja suunnitelmiin.</t>
    </r>
  </si>
  <si>
    <r>
      <rPr>
        <sz val="11"/>
        <color rgb="FF000000"/>
        <rFont val="Calibri"/>
        <family val="2"/>
      </rPr>
      <t>2 Monialainen hätätilanteita koskeva riskienhallintapolitiikka ja lainsäädäntö sisältää kansanterveydelliset uhat.</t>
    </r>
  </si>
  <si>
    <r>
      <rPr>
        <sz val="11"/>
        <color rgb="FF000000"/>
        <rFont val="Calibri"/>
        <family val="2"/>
      </rPr>
      <t>3.1. Kansallinen kansanterveydellistä hätätilannetta koskeva valmiussuunnitelma on toteutettu.</t>
    </r>
  </si>
  <si>
    <r>
      <rPr>
        <sz val="11"/>
        <color rgb="FF000000"/>
        <rFont val="Calibri"/>
        <family val="2"/>
      </rPr>
      <t>3.2 Valmiussuunnitelmat ovat joustavia ja helposti mukautettavia.</t>
    </r>
  </si>
  <si>
    <r>
      <rPr>
        <sz val="11"/>
        <color rgb="FF000000"/>
        <rFont val="Calibri"/>
        <family val="2"/>
      </rPr>
      <t>3.3 Valmiussuunnittelu sisältää yhteisön valmiuden kansanterveydellisiin tilanteisiin varautumiseen, niiden vastustamiseen ja niistä toipumiseen.</t>
    </r>
  </si>
  <si>
    <r>
      <rPr>
        <sz val="11"/>
        <color rgb="FF000000"/>
        <rFont val="Calibri"/>
        <family val="2"/>
      </rPr>
      <t>4 Valmiussuunnittelu sisältää itsearvioinnin, joka käsittää aukkojen ja mahdollisten ratkaisujen, henkilöstöresurssien valmiuden sekä asiaankuuluvien sidosryhmien tunnistamisen.</t>
    </r>
  </si>
  <si>
    <r>
      <rPr>
        <sz val="11"/>
        <color rgb="FF000000"/>
        <rFont val="Calibri"/>
        <family val="2"/>
      </rPr>
      <t xml:space="preserve">4.1 Tämä itsearviointi on integroitu olemassa olevaan strategia-, suunnittelu- ja rahoitusmekanismiin. </t>
    </r>
  </si>
  <si>
    <r>
      <rPr>
        <sz val="11"/>
        <color rgb="FF000000"/>
        <rFont val="Calibri"/>
        <family val="2"/>
      </rPr>
      <t>5 Valmiussuunnittelu sisältää olemassa olevien valmiuksien (rakenteet/palvelut, henkilöstön laitteisto, kirjalliset valmiussuunnitelmat, vakioidut toimintaohjeet) arvioinnin ja vahvistamisen.</t>
    </r>
  </si>
  <si>
    <r>
      <rPr>
        <sz val="11"/>
        <color rgb="FF000000"/>
        <rFont val="Calibri"/>
        <family val="2"/>
      </rPr>
      <t>5.1 Valmiussuunnitelmat sisältävät valmiuksien kehittämisen strategian.</t>
    </r>
  </si>
  <si>
    <r>
      <rPr>
        <sz val="11"/>
        <color rgb="FF000000"/>
        <rFont val="Calibri"/>
        <family val="2"/>
      </rPr>
      <t>5.2 Kansanterveydellisen hätätilan (mukaan lukien tartuntataudit) valmius- ja reagointijärjestelmä vastaa EU:n parhaita käytäntöjä.</t>
    </r>
  </si>
  <si>
    <r>
      <rPr>
        <sz val="11"/>
        <color rgb="FF000000"/>
        <rFont val="Calibri"/>
        <family val="2"/>
      </rPr>
      <t>5.3 Pandemiaa koskevat suunnitelmat ovat yhdenmukaisia kansainvälisten (esim. WHO:n ja EU:n) ohjeiden kanssa.</t>
    </r>
  </si>
  <si>
    <r>
      <rPr>
        <sz val="11"/>
        <color rgb="FF000000"/>
        <rFont val="Calibri"/>
        <family val="2"/>
      </rPr>
      <t>6 Valmiussuunnittelu sisältä</t>
    </r>
    <r>
      <rPr>
        <sz val="11"/>
        <color rgb="FF000000"/>
        <rFont val="Calibri"/>
        <family val="2"/>
      </rPr>
      <t xml:space="preserve">ä </t>
    </r>
    <r>
      <rPr>
        <sz val="11"/>
        <color rgb="FF000000"/>
        <rFont val="Calibri"/>
        <family val="2"/>
      </rPr>
      <t>asianmukaiset lääketieteelliset vastatoimet jäsenvaltion väestön terveyden suojaamiseksi.</t>
    </r>
  </si>
  <si>
    <r>
      <rPr>
        <sz val="11"/>
        <color rgb="FF000000"/>
        <rFont val="Calibri"/>
        <family val="2"/>
      </rPr>
      <t>6.1 Valmiussuunnittelu sisältää lääketieteellisten vastatoimien toimittajien sekä toimituskyvyn ja -ajan tunnistamisen.</t>
    </r>
  </si>
  <si>
    <r>
      <rPr>
        <sz val="11"/>
        <color rgb="FF000000"/>
        <rFont val="Calibri"/>
        <family val="2"/>
      </rPr>
      <t>7 Valmiussuunnittelu varmistaa eri alojen välisen yhteistyön sekä kaikkien sidosryhmien selvästi määritellyt roolit ja vastuut.</t>
    </r>
  </si>
  <si>
    <r>
      <rPr>
        <sz val="11"/>
        <color rgb="FF000000"/>
        <rFont val="Calibri"/>
        <family val="2"/>
      </rPr>
      <t>7.1 Käytössä on koko hallinnon (viralliset ja epäviralliset verkostot) bioturvallisuus- ja bioturvaamisjärjestelmä ihmisten, eläinten ja maatalouden rakennusten ja tilojen osalta.</t>
    </r>
  </si>
  <si>
    <r>
      <rPr>
        <sz val="11"/>
        <color rgb="FF000000"/>
        <rFont val="Calibri"/>
        <family val="2"/>
      </rPr>
      <t>7.2 Monien eri alojen ja sidosryhmien koordinointi, komento ja valvonta perustuu vakiintuneeseen infrastruktuuriin.</t>
    </r>
  </si>
  <si>
    <r>
      <rPr>
        <sz val="11"/>
        <color rgb="FF000000"/>
        <rFont val="Calibri"/>
        <family val="2"/>
      </rPr>
      <t>7.3 Monien eri alojen ja sidosryhmien koordinointia, komentoa ja valvontaa vahvistetaan jatkuvasti suunnitteluprosessissa.</t>
    </r>
  </si>
  <si>
    <r>
      <rPr>
        <sz val="11"/>
        <color rgb="FF000000"/>
        <rFont val="Calibri"/>
        <family val="2"/>
      </rPr>
      <t>7.4 Valmiussuunnittelu sisältää valmiuden tukea toimintoja välitasolla ja yhteisön tasolla / perustasolla kansanterveydellisen hätätilanteen aikana.</t>
    </r>
  </si>
  <si>
    <r>
      <rPr>
        <sz val="11"/>
        <color rgb="FF000000"/>
        <rFont val="Calibri"/>
        <family val="2"/>
      </rPr>
      <t>8 Merkittävimmät kansanterveyttä koskevat riskit ja resurssit on kartoitettu ja hyödynnetty.</t>
    </r>
  </si>
  <si>
    <r>
      <rPr>
        <sz val="11"/>
        <color rgb="FF000000"/>
        <rFont val="Calibri"/>
        <family val="2"/>
      </rPr>
      <t>8.1 Mikrobilääkkeiden oikeaa ja vastuullista käyttöä koskeva ohjelma (koordinoitu strategia mikrobilääkkeiden käytön parantamiseksi) on toteutettu.</t>
    </r>
  </si>
  <si>
    <r>
      <rPr>
        <sz val="11"/>
        <color rgb="FF000000"/>
        <rFont val="Calibri"/>
        <family val="2"/>
      </rPr>
      <t xml:space="preserve">8.2 Valmius sisältää valmiuden estää, havaita ja hoitaa taudinpurkaukset suurien ja äkillisten maahanmuuttajamäärien saapuessa. </t>
    </r>
  </si>
  <si>
    <r>
      <rPr>
        <sz val="11"/>
        <color rgb="FF000000"/>
        <rFont val="Calibri"/>
        <family val="2"/>
      </rPr>
      <t>9 Käytössä on erityinen kansallinen kehys priorisoitavien uhkien (kuten pandeemisen influenssan) varalta kaikilla aloilla.</t>
    </r>
  </si>
  <si>
    <r>
      <rPr>
        <sz val="11"/>
        <color rgb="FF000000"/>
        <rFont val="Calibri"/>
        <family val="2"/>
      </rPr>
      <t>9.1 Käytössä on biologisia vaaroja koskevat valmiussuunnitelmat, jotka on laadittu yhdessä kansanterveysalan ja muiden kuin terveydenhoidon alojen, kuten pelastuspalvelun, rajavalvonnan ja tulliviranomaisten, kanssa.</t>
    </r>
  </si>
  <si>
    <r>
      <rPr>
        <sz val="11"/>
        <color rgb="FF000000"/>
        <rFont val="Calibri"/>
        <family val="2"/>
      </rPr>
      <t>9.2 Pandemiaan varautumisen suhteen vahva hallitusten välinen suunnittelu ja koordinointi on edelleen ratkaisevan tärkeää ja sitä johtaa terveysministeriö.</t>
    </r>
  </si>
  <si>
    <r>
      <rPr>
        <sz val="11"/>
        <color rgb="FF000000"/>
        <rFont val="Calibri"/>
        <family val="2"/>
      </rPr>
      <t>10 Valmius on vakiinnutettu kansallisissa ja alueellisissa verkostoissa.</t>
    </r>
  </si>
  <si>
    <r>
      <rPr>
        <sz val="11"/>
        <color rgb="FF000000"/>
        <rFont val="Calibri"/>
        <family val="2"/>
      </rPr>
      <t>11 Maiden välistä yhteistyötä tehdään valmiuden pitämiseksi korkealla tasolla.</t>
    </r>
  </si>
  <si>
    <r>
      <rPr>
        <sz val="11"/>
        <color rgb="FF000000"/>
        <rFont val="Calibri"/>
        <family val="2"/>
      </rPr>
      <t>12 Kansalliset IHR-koordinointikeskukset ovat toiminnassa IHR:n (2005) määritelmän mukaisesti.</t>
    </r>
  </si>
  <si>
    <r>
      <rPr>
        <sz val="11"/>
        <color rgb="FF000000"/>
        <rFont val="Calibri"/>
        <family val="2"/>
      </rPr>
      <t>13 Kansanterveydellistä huolta aiheuttavan tapahtuman tietojen laatimista, koordinoimista ja levittämistä koskeva viestintäpolitiikka ja menettelytavat on laadittu.</t>
    </r>
  </si>
  <si>
    <r>
      <rPr>
        <sz val="11"/>
        <color rgb="FF000000"/>
        <rFont val="Calibri"/>
        <family val="2"/>
      </rPr>
      <t>13.1 Viestintästrategia varmistaa oikea-aikaisen ja tehokkaan viestinnän ennen tapahtumaa ja sen aikana.</t>
    </r>
  </si>
  <si>
    <r>
      <rPr>
        <sz val="11"/>
        <color rgb="FF000000"/>
        <rFont val="Calibri"/>
        <family val="2"/>
      </rPr>
      <t>13.2 Viestintästrategia sisältää laajentamisen lähestymistavan.</t>
    </r>
  </si>
  <si>
    <r>
      <rPr>
        <sz val="11"/>
        <color rgb="FF000000"/>
        <rFont val="Calibri"/>
        <family val="2"/>
      </rPr>
      <t>13.3 Hätäviestinnän suunnitelmat pysyvät joustavina, ja niitä päivitetään tarvittaessa.</t>
    </r>
  </si>
  <si>
    <r>
      <rPr>
        <sz val="11"/>
        <color rgb="FF000000"/>
        <rFont val="Calibri"/>
        <family val="2"/>
      </rPr>
      <t>13.4 Hätäviestinnän suunnitelmat on käytännöllisiä ja yksinkertaisia toteuttaa.</t>
    </r>
  </si>
  <si>
    <r>
      <rPr>
        <sz val="11"/>
        <color rgb="FF000000"/>
        <rFont val="Calibri"/>
        <family val="2"/>
      </rPr>
      <t>13.5 Hätäviestinnän suunnitelmat on testattu.</t>
    </r>
  </si>
  <si>
    <r>
      <rPr>
        <sz val="11"/>
        <color rgb="FF000000"/>
        <rFont val="Calibri"/>
        <family val="2"/>
      </rPr>
      <t>13.6 Hätäviestinnän suunnitelmat kattavat sen mahdollisuuden, että tietyt tapahtumat saavat suuren mediahuomion.</t>
    </r>
  </si>
  <si>
    <r>
      <rPr>
        <sz val="11"/>
        <color rgb="FF000000"/>
        <rFont val="Calibri"/>
        <family val="2"/>
      </rPr>
      <t>13.7 Hätäviestinnän suunnitelmat kattavat sen mahdollisuuden, että tietyt tapahtumat lisäävät kansalaisten tiedontarvetta.</t>
    </r>
  </si>
  <si>
    <r>
      <rPr>
        <sz val="11"/>
        <color rgb="FF000000"/>
        <rFont val="Calibri"/>
        <family val="2"/>
      </rPr>
      <t>13.8 Riskeistä tiedottamiseen on useita kanavia (esim. verkkosivusto, sähköposti, aihekohtaiset puhelinlinjat).</t>
    </r>
  </si>
  <si>
    <r>
      <rPr>
        <sz val="11"/>
        <color rgb="FF000000"/>
        <rFont val="Calibri"/>
        <family val="2"/>
      </rPr>
      <t>13.9 Terveydenhoitoalan ja muiden alojen ammattilaisille annetaan ajantasaiset tiedot ja ohjeet tapahtumasta, jotta he voivat vastata asianmukaisesti kansalaisille.</t>
    </r>
  </si>
  <si>
    <r>
      <rPr>
        <b/>
        <sz val="11"/>
        <color rgb="FFFFFFFF"/>
        <rFont val="Calibri"/>
        <family val="2"/>
      </rPr>
      <t>A2 Resurssit: koulutettu työvoima</t>
    </r>
  </si>
  <si>
    <r>
      <rPr>
        <b/>
        <sz val="11"/>
        <color rgb="FF000000"/>
        <rFont val="Calibri"/>
        <family val="2"/>
      </rPr>
      <t>BSI</t>
    </r>
  </si>
  <si>
    <r>
      <rPr>
        <b/>
        <sz val="11"/>
        <color rgb="FF000000"/>
        <rFont val="Calibri"/>
        <family val="2"/>
      </rPr>
      <t>CSI</t>
    </r>
  </si>
  <si>
    <r>
      <rPr>
        <sz val="11"/>
        <color rgb="FF000000"/>
        <rFont val="Calibri"/>
        <family val="2"/>
      </rPr>
      <t>1 Kansanterveysalan henkilökunnan taidot ja osaaminen ovat riittävät ylläpitämään kansanterveyden seurantaa ja reagoimaan terveysjärjestelmän kaikilla tasoilla.</t>
    </r>
  </si>
  <si>
    <r>
      <rPr>
        <sz val="11"/>
        <color rgb="FF000000"/>
        <rFont val="Calibri"/>
        <family val="2"/>
      </rPr>
      <t>2 Henkilöstöresursseja on käytettävissä IHR:n ydinvalmiusvaatimusten toteuttamiseen.</t>
    </r>
  </si>
  <si>
    <r>
      <rPr>
        <sz val="11"/>
        <color rgb="FF000000"/>
        <rFont val="Calibri"/>
        <family val="2"/>
      </rPr>
      <t>3 Pätevän kansanterveysalan työvoiman saatavuus terveyspalvelujen jatkumolle on varmistettu.</t>
    </r>
  </si>
  <si>
    <r>
      <rPr>
        <sz val="11"/>
        <color rgb="FF000000"/>
        <rFont val="Calibri"/>
        <family val="2"/>
      </rPr>
      <t>4 Koulutuksia ja harjoituksia tuetaan organisaation strategisella ja operatiivisella tasolla.</t>
    </r>
  </si>
  <si>
    <r>
      <rPr>
        <sz val="11"/>
        <color rgb="FF000000"/>
        <rFont val="Calibri"/>
        <family val="2"/>
      </rPr>
      <t>4.1 Koulutukset ja harjoitukset ovat osa organisaation valmiussuunnitteluun liittyviä toimia.</t>
    </r>
  </si>
  <si>
    <r>
      <rPr>
        <sz val="11"/>
        <color rgb="FF000000"/>
        <rFont val="Calibri"/>
        <family val="2"/>
      </rPr>
      <t>5 Valmiustaso arvioidaan simulaatioharjoituksilla.</t>
    </r>
  </si>
  <si>
    <r>
      <rPr>
        <sz val="11"/>
        <color rgb="FF000000"/>
        <rFont val="Calibri"/>
        <family val="2"/>
      </rPr>
      <t>5.1 Asiaankuuluvat kumppaniorganisaatiot ovat mukana harjoituksissa toistensa reagointisuunnitelmien ymmärtämiseksi paremmin.</t>
    </r>
  </si>
  <si>
    <r>
      <rPr>
        <sz val="11"/>
        <color rgb="FF000000"/>
        <rFont val="Calibri"/>
        <family val="2"/>
      </rPr>
      <t>6 Koulutuksia, harjoituksia ja tapahtumakatsauksia käytetään riskinhallintamenettelyjen ymmärtämiseen ja parantamiseen sekä valmiuksien vahvistamiseen.</t>
    </r>
  </si>
  <si>
    <r>
      <rPr>
        <sz val="11"/>
        <color rgb="FF000000"/>
        <rFont val="Calibri"/>
        <family val="2"/>
      </rPr>
      <t>6.1 Harjoitukset perustuvat skenaarioon, ja ne räätälöidään toimintaympäristön mukaan (esim. paikallinen, alueellinen, kansallinen ja kansainvälinen).</t>
    </r>
  </si>
  <si>
    <r>
      <rPr>
        <sz val="11"/>
        <color rgb="FF000000"/>
        <rFont val="Calibri"/>
        <family val="2"/>
      </rPr>
      <t>6.2 Onnistuneen simulaatioharjoituksen suorittamiseksi suunnitteluryhmälle annetaan selvät valtuudet ja määräysvalta harjoituksen suunnitteluun, tekemiseen ja arvioimiseen.</t>
    </r>
  </si>
  <si>
    <r>
      <rPr>
        <sz val="11"/>
        <color rgb="FF000000"/>
        <rFont val="Calibri"/>
        <family val="2"/>
      </rPr>
      <t>6.3 Simulaatioharjoituksen tarkoituksena on tunnistaa alueet, joissa on parantamisen varaa.</t>
    </r>
  </si>
  <si>
    <r>
      <rPr>
        <sz val="11"/>
        <color rgb="FF000000"/>
        <rFont val="Calibri"/>
        <family val="2"/>
      </rPr>
      <t>7 Harjoitukset tehdään IHR:n ydinvalmiuksien todellisen todellisen toimivuuden testaamiseksi.</t>
    </r>
  </si>
  <si>
    <r>
      <rPr>
        <sz val="11"/>
        <color rgb="FF000000"/>
        <rFont val="Calibri"/>
        <family val="2"/>
      </rPr>
      <t>8 Koulutusten ja simulaatioharjoitusten alkuperäiset tarkoitukset ja tavoitteet arvioidaan ja saadut kokemukset dokumentoidaan raporttiin.</t>
    </r>
  </si>
  <si>
    <r>
      <rPr>
        <b/>
        <sz val="11"/>
        <color rgb="FFFFFFFF"/>
        <rFont val="Calibri"/>
        <family val="2"/>
      </rPr>
      <t>A3: Valmiuksien tukeminen: valvonta</t>
    </r>
  </si>
  <si>
    <r>
      <rPr>
        <b/>
        <sz val="11"/>
        <color rgb="FF000000"/>
        <rFont val="Calibri"/>
        <family val="2"/>
      </rPr>
      <t>BSI</t>
    </r>
  </si>
  <si>
    <r>
      <rPr>
        <b/>
        <sz val="11"/>
        <color rgb="FF000000"/>
        <rFont val="Calibri"/>
        <family val="2"/>
      </rPr>
      <t>CSI</t>
    </r>
  </si>
  <si>
    <r>
      <rPr>
        <sz val="11"/>
        <color rgb="FF000000"/>
        <rFont val="Calibri"/>
        <family val="2"/>
      </rPr>
      <t>1 Käytössä on indikaattoreihin perustuva valvontajärjestelmä.</t>
    </r>
  </si>
  <si>
    <r>
      <rPr>
        <sz val="11"/>
        <color rgb="FF000000"/>
        <rFont val="Calibri"/>
        <family val="2"/>
      </rPr>
      <t>1.1 Nämä indikaattorit määritellään protokollissa oikea-aikaisen seurannan mahdollistamiseksi.</t>
    </r>
  </si>
  <si>
    <r>
      <rPr>
        <sz val="11"/>
        <color rgb="FF000000"/>
        <rFont val="Calibri"/>
        <family val="2"/>
      </rPr>
      <t xml:space="preserve">2 Käytössä on epidemiatietojen </t>
    </r>
    <r>
      <rPr>
        <sz val="11"/>
        <color rgb="FF000000"/>
        <rFont val="Calibri"/>
        <family val="2"/>
      </rPr>
      <t>keruujärjestelmä.</t>
    </r>
  </si>
  <si>
    <r>
      <rPr>
        <sz val="11"/>
        <color rgb="FF000000"/>
        <rFont val="Calibri"/>
        <family val="2"/>
      </rPr>
      <t>2.1 Kansanterveydellistä huolta aiheuttavat tapahtumat määritellään protokollissa oikea-aikaisen seurannan mahdollistamiseksi.</t>
    </r>
  </si>
  <si>
    <r>
      <rPr>
        <sz val="11"/>
        <color rgb="FF000000"/>
        <rFont val="Calibri"/>
        <family val="2"/>
      </rPr>
      <t>2.2 Valvontajärjestelmä tarjoaa valvontatietojen reaaliaikaisen raportoinnin.</t>
    </r>
  </si>
  <si>
    <r>
      <rPr>
        <sz val="11"/>
        <color rgb="FF000000"/>
        <rFont val="Calibri"/>
        <family val="2"/>
      </rPr>
      <t>2.3 Valvontajärjestelmä on herkkä ja joustava havaitsemaan alkuperäiset tapaukset tai tapahtumat.</t>
    </r>
  </si>
  <si>
    <r>
      <rPr>
        <sz val="11"/>
        <color rgb="FF000000"/>
        <rFont val="Calibri"/>
        <family val="2"/>
      </rPr>
      <t xml:space="preserve">2.4 Valvontajärjestelmä saa tiedot monista erilaisista ja luotettavista lähteistä. </t>
    </r>
  </si>
  <si>
    <r>
      <rPr>
        <sz val="11"/>
        <color rgb="FF000000"/>
        <rFont val="Calibri"/>
        <family val="2"/>
      </rPr>
      <t>2.5 Valvontaverkosto sisältää eläinlääketieteellisten valvontajärjestelmien tiedot.</t>
    </r>
  </si>
  <si>
    <r>
      <rPr>
        <sz val="11"/>
        <color rgb="FF000000"/>
        <rFont val="Calibri"/>
        <family val="2"/>
      </rPr>
      <t>2.6 Valvontaverkosto sisältää entomologisten valvontajärjestelmien tiedot.</t>
    </r>
  </si>
  <si>
    <r>
      <rPr>
        <sz val="11"/>
        <color rgb="FF000000"/>
        <rFont val="Calibri"/>
        <family val="2"/>
      </rPr>
      <t>2.7 Valvontaverkosto sisältää ympäristön valvontajärjestelmien tiedot.</t>
    </r>
  </si>
  <si>
    <r>
      <rPr>
        <sz val="11"/>
        <color rgb="FF000000"/>
        <rFont val="Calibri"/>
        <family val="2"/>
      </rPr>
      <t>2.8 Valvontaverkosto sisältää meteorologisten valvontajärjestelmien tiedot.</t>
    </r>
  </si>
  <si>
    <r>
      <rPr>
        <sz val="11"/>
        <color rgb="FF000000"/>
        <rFont val="Calibri"/>
        <family val="2"/>
      </rPr>
      <t>2.9 Valvontaverkosto sisältää mikrobiologisten valvontajärjestelmien tiedot.</t>
    </r>
  </si>
  <si>
    <r>
      <rPr>
        <sz val="11"/>
        <color rgb="FF000000"/>
        <rFont val="Calibri"/>
        <family val="2"/>
      </rPr>
      <t>3 Valvontajärjestelmä tuottaa varhaisen varoitusignaalin mahdollisesta kansanterveydellistä huolta aiheuttavasta tapahtumasta.</t>
    </r>
  </si>
  <si>
    <r>
      <rPr>
        <sz val="11"/>
        <color rgb="FF000000"/>
        <rFont val="Calibri"/>
        <family val="2"/>
      </rPr>
      <t xml:space="preserve">4 Osallistuminen EU:n valvontaverkostoihin on vakiintunutta. </t>
    </r>
  </si>
  <si>
    <r>
      <rPr>
        <sz val="11"/>
        <color rgb="FF000000"/>
        <rFont val="Calibri"/>
        <family val="2"/>
      </rPr>
      <t>5 Valvontajärjestelmä täyttää EU:n ja WHO:n standardit, mitä tulee kaikkien EU:n valvomien tautien epidemiologisiin tietoihin, niiden tapausmääritelmiin ja raportointiprotokolliin.</t>
    </r>
  </si>
  <si>
    <r>
      <rPr>
        <sz val="11"/>
        <color rgb="FF000000"/>
        <rFont val="Calibri"/>
        <family val="2"/>
      </rPr>
      <t>6 Valvontatiedot ovat järjestelmällisiä, ja ne raportoidaan säännöllisesti asiaankuuluville aloille ja sidosryhmille.</t>
    </r>
  </si>
  <si>
    <r>
      <rPr>
        <sz val="11"/>
        <color rgb="FF000000"/>
        <rFont val="Calibri"/>
        <family val="2"/>
      </rPr>
      <t>6.1 Kaikki asiaankuuluvat valvontajärjestelmät on integroitu verkostoon, jossa tietojenvaihto on jatkuvaa.</t>
    </r>
  </si>
  <si>
    <r>
      <rPr>
        <sz val="11"/>
        <color rgb="FF000000"/>
        <rFont val="Calibri"/>
        <family val="2"/>
      </rPr>
      <t>6.2 Käytössä on raportointiverkostot ja -protokollat.</t>
    </r>
  </si>
  <si>
    <r>
      <rPr>
        <sz val="11"/>
        <color rgb="FF000000"/>
        <rFont val="Calibri"/>
        <family val="2"/>
      </rPr>
      <t>6.3 Valvontajärjestelmä pystyy tarjoamaan tietoa, jota tarvitaan tiedottamiseen ja reagointiin.</t>
    </r>
  </si>
  <si>
    <r>
      <rPr>
        <b/>
        <sz val="11"/>
        <color rgb="FFFFFFFF"/>
        <rFont val="Calibri"/>
        <family val="2"/>
      </rPr>
      <t>A4: Valmiuksien tukeminen: riskinarviointi</t>
    </r>
  </si>
  <si>
    <r>
      <rPr>
        <b/>
        <sz val="11"/>
        <color rgb="FF000000"/>
        <rFont val="Calibri"/>
        <family val="2"/>
      </rPr>
      <t>BSI</t>
    </r>
  </si>
  <si>
    <r>
      <rPr>
        <b/>
        <sz val="11"/>
        <color rgb="FF000000"/>
        <rFont val="Calibri"/>
        <family val="2"/>
      </rPr>
      <t>CSI</t>
    </r>
  </si>
  <si>
    <r>
      <rPr>
        <sz val="11"/>
        <color rgb="FF000000"/>
        <rFont val="Calibri"/>
        <family val="2"/>
      </rPr>
      <t>1 Hälytykset ja varhaisvaroitukset arvioidaan valvontatietojen ja muiden saatavilla olevien tietojen yhteisanalyysin perusteella.</t>
    </r>
  </si>
  <si>
    <r>
      <rPr>
        <sz val="11"/>
        <color rgb="FF000000"/>
        <rFont val="Calibri"/>
        <family val="2"/>
      </rPr>
      <t>2 Riskinarviointiryhmä on koottu arvioimaan (mahdollisen) kansanterveydellistä huolta aiheuttavan tapahtuman riskit.</t>
    </r>
  </si>
  <si>
    <r>
      <rPr>
        <sz val="11"/>
        <color rgb="FF000000"/>
        <rFont val="Calibri"/>
        <family val="2"/>
      </rPr>
      <t>2.1 Riskinarviointiryhmä sisältää täydentävää asiantuntemusta (esim. toksikologia, eläinten terveys, ruoan turvallisuus jne.).</t>
    </r>
  </si>
  <si>
    <r>
      <rPr>
        <sz val="11"/>
        <color rgb="FF000000"/>
        <rFont val="Calibri"/>
        <family val="2"/>
      </rPr>
      <t>2.2 Riskinarviointiryhmä määrittää taudin ominaisuuksien perusteella, kuinka usein riskinarviointi on päivitettävä.</t>
    </r>
  </si>
  <si>
    <r>
      <rPr>
        <sz val="11"/>
        <color rgb="FF000000"/>
        <rFont val="Calibri"/>
        <family val="2"/>
      </rPr>
      <t>2.3 Tapahtumalle määritetty riskitaso perustuu epäiltyyn (tai tunnettuun) vaaraan.</t>
    </r>
  </si>
  <si>
    <r>
      <rPr>
        <sz val="11"/>
        <color rgb="FF000000"/>
        <rFont val="Calibri"/>
        <family val="2"/>
      </rPr>
      <t>2.4 Tapahtumalle määritetty riskitaso perustuu mahdolliselle altistumiselle vaaraan.</t>
    </r>
  </si>
  <si>
    <r>
      <rPr>
        <sz val="11"/>
        <color rgb="FF000000"/>
        <rFont val="Calibri"/>
        <family val="2"/>
      </rPr>
      <t>2.5 Tapahtumalle määritetty riskitaso perustuu asiayhteyteen, jossa tapahtuma ilmenee.</t>
    </r>
  </si>
  <si>
    <r>
      <rPr>
        <sz val="11"/>
        <color rgb="FF000000"/>
        <rFont val="Calibri"/>
        <family val="2"/>
      </rPr>
      <t>2.6 Määritetty riskitaso perustuu taudin ominaisuuksiin (tapausten/kuolemien määrä, vaikean taudin osuus väestössä, eniten sairastuneet kliiniset ryhmät jne.).</t>
    </r>
  </si>
  <si>
    <r>
      <rPr>
        <sz val="11"/>
        <color rgb="FF000000"/>
        <rFont val="Calibri"/>
        <family val="2"/>
      </rPr>
      <t>2.7 Määritetty riskitaso perustuu palvelujen kapasiteettiin (esim. perusterveydenhuoltoon saapuneiden / sairaalaan ja tehohoitoon otettujen potilaiden määrä).</t>
    </r>
  </si>
  <si>
    <r>
      <rPr>
        <sz val="11"/>
        <color rgb="FF000000"/>
        <rFont val="Calibri"/>
        <family val="2"/>
      </rPr>
      <t>3 Riskinarviointeja käytetään valmiussuunnittelun ja reagointitoimien apuna.</t>
    </r>
  </si>
  <si>
    <r>
      <rPr>
        <sz val="11"/>
        <color rgb="FF000000"/>
        <rFont val="Calibri"/>
        <family val="2"/>
      </rPr>
      <t>3.1 Selvästi määriteltyjä kysymyksiä käytetään riskinarvioinnin osana etusijalla olevien toimien tunnistamisen apuna.</t>
    </r>
  </si>
  <si>
    <r>
      <rPr>
        <sz val="11"/>
        <color rgb="FF000000"/>
        <rFont val="Calibri"/>
        <family val="2"/>
      </rPr>
      <t>3.2 Riskinarviointia käytetään riskialueiden tunnistamiseen.</t>
    </r>
  </si>
  <si>
    <r>
      <rPr>
        <sz val="11"/>
        <color rgb="FF000000"/>
        <rFont val="Calibri"/>
        <family val="2"/>
      </rPr>
      <t>3.3 Riskinarviointia käytetään riskialueiden tunnistamiseen.</t>
    </r>
  </si>
  <si>
    <r>
      <rPr>
        <sz val="11"/>
        <color rgb="FF000000"/>
        <rFont val="Calibri"/>
        <family val="2"/>
      </rPr>
      <t>3.4 Riskinarviointia käytetään operatiivisten kumppaneiden tunnistamiseen ja sitouttamiseen.</t>
    </r>
  </si>
  <si>
    <r>
      <rPr>
        <sz val="11"/>
        <color rgb="FF000000"/>
        <rFont val="Calibri"/>
        <family val="2"/>
      </rPr>
      <t>3.5 Riskinarviointia käytetään tärkeimpien kumppanuuksien tunnistamiseen ja sitouttamiseen.</t>
    </r>
  </si>
  <si>
    <r>
      <rPr>
        <sz val="11"/>
        <color rgb="FF000000"/>
        <rFont val="Calibri"/>
        <family val="2"/>
      </rPr>
      <t>3.6 Riskin luonnehdinta pohjautuu kvantitatiivisten mallien tietoihin, jos sellaisia on saatavilla ja käytettävissä.</t>
    </r>
  </si>
  <si>
    <r>
      <rPr>
        <sz val="11"/>
        <color rgb="FF000000"/>
        <rFont val="Calibri"/>
        <family val="2"/>
      </rPr>
      <t>3.7 Riskin luonnehdinta perustuu asiantuntijalausuntoihin.</t>
    </r>
  </si>
  <si>
    <r>
      <rPr>
        <b/>
        <sz val="11"/>
        <color rgb="FFFFFFFF"/>
        <rFont val="Calibri"/>
        <family val="2"/>
      </rPr>
      <t>A5: Tapahtumaan reagoinnin hallinta</t>
    </r>
  </si>
  <si>
    <r>
      <rPr>
        <b/>
        <sz val="11"/>
        <color rgb="FF000000"/>
        <rFont val="Calibri"/>
        <family val="2"/>
      </rPr>
      <t>BSI</t>
    </r>
  </si>
  <si>
    <r>
      <rPr>
        <b/>
        <sz val="11"/>
        <color rgb="FF000000"/>
        <rFont val="Calibri"/>
        <family val="2"/>
      </rPr>
      <t>CSI</t>
    </r>
  </si>
  <si>
    <r>
      <rPr>
        <sz val="11"/>
        <color rgb="FF000000"/>
        <rFont val="Calibri"/>
        <family val="2"/>
      </rPr>
      <t>1 Käytössä on erityismenettelyt terveydellisiin hätätilanteisiin reagoinnin aktivointiin ja deaktivointiin (”poistamiseen käytöstä”).</t>
    </r>
  </si>
  <si>
    <r>
      <rPr>
        <sz val="11"/>
        <color rgb="FF000000"/>
        <rFont val="Calibri"/>
        <family val="2"/>
      </rPr>
      <t>1.1 Reagointipäätöksissä huomioidaan seuraavat periaatteet: varautuminen, suhteellisuus ja joustavuus.</t>
    </r>
  </si>
  <si>
    <r>
      <rPr>
        <sz val="11"/>
        <color rgb="FF000000"/>
        <rFont val="Calibri"/>
        <family val="2"/>
      </rPr>
      <t>2 Infektioiden ehkäisyn ja torjunnan standardit on määritelty, ja ne ovat käytössä kansallisella tasolla ja sairaalatasolla.</t>
    </r>
  </si>
  <si>
    <r>
      <rPr>
        <sz val="11"/>
        <color rgb="FF000000"/>
        <rFont val="Calibri"/>
        <family val="2"/>
      </rPr>
      <t>2.1 Käytössä on varotoimet patogeenisten aineiden käsittelyyn, ja terveydenhuollon työntekijät tuntevat ne.</t>
    </r>
  </si>
  <si>
    <r>
      <rPr>
        <sz val="11"/>
        <color rgb="FF000000"/>
        <rFont val="Calibri"/>
        <family val="2"/>
      </rPr>
      <t>3 Laboratoriopalvelut ovat saatavilla merkittävimpien terveysuhkien testaamiseen.</t>
    </r>
  </si>
  <si>
    <r>
      <rPr>
        <sz val="11"/>
        <color rgb="FF000000"/>
        <rFont val="Calibri"/>
        <family val="2"/>
      </rPr>
      <t>3.1 Laboratorioiden bioturvallisuus- ja bioturvaamiskäytännöt (bioriskien hallinta) ovat käytössä ja toteutettu.</t>
    </r>
  </si>
  <si>
    <r>
      <rPr>
        <sz val="11"/>
        <color rgb="FF000000"/>
        <rFont val="Calibri"/>
        <family val="2"/>
      </rPr>
      <t>4 Käytössä on toimintaohjelma hätätilanteita varten, joka käsittää tilannejohtokeskuksen, toimintaohjeet ja -suunnitelmat, sekä valmiuden hätätilannetoimintojen aktivointiin.</t>
    </r>
  </si>
  <si>
    <r>
      <rPr>
        <sz val="11"/>
        <color rgb="FF000000"/>
        <rFont val="Calibri"/>
        <family val="2"/>
      </rPr>
      <t>5 Käytössä on testattu komento- ja valvontarakenne, jossa on selkeät roolit ja vastuut.</t>
    </r>
  </si>
  <si>
    <r>
      <rPr>
        <sz val="11"/>
        <color rgb="FF000000"/>
        <rFont val="Calibri"/>
        <family val="2"/>
      </rPr>
      <t>5.1 Koordinointi, komento ja valvonta perustuvat vakiintuneeseen infrastruktuuriin.</t>
    </r>
  </si>
  <si>
    <r>
      <rPr>
        <sz val="11"/>
        <color rgb="FF000000"/>
        <rFont val="Calibri"/>
        <family val="2"/>
      </rPr>
      <t>5.2 Koordinointia, komentoa ja valvontaa vahvistetaan jatkuvasti.</t>
    </r>
  </si>
  <si>
    <r>
      <rPr>
        <sz val="11"/>
        <color rgb="FF000000"/>
        <rFont val="Calibri"/>
        <family val="2"/>
      </rPr>
      <t>5.3 Menettelytavat kaikkien asiaankuuluvien terveydenhuoltojärjestelmän kumppanien (esim. kansanterveys, sairaanhoitopalvelut ja mielenterveys/käyttäytymisterveyspalvelut) koordinoimiseksi on määritelty.</t>
    </r>
  </si>
  <si>
    <r>
      <rPr>
        <sz val="11"/>
        <color rgb="FF000000"/>
        <rFont val="Calibri"/>
        <family val="2"/>
      </rPr>
      <t>5.4 Koordinointi käsittää väestöpohjaisen hoidon ja resurssien mobilisoinnin.</t>
    </r>
  </si>
  <si>
    <r>
      <rPr>
        <sz val="11"/>
        <color rgb="FF000000"/>
        <rFont val="Calibri"/>
        <family val="2"/>
      </rPr>
      <t>5.5 Koordinointi käsittää tukiverkostojen, asiantuntijaryhmien, kumppaniverkostojen ja viestinnän aktivoinnin.</t>
    </r>
  </si>
  <si>
    <r>
      <rPr>
        <sz val="11"/>
        <color rgb="FF000000"/>
        <rFont val="Calibri"/>
        <family val="2"/>
      </rPr>
      <t>5.6 Kriisinhallintaryhmät tukevat kansanterveysjärjestelmää kaikilla tasoilla.</t>
    </r>
  </si>
  <si>
    <r>
      <rPr>
        <sz val="11"/>
        <color rgb="FF000000"/>
        <rFont val="Calibri"/>
        <family val="2"/>
      </rPr>
      <t>5.7 Odotettu käyttäytyminen (esim. väestön kokema huolen aste) huomioidaan päätöksentekoprosessissa.</t>
    </r>
  </si>
  <si>
    <r>
      <rPr>
        <sz val="11"/>
        <color rgb="FF000000"/>
        <rFont val="Calibri"/>
        <family val="2"/>
      </rPr>
      <t>6 Menettelytavat monien eri alojen toimintojen koordinoimiseksi ministeriöiden ja alojen välillä ovat käytössä.</t>
    </r>
  </si>
  <si>
    <r>
      <rPr>
        <sz val="11"/>
        <color rgb="FF000000"/>
        <rFont val="Calibri"/>
        <family val="2"/>
      </rPr>
      <t xml:space="preserve">7 Monialainen </t>
    </r>
    <r>
      <rPr>
        <sz val="11"/>
        <color rgb="FF000000"/>
        <rFont val="Calibri"/>
        <family val="2"/>
      </rPr>
      <t>nopean toiminnan valmius on käytössä ja saatavilla joka päivä läpi vuorokauden. </t>
    </r>
  </si>
  <si>
    <r>
      <rPr>
        <sz val="11"/>
        <color rgb="FF000000"/>
        <rFont val="Calibri"/>
        <family val="2"/>
      </rPr>
      <t>7.1 Käytössä on menettelytavat lääketieteellisten vastatoimien täytäntöönpanoon ja jakeluun.</t>
    </r>
  </si>
  <si>
    <r>
      <rPr>
        <sz val="11"/>
        <color rgb="FF000000"/>
        <rFont val="Calibri"/>
        <family val="2"/>
      </rPr>
      <t>7.2 Käytössä on menettelytavat lääketieteellisten vastatoimien lähettämiseen ja vastaanottamiseen kansanterveydellisen hätätilanteen aikana.</t>
    </r>
  </si>
  <si>
    <r>
      <rPr>
        <sz val="11"/>
        <color rgb="FF000000"/>
        <rFont val="Calibri"/>
        <family val="2"/>
      </rPr>
      <t>7.3 Valmiustoimet elintarvikevälitteisten tautien ja elintarvikkeiden saastumisen varalta ovat vakiintuneet ja toimivat.</t>
    </r>
  </si>
  <si>
    <r>
      <rPr>
        <sz val="11"/>
        <color rgb="FF000000"/>
        <rFont val="Calibri"/>
        <family val="2"/>
      </rPr>
      <t>7.4 Valmiustoimet zoonoosin ja mahdollisen zoonoosin varalta ovat vakiintuneet ja toimivat.</t>
    </r>
  </si>
  <si>
    <r>
      <rPr>
        <sz val="11"/>
        <color rgb="FF000000"/>
        <rFont val="Calibri"/>
        <family val="2"/>
      </rPr>
      <t>7.5 Alueille, jotka ovat alttiita arbovirusten leviämiselle, on laadittu vakioidut toimintaohjeet kenttätutkimuksille ja nopeille tartunnanlevittäjien torjuntatoimille.</t>
    </r>
  </si>
  <si>
    <r>
      <rPr>
        <sz val="11"/>
        <color rgb="FF000000"/>
        <rFont val="Calibri"/>
        <family val="2"/>
      </rPr>
      <t>7.6 Käytössä on kansanterveys-, sairaanhoito- ja mielenterveys/käyttäytymisterveysjärjestelmät, jotka tukevat toipumista.</t>
    </r>
  </si>
  <si>
    <r>
      <rPr>
        <sz val="11"/>
        <color rgb="FF000000"/>
        <rFont val="Calibri"/>
        <family val="2"/>
      </rPr>
      <t>7.7 Käytössä on protokolla lääketieteellisistä syistä tapahtuvaan evakuointiin niille hätätyöntekijöille, jotka auttavat kansanterveydellisessä hätätilanteessa ulkomailla.</t>
    </r>
  </si>
  <si>
    <r>
      <rPr>
        <sz val="11"/>
        <color rgb="FF000000"/>
        <rFont val="Calibri"/>
        <family val="2"/>
      </rPr>
      <t>8 Reagointitoimien tehokkuus arvioidaan usein kerättyjen seurantatietojen perusteella.</t>
    </r>
  </si>
  <si>
    <r>
      <rPr>
        <sz val="11"/>
        <color rgb="FF000000"/>
        <rFont val="Calibri"/>
        <family val="2"/>
      </rPr>
      <t>8.1 Reagointitoimia mukautetaan jatkuvasti uuden tilanteen mukaan.</t>
    </r>
  </si>
  <si>
    <r>
      <rPr>
        <sz val="11"/>
        <color rgb="FF000000"/>
        <rFont val="Calibri"/>
        <family val="2"/>
      </rPr>
      <t xml:space="preserve">8.2 Terveysvalvontajärjestelmiä vahvistetaan tapahtuman aikana. </t>
    </r>
  </si>
  <si>
    <r>
      <rPr>
        <sz val="11"/>
        <color rgb="FF000000"/>
        <rFont val="Calibri"/>
        <family val="2"/>
      </rPr>
      <t>8.3 Tapahtumaan liittyvät terveysvalvontatiedot arvioidaan usein tapahtuman aikana.</t>
    </r>
  </si>
  <si>
    <r>
      <rPr>
        <sz val="11"/>
        <color rgb="FF000000"/>
        <rFont val="Calibri"/>
        <family val="2"/>
      </rPr>
      <t>8.4 Terveysvalvontajärjestelmät seuraavat kehittyvää tapahtumaa (esim. maantieteellinen ja/tai ajallinen levinneisyys).</t>
    </r>
  </si>
  <si>
    <r>
      <rPr>
        <sz val="11"/>
        <color rgb="FF000000"/>
        <rFont val="Calibri"/>
        <family val="2"/>
      </rPr>
      <t>8.5 Terveysvalvontajärjestelmät seuraavat välttämättömien palvelujen toimintaa.</t>
    </r>
  </si>
  <si>
    <r>
      <rPr>
        <sz val="11"/>
        <color rgb="FF000000"/>
        <rFont val="Calibri"/>
        <family val="2"/>
      </rPr>
      <t>8.6 Terveysvalvontajärjestelmät on yhdistetty laboratorioihin ja terveyspalveluihin.</t>
    </r>
  </si>
  <si>
    <r>
      <rPr>
        <sz val="11"/>
        <color rgb="FF000000"/>
        <rFont val="Calibri"/>
        <family val="2"/>
      </rPr>
      <t>9 Kattava viestintästrategia on kehitetty kaikkien asiaankuuluvien sidosryhmien, kuten kansanterveysalan ammattilaisten, median ja julkisen alan sekä muun kuin terveydenhuollon alan, sitouttamiseksi.</t>
    </r>
  </si>
  <si>
    <r>
      <rPr>
        <sz val="11"/>
        <color rgb="FF000000"/>
        <rFont val="Calibri"/>
        <family val="2"/>
      </rPr>
      <t>9.1 Vastuuketjut on selvästi määritelty tehokkaan viestinnän varmistamiseksi kansallisella ja kansainvälisellä tasolla.</t>
    </r>
  </si>
  <si>
    <r>
      <rPr>
        <sz val="11"/>
        <color rgb="FF000000"/>
        <rFont val="Calibri"/>
        <family val="2"/>
      </rPr>
      <t>9.2 Kaikki asiaankuuluvat sidosryhmät on sitoutettu ja informoitu etukäteen, tapahtuman aikana ja sen jälkeen.</t>
    </r>
  </si>
  <si>
    <r>
      <rPr>
        <sz val="11"/>
        <color rgb="FF000000"/>
        <rFont val="Calibri"/>
        <family val="2"/>
      </rPr>
      <t>9.3 Tapahtuman aikana eri viranomaisten antamat ydinviestit on koordinoitu ja standardisoitu.</t>
    </r>
  </si>
  <si>
    <r>
      <rPr>
        <sz val="11"/>
        <color rgb="FF000000"/>
        <rFont val="Calibri"/>
        <family val="2"/>
      </rPr>
      <t>9.4 Kehittyvää tapahtumaa koskevat tiedot viestitään asiaankuuluville sidosryhmille ja kansalaisille.</t>
    </r>
  </si>
  <si>
    <r>
      <rPr>
        <sz val="11"/>
        <color rgb="FF000000"/>
        <rFont val="Calibri"/>
        <family val="2"/>
      </rPr>
      <t>9.5 Kriittiset viestintäverkot on määritelty ja kartoitettu, ja niitä seurataan.</t>
    </r>
  </si>
  <si>
    <r>
      <rPr>
        <sz val="11"/>
        <color rgb="FF000000"/>
        <rFont val="Calibri"/>
        <family val="2"/>
      </rPr>
      <t>9.6 Ad hoc -tiedotusmateriaalia (esim. selkokieliset tapausmääritelmät kansalaisille) on valmisteltu.</t>
    </r>
  </si>
  <si>
    <r>
      <rPr>
        <sz val="11"/>
        <color rgb="FF000000"/>
        <rFont val="Calibri"/>
        <family val="2"/>
      </rPr>
      <t>10 Tapahtuman aikana keskeinen viranomainen levittää johdonmukaisia viestejä.</t>
    </r>
  </si>
  <si>
    <r>
      <rPr>
        <sz val="11"/>
        <color rgb="FF000000"/>
        <rFont val="Calibri"/>
        <family val="2"/>
      </rPr>
      <t>10.1 Tapahtumaa koskevat tiedot levitetään kaikille asiaankuuluville sidosryhmille terveydenhuoltoalalla.</t>
    </r>
  </si>
  <si>
    <r>
      <rPr>
        <sz val="11"/>
        <color rgb="FF000000"/>
        <rFont val="Calibri"/>
        <family val="2"/>
      </rPr>
      <t>10.2 Tapahtumaa koskevat tiedot levitetään kaikille asiaankuuluville sidosryhmille muilla kuin terveydenhuollon aloilla.</t>
    </r>
  </si>
  <si>
    <r>
      <rPr>
        <sz val="11"/>
        <color rgb="FF000000"/>
        <rFont val="Calibri"/>
        <family val="2"/>
      </rPr>
      <t>11 Tehokas kansanterveyttä koskeva toimintavalmius maahantulopaikoilla on käytössä IHR-säännöstön mukaisesti.</t>
    </r>
  </si>
  <si>
    <r>
      <rPr>
        <sz val="11"/>
        <color rgb="FF000000"/>
        <rFont val="Calibri"/>
        <family val="2"/>
      </rPr>
      <t>11.1 Palveluohjauksen menettelytavat on toteutettu IHR:n merkityksellisten vaarojen varalta.</t>
    </r>
  </si>
  <si>
    <r>
      <rPr>
        <sz val="11"/>
        <color rgb="FF000000"/>
        <rFont val="Calibri"/>
        <family val="2"/>
      </rPr>
      <t>11.2 IHR:n velvoitteet maahantulopaikkojen suhteen on täytetty.</t>
    </r>
  </si>
  <si>
    <r>
      <rPr>
        <sz val="11"/>
        <color rgb="FF000000"/>
        <rFont val="Calibri"/>
        <family val="2"/>
      </rPr>
      <t>12 Tapahtumaa koskevaa tietoa levitetään kansalaisille taudinpurkauksen selittämiseksi, luottamuksen aikaansaamiseksi ja tartuntariskin minimoimiseksi.</t>
    </r>
  </si>
  <si>
    <r>
      <rPr>
        <sz val="11"/>
        <color rgb="FF000000"/>
        <rFont val="Calibri"/>
        <family val="2"/>
      </rPr>
      <t>12.1 Viestintä kansalaisille on yhtenäistetty muiden kansallisten ja kansainvälisten organisaatioiden kanssa.</t>
    </r>
  </si>
  <si>
    <r>
      <rPr>
        <sz val="11"/>
        <color rgb="FF000000"/>
        <rFont val="Calibri"/>
        <family val="2"/>
      </rPr>
      <t>12.2 Julkisen tiedottamisen tärkeimmät viestit on laadittu.</t>
    </r>
  </si>
  <si>
    <r>
      <rPr>
        <sz val="11"/>
        <color rgb="FF000000"/>
        <rFont val="Calibri"/>
        <family val="2"/>
      </rPr>
      <t>12.3 Tiedotus kansalaisille on merkityksellistä, asiaankuuluvaa ja oikea-aikaista.</t>
    </r>
  </si>
  <si>
    <r>
      <rPr>
        <sz val="11"/>
        <color rgb="FF000000"/>
        <rFont val="Calibri"/>
        <family val="2"/>
      </rPr>
      <t xml:space="preserve">12.4 Tiedotus kansalaisille on avointa ja läpinäkyvää. </t>
    </r>
  </si>
  <si>
    <r>
      <rPr>
        <sz val="11"/>
        <color rgb="FF000000"/>
        <rFont val="Calibri"/>
        <family val="2"/>
      </rPr>
      <t>12.5 Tiedotus kansalaisille huomioi kansalaisten riskikäsitykset.</t>
    </r>
  </si>
  <si>
    <r>
      <rPr>
        <sz val="11"/>
        <color rgb="FF000000"/>
        <rFont val="Calibri"/>
        <family val="2"/>
      </rPr>
      <t>12.6 Viestintä kansalaisille huomioi väestön omaisuudet, kuten kielen sekä sosiaaliset, uskonnolliset, kulttuuriset, poliittiset ja/tai taloudelliset näkökohdat.</t>
    </r>
  </si>
  <si>
    <r>
      <rPr>
        <b/>
        <sz val="11"/>
        <color rgb="FFFFFFFF"/>
        <rFont val="Calibri"/>
        <family val="2"/>
      </rPr>
      <t>A6: Tapahtuman jälkiarviointi</t>
    </r>
  </si>
  <si>
    <r>
      <rPr>
        <b/>
        <sz val="11"/>
        <color rgb="FF000000"/>
        <rFont val="Calibri"/>
        <family val="2"/>
      </rPr>
      <t>BSI</t>
    </r>
  </si>
  <si>
    <r>
      <rPr>
        <b/>
        <sz val="11"/>
        <color rgb="FF000000"/>
        <rFont val="Calibri"/>
        <family val="2"/>
      </rPr>
      <t>CSI</t>
    </r>
  </si>
  <si>
    <r>
      <rPr>
        <sz val="11"/>
        <color rgb="FF000000"/>
        <rFont val="Calibri"/>
        <family val="2"/>
      </rPr>
      <t>1 Valmiustaso on arvioitu arvioimalla kansanterveydellistä huolta aiheuttavat tapahtumat.</t>
    </r>
  </si>
  <si>
    <r>
      <rPr>
        <sz val="11"/>
        <color rgb="FF000000"/>
        <rFont val="Calibri"/>
        <family val="2"/>
      </rPr>
      <t>1.1 Valmius on arvioitu puolueettomasti.</t>
    </r>
  </si>
  <si>
    <r>
      <rPr>
        <sz val="11"/>
        <color rgb="FF000000"/>
        <rFont val="Calibri"/>
        <family val="2"/>
      </rPr>
      <t>2 Tapahtuman jälkiarvioinnit ovat osa organisaation valmiussuunnitteluun liittyviä toimia.</t>
    </r>
  </si>
  <si>
    <r>
      <rPr>
        <sz val="11"/>
        <color rgb="FF000000"/>
        <rFont val="Calibri"/>
        <family val="2"/>
      </rPr>
      <t>2.1 Tapahtuman jälkiarvioinnit tehdään mahdollisimman pian tapahtuman jälkeen.</t>
    </r>
  </si>
  <si>
    <r>
      <rPr>
        <sz val="11"/>
        <color rgb="FF000000"/>
        <rFont val="Calibri"/>
        <family val="2"/>
      </rPr>
      <t>2.2 Tapahtuman jälkiarvioinnit ovat luonteeltaan laadullisia.</t>
    </r>
  </si>
  <si>
    <r>
      <rPr>
        <sz val="11"/>
        <color rgb="FF000000"/>
        <rFont val="Calibri"/>
        <family val="2"/>
      </rPr>
      <t>2.3 Tapahtuman jälkiarvioinnit muodostuvat sisäisestä tarkastuksesta, joka käsittää kaikki välttämättömistä kansanterveystoiminnoista vastuussa olevat kansalliset sidosryhmät.</t>
    </r>
  </si>
  <si>
    <r>
      <rPr>
        <sz val="11"/>
        <color rgb="FF000000"/>
        <rFont val="Calibri"/>
        <family val="2"/>
      </rPr>
      <t>2.4 Tapahtuman jälkiarvioinnit muodostuvat ulkopuolisesta vertaisarvioinnista, johon toinen IHR-sopimusvaltio, WHO:n sihteeristö tai asiaankuuluva EU-virasto on pyydetty osallistumaan.</t>
    </r>
  </si>
  <si>
    <r>
      <rPr>
        <sz val="11"/>
        <color rgb="FF000000"/>
        <rFont val="Calibri"/>
        <family val="2"/>
      </rPr>
      <t>3 Saadut kokemukset kaikilta aloilta tallennetaan järjestelmällisesti tapahtuman jälkeisiin raportteihin.</t>
    </r>
  </si>
  <si>
    <r>
      <rPr>
        <b/>
        <sz val="11"/>
        <color rgb="FF000000"/>
        <rFont val="Calibri"/>
        <family val="2"/>
      </rPr>
      <t>BSI</t>
    </r>
  </si>
  <si>
    <r>
      <rPr>
        <b/>
        <sz val="11"/>
        <color rgb="FF000000"/>
        <rFont val="Calibri"/>
        <family val="2"/>
      </rPr>
      <t>CSI</t>
    </r>
  </si>
  <si>
    <r>
      <rPr>
        <sz val="11"/>
        <color rgb="FF000000"/>
        <rFont val="Calibri"/>
        <family val="2"/>
      </rPr>
      <t>3.1 Tapahtuman jälkiarvioinnissa tai harjoituksissa saadut kokemukset jaetaan kansainvälisen yhteisön kanssa.</t>
    </r>
  </si>
  <si>
    <r>
      <rPr>
        <sz val="11"/>
        <color rgb="FF000000"/>
        <rFont val="Calibri"/>
        <family val="2"/>
      </rPr>
      <t>3.2 Henkilökuntaa kehotetaan kirjoittamaan arviointiraportin tiivistelmä englanniksi, jotta se voidaan jakaa edelleen kansainväliselle yhteisölle.</t>
    </r>
  </si>
  <si>
    <r>
      <rPr>
        <b/>
        <sz val="14"/>
        <color rgb="FFFFFFFF"/>
        <rFont val="Calibri"/>
        <family val="2"/>
      </rPr>
      <t>HEPSA                   ristiinviittaus</t>
    </r>
  </si>
  <si>
    <r>
      <rPr>
        <b/>
        <sz val="14"/>
        <color rgb="FFFFFFFF"/>
        <rFont val="Calibri"/>
        <family val="2"/>
      </rPr>
      <t xml:space="preserve">WHO: Hätävalmiuden strategiakehys </t>
    </r>
  </si>
  <si>
    <r>
      <rPr>
        <b/>
        <sz val="14"/>
        <color rgb="FFFFFFFF"/>
        <rFont val="Calibri"/>
        <family val="2"/>
      </rPr>
      <t>Valmiustekijät kaikilla tasoilla</t>
    </r>
  </si>
  <si>
    <r>
      <rPr>
        <b/>
        <sz val="11"/>
        <color rgb="FFFFFFFF"/>
        <rFont val="Calibri"/>
        <family val="2"/>
      </rPr>
      <t>Viittauskoodi</t>
    </r>
  </si>
  <si>
    <r>
      <rPr>
        <b/>
        <sz val="11"/>
        <color rgb="FFFFFFFF"/>
        <rFont val="Calibri"/>
        <family val="2"/>
      </rPr>
      <t>YDINTEKIJÄT</t>
    </r>
  </si>
  <si>
    <r>
      <rPr>
        <b/>
        <sz val="11"/>
        <color rgb="FFFFFFFF"/>
        <rFont val="Calibri"/>
        <family val="2"/>
      </rPr>
      <t>YHTEISÖ</t>
    </r>
  </si>
  <si>
    <r>
      <rPr>
        <b/>
        <sz val="11"/>
        <color rgb="FFFFFFFF"/>
        <rFont val="Calibri"/>
        <family val="2"/>
      </rPr>
      <t>KANSALLINEN/PAIKALLINEN</t>
    </r>
  </si>
  <si>
    <r>
      <rPr>
        <b/>
        <sz val="11"/>
        <color rgb="FFFFFFFF"/>
        <rFont val="Calibri"/>
        <family val="2"/>
      </rPr>
      <t>MAAILMANLAAJUINEN/ALUEELLINEN</t>
    </r>
  </si>
  <si>
    <r>
      <rPr>
        <i/>
        <sz val="11"/>
        <rFont val="Calibri"/>
        <family val="2"/>
      </rPr>
      <t>Hallinto</t>
    </r>
  </si>
  <si>
    <r>
      <rPr>
        <sz val="11"/>
        <color rgb="FF000000"/>
        <rFont val="Calibri"/>
        <family val="2"/>
      </rPr>
      <t>G.1</t>
    </r>
  </si>
  <si>
    <r>
      <rPr>
        <sz val="11"/>
        <color rgb="FF000000"/>
        <rFont val="Calibri"/>
        <family val="2"/>
      </rPr>
      <t>Toimintalinjat ja lainsäädäntö, johon hätävalmius on integroitu</t>
    </r>
  </si>
  <si>
    <r>
      <rPr>
        <sz val="11"/>
        <color rgb="FF000000"/>
        <rFont val="Calibri"/>
        <family val="2"/>
      </rPr>
      <t xml:space="preserve">• </t>
    </r>
    <r>
      <rPr>
        <sz val="11"/>
        <color rgb="FF000000"/>
        <rFont val="Calibri"/>
        <family val="2"/>
      </rPr>
      <t>Yhteisön hätävalmius tunnistettu</t>
    </r>
  </si>
  <si>
    <r>
      <rPr>
        <sz val="11"/>
        <color rgb="FF000000"/>
        <rFont val="Calibri"/>
        <family val="2"/>
      </rPr>
      <t xml:space="preserve">• </t>
    </r>
    <r>
      <rPr>
        <sz val="11"/>
        <color rgb="FF000000"/>
        <rFont val="Calibri"/>
        <family val="2"/>
      </rPr>
      <t>Hätävalmiuden integrointi kansallisiin terveysstrategioihin, suunnitelmiin ja rahoitukseen</t>
    </r>
  </si>
  <si>
    <r>
      <rPr>
        <sz val="11"/>
        <color rgb="FF000000"/>
        <rFont val="Calibri"/>
        <family val="2"/>
      </rPr>
      <t xml:space="preserve">• </t>
    </r>
    <r>
      <rPr>
        <sz val="11"/>
        <color rgb="FF000000"/>
        <rFont val="Calibri"/>
        <family val="2"/>
      </rPr>
      <t>Kansainvälisten oikeuskehysten (esim. IHR (2005); IATA/ICAO) noudattamisen kehittäminen ja seuranta</t>
    </r>
  </si>
  <si>
    <r>
      <rPr>
        <sz val="11"/>
        <color rgb="FF000000"/>
        <rFont val="Calibri"/>
        <family val="2"/>
      </rPr>
      <t xml:space="preserve"> </t>
    </r>
  </si>
  <si>
    <r>
      <rPr>
        <sz val="11"/>
        <color rgb="FF000000"/>
        <rFont val="Calibri"/>
        <family val="2"/>
      </rPr>
      <t xml:space="preserve">• </t>
    </r>
    <r>
      <rPr>
        <sz val="11"/>
        <color rgb="FF000000"/>
        <rFont val="Calibri"/>
        <family val="2"/>
      </rPr>
      <t>Monialainen hätätilanteita koskeva riskienhallintapolitiikka ja lainsäädäntö sisältää terveyden</t>
    </r>
  </si>
  <si>
    <r>
      <rPr>
        <sz val="11"/>
        <color rgb="FF000000"/>
        <rFont val="Calibri"/>
        <family val="2"/>
      </rPr>
      <t xml:space="preserve">• </t>
    </r>
    <r>
      <rPr>
        <sz val="11"/>
        <color rgb="FF000000"/>
        <rFont val="Calibri"/>
        <family val="2"/>
      </rPr>
      <t>Tekninen tuki maailmanlaajuisten ja alueellisten hallitusten välisten kehysten (esim. Sendain kehys, IHR, kestävän kehityksen tavoitteet, Pariisin ilmastonmuutossopimus) hätävalmiutta koskevien seikkojen täytäntöönpanoon</t>
    </r>
  </si>
  <si>
    <r>
      <rPr>
        <sz val="11"/>
        <color rgb="FF000000"/>
        <rFont val="Calibri"/>
        <family val="2"/>
      </rPr>
      <t xml:space="preserve">• </t>
    </r>
    <r>
      <rPr>
        <sz val="11"/>
        <color rgb="FF000000"/>
        <rFont val="Calibri"/>
        <family val="2"/>
      </rPr>
      <t>Lainsäädäntö hätätilanteiden hallintaan (toimivaltuudet poikkeusoloissa)</t>
    </r>
  </si>
  <si>
    <r>
      <rPr>
        <sz val="11"/>
        <color rgb="FF000000"/>
        <rFont val="Calibri"/>
        <family val="2"/>
      </rPr>
      <t>G.2</t>
    </r>
  </si>
  <si>
    <r>
      <rPr>
        <sz val="11"/>
        <color rgb="FF000000"/>
        <rFont val="Calibri"/>
        <family val="2"/>
      </rPr>
      <t>Hätävalmiuden sekä reagointi- ja toipumistoimien suunnitelmat</t>
    </r>
  </si>
  <si>
    <r>
      <rPr>
        <sz val="11"/>
        <color rgb="FF000000"/>
        <rFont val="Calibri"/>
        <family val="2"/>
      </rPr>
      <t xml:space="preserve">• </t>
    </r>
    <r>
      <rPr>
        <sz val="11"/>
        <color rgb="FF000000"/>
        <rFont val="Calibri"/>
        <family val="2"/>
      </rPr>
      <t>Yhteisötason harjoitukset hätävalmiuden sekä reagointi- ja toipumistoimien suunnitelmien testaamiseksi</t>
    </r>
  </si>
  <si>
    <r>
      <rPr>
        <sz val="11"/>
        <color rgb="FF000000"/>
        <rFont val="Calibri"/>
        <family val="2"/>
      </rPr>
      <t xml:space="preserve">• </t>
    </r>
    <r>
      <rPr>
        <sz val="11"/>
        <color rgb="FF000000"/>
        <rFont val="Calibri"/>
        <family val="2"/>
      </rPr>
      <t>Hätävalmiuden sekä reagointi- ja toipumistoimien monialaiset suunnitelmat sisältävät terveyden (esim. kansalliset katastrofienhallintaorganisaatiot, Yksi terveys)</t>
    </r>
  </si>
  <si>
    <r>
      <rPr>
        <sz val="11"/>
        <color rgb="FF000000"/>
        <rFont val="Calibri"/>
        <family val="2"/>
      </rPr>
      <t xml:space="preserve">• </t>
    </r>
    <r>
      <rPr>
        <sz val="11"/>
        <color rgb="FF000000"/>
        <rFont val="Calibri"/>
        <family val="2"/>
      </rPr>
      <t>Alueellisen ja globaalin terveyden koordinaatiomekanismit sekä kansainvälisen hätävalmiuden ja reagointi- ja toipumistoimien suunnitelmat (esim. ensiapuryhmät, globaali terveysklusteri, GOARN)</t>
    </r>
  </si>
  <si>
    <r>
      <rPr>
        <sz val="11"/>
        <color rgb="FF000000"/>
        <rFont val="Calibri"/>
        <family val="2"/>
      </rPr>
      <t>• Kansallisen terveydellisen hätävalmiuden ja reagointi- ja toipumistoimien suunnitelmat</t>
    </r>
  </si>
  <si>
    <r>
      <rPr>
        <sz val="11"/>
        <color rgb="FF000000"/>
        <rFont val="Calibri"/>
        <family val="2"/>
      </rPr>
      <t xml:space="preserve">• </t>
    </r>
    <r>
      <rPr>
        <sz val="11"/>
        <color rgb="FF000000"/>
        <rFont val="Calibri"/>
        <family val="2"/>
      </rPr>
      <t>Valmius-, reagointi- ja toipumissuunnittelun tekninen tuki ja ohjeet</t>
    </r>
  </si>
  <si>
    <r>
      <rPr>
        <sz val="11"/>
        <color rgb="FF000000"/>
        <rFont val="Calibri"/>
        <family val="2"/>
      </rPr>
      <t>• Monia vaaroja koskevien monialaisten harjoitusten hallintaohjelmat</t>
    </r>
  </si>
  <si>
    <r>
      <rPr>
        <sz val="11"/>
        <color rgb="FF000000"/>
        <rFont val="Calibri"/>
        <family val="2"/>
      </rPr>
      <t>• Globaalit ja alueelliset harjoitukset</t>
    </r>
  </si>
  <si>
    <r>
      <rPr>
        <sz val="11"/>
        <color rgb="FF000000"/>
        <rFont val="Calibri"/>
        <family val="2"/>
      </rPr>
      <t>G.3</t>
    </r>
  </si>
  <si>
    <r>
      <rPr>
        <sz val="11"/>
        <color rgb="FF000000"/>
        <rFont val="Calibri"/>
        <family val="2"/>
      </rPr>
      <t>Koordinaatiomekanismit</t>
    </r>
  </si>
  <si>
    <r>
      <rPr>
        <sz val="11"/>
        <color rgb="FF000000"/>
        <rFont val="Calibri"/>
        <family val="2"/>
      </rPr>
      <t xml:space="preserve">• </t>
    </r>
    <r>
      <rPr>
        <sz val="11"/>
        <color rgb="FF000000"/>
        <rFont val="Calibri"/>
        <family val="2"/>
      </rPr>
      <t>Yhteisön johtajat, jäsenet ja muut sidosryhmät osallistuvat paikallisiin, alueellisiin ja kansallisiin monialaisiin terveysalan koordinaatiomekanismeihin</t>
    </r>
  </si>
  <si>
    <r>
      <rPr>
        <sz val="11"/>
        <color rgb="FF000000"/>
        <rFont val="Calibri"/>
        <family val="2"/>
      </rPr>
      <t xml:space="preserve">• </t>
    </r>
    <r>
      <rPr>
        <sz val="11"/>
        <color rgb="FF000000"/>
        <rFont val="Calibri"/>
        <family val="2"/>
      </rPr>
      <t>Terveysalan koordinaatiomekanismit ja suunnitelmat sisältävät asiaankuuluvat alat, julkiset ja yksityiset organisaatiot, kansalaisjärjestöt sekä muut sidosryhmät kaikilla tasoilla ja niiden välillä</t>
    </r>
  </si>
  <si>
    <r>
      <rPr>
        <sz val="11"/>
        <color rgb="FF000000"/>
        <rFont val="Calibri"/>
        <family val="2"/>
      </rPr>
      <t xml:space="preserve">• </t>
    </r>
    <r>
      <rPr>
        <sz val="11"/>
        <color rgb="FF000000"/>
        <rFont val="Calibri"/>
        <family val="2"/>
      </rPr>
      <t>Terveysalan koordinaation monialaisten alueellisten ja globaalien koordinaatiomekanismien (esim. pysyvä yhteistyökomitea) ja YK:n maatiimien kanssa</t>
    </r>
  </si>
  <si>
    <r>
      <rPr>
        <sz val="11"/>
        <color rgb="FF000000"/>
        <rFont val="Calibri"/>
        <family val="2"/>
      </rPr>
      <t xml:space="preserve">• </t>
    </r>
    <r>
      <rPr>
        <sz val="11"/>
        <color rgb="FF000000"/>
        <rFont val="Calibri"/>
        <family val="2"/>
      </rPr>
      <t>Julkisten ja yksityisten organisaatioiden sekä kansalaisjärjestöjen hätävalmius kansanterveyden, eläinten terveyden, ympäristön, matkailun, liikenteen, vesialan, pelastuspalvelujen ja maahanmuuton aloilla sekä muilla aloilla</t>
    </r>
  </si>
  <si>
    <r>
      <rPr>
        <sz val="11"/>
        <color rgb="FF000000"/>
        <rFont val="Calibri"/>
        <family val="2"/>
      </rPr>
      <t xml:space="preserve">• </t>
    </r>
    <r>
      <rPr>
        <sz val="11"/>
        <color rgb="FF000000"/>
        <rFont val="Calibri"/>
        <family val="2"/>
      </rPr>
      <t>Kansanterveydellisen hätätilanteen tilannejohtokeskukset ja tapahtumanhallintajärjestelmät on perustettu ja integroitu monialaisiin tilannejohtokeskuksiin ja koordinaatiomekanismeihin kaikilla tasoilla</t>
    </r>
  </si>
  <si>
    <r>
      <rPr>
        <i/>
        <sz val="11"/>
        <rFont val="Calibri"/>
        <family val="2"/>
      </rPr>
      <t>Valmiudet</t>
    </r>
  </si>
  <si>
    <r>
      <rPr>
        <sz val="11"/>
        <color rgb="FF000000"/>
        <rFont val="Calibri"/>
        <family val="2"/>
      </rPr>
      <t>C.1</t>
    </r>
  </si>
  <si>
    <r>
      <rPr>
        <sz val="11"/>
        <color rgb="FF000000"/>
        <rFont val="Calibri"/>
        <family val="2"/>
      </rPr>
      <t>Riskien ja valmiuksien arvioinnit hätävalmiuden prioriteettien määrittämiseksi</t>
    </r>
  </si>
  <si>
    <r>
      <rPr>
        <sz val="11"/>
        <color rgb="FF000000"/>
        <rFont val="Calibri"/>
        <family val="2"/>
      </rPr>
      <t xml:space="preserve">• </t>
    </r>
    <r>
      <rPr>
        <sz val="11"/>
        <color rgb="FF000000"/>
        <rFont val="Calibri"/>
        <family val="2"/>
      </rPr>
      <t>Yhteisötason riskinarvioinnit, valmiusarvioinnit ja priorisointi</t>
    </r>
  </si>
  <si>
    <r>
      <rPr>
        <sz val="11"/>
        <color rgb="FF000000"/>
        <rFont val="Calibri"/>
        <family val="2"/>
      </rPr>
      <t xml:space="preserve">• </t>
    </r>
    <r>
      <rPr>
        <sz val="11"/>
        <color rgb="FF000000"/>
        <rFont val="Calibri"/>
        <family val="2"/>
      </rPr>
      <t>Monia vaaroja koskevat monialaiset riskinarvioinnit ja valmiusarvioinnit sisältävät terveyden</t>
    </r>
  </si>
  <si>
    <r>
      <rPr>
        <sz val="11"/>
        <color rgb="FF000000"/>
        <rFont val="Calibri"/>
        <family val="2"/>
      </rPr>
      <t xml:space="preserve">• </t>
    </r>
    <r>
      <rPr>
        <sz val="11"/>
        <color rgb="FF000000"/>
        <rFont val="Calibri"/>
        <family val="2"/>
      </rPr>
      <t>Maakohtaisten riskinarviointien, valmiusarviointien ja priorisoinnin tekninen tuki ja ohjeet</t>
    </r>
  </si>
  <si>
    <r>
      <rPr>
        <sz val="11"/>
        <color rgb="FF000000"/>
        <rFont val="Calibri"/>
        <family val="2"/>
      </rPr>
      <t>• Yhteisön osallistuminen paikallisiin, alueellisiin ja kansallisiin riskinarviointeihin, valmiusarviointeihin ja priorisointeihin</t>
    </r>
  </si>
  <si>
    <r>
      <rPr>
        <sz val="11"/>
        <color rgb="FF000000"/>
        <rFont val="Calibri"/>
        <family val="2"/>
      </rPr>
      <t>• Strategiset terveydellisen hätätilanteen riskinarvioinnit, valmiusarvioinnit ja priorisointi sisältää sidosryhmät kaikilta aloilta ja tasoilta</t>
    </r>
  </si>
  <si>
    <r>
      <rPr>
        <sz val="11"/>
        <color rgb="FF000000"/>
        <rFont val="Calibri"/>
        <family val="2"/>
      </rPr>
      <t>• Tapahtuman riskinarvioinnit, ennustaminen ja mallinnus</t>
    </r>
  </si>
  <si>
    <r>
      <rPr>
        <sz val="11"/>
        <color rgb="FF000000"/>
        <rFont val="Calibri"/>
        <family val="2"/>
      </rPr>
      <t>• Alueellisten ja globaalien riski- ja valmiusarviointien koordinointi kansallisten ja kansainvälisten kumppaneiden kanssa</t>
    </r>
  </si>
  <si>
    <r>
      <rPr>
        <sz val="11"/>
        <color rgb="FF000000"/>
        <rFont val="Calibri"/>
        <family val="2"/>
      </rPr>
      <t>C.2</t>
    </r>
  </si>
  <si>
    <r>
      <rPr>
        <sz val="11"/>
        <color rgb="FF000000"/>
        <rFont val="Calibri"/>
        <family val="2"/>
      </rPr>
      <t>Valvonta-, varhaisvaroitus- ja tietojenhallintajärjestelmät</t>
    </r>
  </si>
  <si>
    <r>
      <rPr>
        <sz val="11"/>
        <color rgb="FF000000"/>
        <rFont val="Calibri"/>
        <family val="2"/>
      </rPr>
      <t xml:space="preserve">• </t>
    </r>
    <r>
      <rPr>
        <sz val="11"/>
        <color rgb="FF000000"/>
        <rFont val="Calibri"/>
        <family val="2"/>
      </rPr>
      <t>Yhteisön tapahtumapohjainen valvonta</t>
    </r>
  </si>
  <si>
    <r>
      <rPr>
        <sz val="11"/>
        <color rgb="FF000000"/>
        <rFont val="Calibri"/>
        <family val="2"/>
      </rPr>
      <t xml:space="preserve">• </t>
    </r>
    <r>
      <rPr>
        <sz val="11"/>
        <color rgb="FF000000"/>
        <rFont val="Calibri"/>
        <family val="2"/>
      </rPr>
      <t>Kansanterveyden ja eläinten terveyden valvontajärjestelmät</t>
    </r>
  </si>
  <si>
    <r>
      <rPr>
        <sz val="11"/>
        <color rgb="FF000000"/>
        <rFont val="Calibri"/>
        <family val="2"/>
      </rPr>
      <t xml:space="preserve">• </t>
    </r>
    <r>
      <rPr>
        <sz val="11"/>
        <color rgb="FF000000"/>
        <rFont val="Calibri"/>
        <family val="2"/>
      </rPr>
      <t>Globaalit ja alueelliset koordinaatiomekanismit tietojen jakamiseen hätätilanteissa, mukaan lukien alueelliset tartuntatautien valvonta- ja ehkäisykeskukset epidemiatietojen keruuseen, tietojen jakamiseen, valvontaan, varhaisvaroituksiin, valmiuteen ja reagointiin</t>
    </r>
  </si>
  <si>
    <r>
      <rPr>
        <sz val="11"/>
        <color rgb="FF000000"/>
        <rFont val="Calibri"/>
        <family val="2"/>
      </rPr>
      <t>• Monia vaaroja koskevat varhaisvaroitusjärjestelmät saavuttavat yhteisöt</t>
    </r>
  </si>
  <si>
    <r>
      <rPr>
        <sz val="11"/>
        <color rgb="FF000000"/>
        <rFont val="Calibri"/>
        <family val="2"/>
      </rPr>
      <t xml:space="preserve">• </t>
    </r>
    <r>
      <rPr>
        <sz val="11"/>
        <color rgb="FF000000"/>
        <rFont val="Calibri"/>
        <family val="2"/>
      </rPr>
      <t>Terveystietoaineistojen saatavuutta, laatua, käytettävyyttä ja käyttöä vahvistetaan hätävalmiutta, seurantaa, raportointia ja monia vaaroja koskevia katastrofitietokantoja varten</t>
    </r>
  </si>
  <si>
    <r>
      <rPr>
        <sz val="11"/>
        <color rgb="FF000000"/>
        <rFont val="Calibri"/>
        <family val="2"/>
      </rPr>
      <t>• Monia vaaroja koskevat varhaisvaroitusjärjestelmät käsittävät ihmisten ja eläinten taudit ja sisältävät terveysvaroituksia</t>
    </r>
  </si>
  <si>
    <r>
      <rPr>
        <sz val="11"/>
        <color rgb="FF000000"/>
        <rFont val="Calibri"/>
        <family val="2"/>
      </rPr>
      <t>• Yhteisön hätäevakuointikeskukset on tunnistettu, ja niistä on nopea pääsy palveluihin ja tarvikkeisiin</t>
    </r>
  </si>
  <si>
    <r>
      <rPr>
        <sz val="11"/>
        <color rgb="FF000000"/>
        <rFont val="Calibri"/>
        <family val="2"/>
      </rPr>
      <t>• Valvonta-, varhaisvaroitus-, terveystieto- ja katastrofitietokantojen tekninen tuki ja ohjeet</t>
    </r>
  </si>
  <si>
    <r>
      <rPr>
        <sz val="11"/>
        <color rgb="FF000000"/>
        <rFont val="Calibri"/>
        <family val="2"/>
      </rPr>
      <t>C.3</t>
    </r>
  </si>
  <si>
    <r>
      <rPr>
        <sz val="11"/>
        <color rgb="FF000000"/>
        <rFont val="Calibri"/>
        <family val="2"/>
      </rPr>
      <t>Diagnostisten palvelujen saatavuus hätätilanteissa</t>
    </r>
  </si>
  <si>
    <r>
      <rPr>
        <sz val="11"/>
        <color rgb="FF000000"/>
        <rFont val="Calibri"/>
        <family val="2"/>
      </rPr>
      <t>• Nopeiden diagnostisten palvelujen saatavuus hätätilanteissa yhteisötasolla</t>
    </r>
  </si>
  <si>
    <r>
      <rPr>
        <sz val="11"/>
        <color rgb="FF000000"/>
        <rFont val="Calibri"/>
        <family val="2"/>
      </rPr>
      <t>• Diagnostisten palvelujen laboratoriovalmiudet hätätilanteissa</t>
    </r>
  </si>
  <si>
    <r>
      <rPr>
        <sz val="11"/>
        <color rgb="FF000000"/>
        <rFont val="Calibri"/>
        <family val="2"/>
      </rPr>
      <t>• Tekninen tuki ja ohjeet diagnostiikka- ja laboratoriopalvelujen kehittämiseen hätätilanteita varten kansanterveyden ja eläinten terveyden aloilla</t>
    </r>
  </si>
  <si>
    <r>
      <rPr>
        <sz val="11"/>
        <color rgb="FF000000"/>
        <rFont val="Calibri"/>
        <family val="2"/>
      </rPr>
      <t>• Mobiilivalmiudet palvelujen sijoittamiseksi kentälle hätätilanteissa (esim. kansanterveyden ja eläinten terveyden alan laboratoriot, ympäristön seurantalaitteet, dekontaminointivälineet)</t>
    </r>
  </si>
  <si>
    <r>
      <rPr>
        <sz val="11"/>
        <color rgb="FF000000"/>
        <rFont val="Calibri"/>
        <family val="2"/>
      </rPr>
      <t>• Sopimukset ja mekanismit näytteiden jakamiseen ja testaamiseen</t>
    </r>
  </si>
  <si>
    <r>
      <rPr>
        <sz val="11"/>
        <color rgb="FF000000"/>
        <rFont val="Calibri"/>
        <family val="2"/>
      </rPr>
      <t>• Alueellisen viitelaboratorion hätävalmius</t>
    </r>
  </si>
  <si>
    <r>
      <rPr>
        <sz val="11"/>
        <color rgb="FF000000"/>
        <rFont val="Calibri"/>
        <family val="2"/>
      </rPr>
      <t>C.4</t>
    </r>
  </si>
  <si>
    <r>
      <rPr>
        <sz val="11"/>
        <color rgb="FF000000"/>
        <rFont val="Calibri"/>
        <family val="2"/>
      </rPr>
      <t>Peruspalvelujen, pelastuspalvelujen ja terveyspalvelujen hätävalmius ja jatkuvuus</t>
    </r>
  </si>
  <si>
    <r>
      <rPr>
        <sz val="11"/>
        <color rgb="FF000000"/>
        <rFont val="Calibri"/>
        <family val="2"/>
      </rPr>
      <t xml:space="preserve">• </t>
    </r>
    <r>
      <rPr>
        <sz val="11"/>
        <color rgb="FF000000"/>
        <rFont val="Calibri"/>
        <family val="2"/>
      </rPr>
      <t>Fyysisten, taloudellisten ja kulttuuristen esteiden huomioimiseen erikoistuneiden pelastuspalvelujen saatavuus ja käytettävyys</t>
    </r>
  </si>
  <si>
    <r>
      <rPr>
        <sz val="11"/>
        <color rgb="FF000000"/>
        <rFont val="Calibri"/>
        <family val="2"/>
      </rPr>
      <t xml:space="preserve">• </t>
    </r>
    <r>
      <rPr>
        <sz val="11"/>
        <color rgb="FF000000"/>
        <rFont val="Calibri"/>
        <family val="2"/>
      </rPr>
      <t>Ensiapujärjestelmät ja erikoispalvelut (esim. joukkotuhojen hallinta) terveydenhuollon ja eläinlääkinnän aloilla sekä muilla aloilla</t>
    </r>
  </si>
  <si>
    <r>
      <rPr>
        <sz val="11"/>
        <color rgb="FF000000"/>
        <rFont val="Calibri"/>
        <family val="2"/>
      </rPr>
      <t xml:space="preserve">• </t>
    </r>
    <r>
      <rPr>
        <sz val="11"/>
        <color rgb="FF000000"/>
        <rFont val="Calibri"/>
        <family val="2"/>
      </rPr>
      <t>Suoraan hätävalmiuteen ja jatkuvuussuunnitteluun liittyvien hoito- ja terveyspalvelujen tekninen tuki ja ohjeet</t>
    </r>
  </si>
  <si>
    <r>
      <rPr>
        <sz val="11"/>
        <color rgb="FF000000"/>
        <rFont val="Calibri"/>
        <family val="2"/>
      </rPr>
      <t>• Yhteisön terveys- ja peruspalvelujen saatavuuden jatkuvuussuunnitelmat muilla aloilla hätätilanteissa</t>
    </r>
  </si>
  <si>
    <r>
      <rPr>
        <sz val="11"/>
        <color rgb="FF000000"/>
        <rFont val="Calibri"/>
        <family val="2"/>
      </rPr>
      <t>• Terveys- ja peruspalvelujen jatkuvuussuunnitelmat muilla aloilla hätätilanteissa</t>
    </r>
  </si>
  <si>
    <r>
      <rPr>
        <sz val="11"/>
        <color rgb="FF000000"/>
        <rFont val="Calibri"/>
        <family val="2"/>
      </rPr>
      <t>• Turvalliset sairaalat -aloite</t>
    </r>
  </si>
  <si>
    <r>
      <rPr>
        <sz val="11"/>
        <color rgb="FF000000"/>
        <rFont val="Calibri"/>
        <family val="2"/>
      </rPr>
      <t>• Terveyspalvelujen hätävalmius</t>
    </r>
  </si>
  <si>
    <r>
      <rPr>
        <sz val="11"/>
        <color rgb="FF000000"/>
        <rFont val="Calibri"/>
        <family val="2"/>
      </rPr>
      <t>• Sairaaloiden hätävalmius ja turvallisia sairaaloita koskevien ohjelmien infrastruktuuri</t>
    </r>
  </si>
  <si>
    <r>
      <rPr>
        <sz val="11"/>
        <color rgb="FF000000"/>
        <rFont val="Calibri"/>
        <family val="2"/>
      </rPr>
      <t>• Hoitosuositukset ja protokollat</t>
    </r>
  </si>
  <si>
    <r>
      <rPr>
        <sz val="11"/>
        <color rgb="FF000000"/>
        <rFont val="Calibri"/>
        <family val="2"/>
      </rPr>
      <t>C.5</t>
    </r>
  </si>
  <si>
    <r>
      <rPr>
        <sz val="11"/>
        <color rgb="FF000000"/>
        <rFont val="Calibri"/>
        <family val="2"/>
      </rPr>
      <t>Hätävalmiuden riskiviestintä kaikkien sidosryhmien kanssa</t>
    </r>
  </si>
  <si>
    <r>
      <rPr>
        <sz val="11"/>
        <color rgb="FF000000"/>
        <rFont val="Calibri"/>
        <family val="2"/>
      </rPr>
      <t xml:space="preserve">• </t>
    </r>
    <r>
      <rPr>
        <sz val="11"/>
        <color rgb="FF000000"/>
        <rFont val="Calibri"/>
        <family val="2"/>
      </rPr>
      <t>Yhteisön hätävalmiuden riskiviestintä</t>
    </r>
  </si>
  <si>
    <r>
      <rPr>
        <sz val="11"/>
        <color rgb="FF000000"/>
        <rFont val="Calibri"/>
        <family val="2"/>
      </rPr>
      <t xml:space="preserve">• </t>
    </r>
    <r>
      <rPr>
        <sz val="11"/>
        <color rgb="FF000000"/>
        <rFont val="Calibri"/>
        <family val="2"/>
      </rPr>
      <t>Riskiviestinnän ja sosiaalisen mobilisaation koordinoidut mekanismit ja strategiat eri aloilla hätätilanteissa</t>
    </r>
  </si>
  <si>
    <r>
      <rPr>
        <sz val="11"/>
        <color rgb="FF000000"/>
        <rFont val="Calibri"/>
        <family val="2"/>
      </rPr>
      <t xml:space="preserve">• </t>
    </r>
    <r>
      <rPr>
        <sz val="11"/>
        <color rgb="FF000000"/>
        <rFont val="Calibri"/>
        <family val="2"/>
      </rPr>
      <t>Julkisen ja virallisen viestinnän koordinoidut viranomaisten välisen viestinnän strategiat</t>
    </r>
  </si>
  <si>
    <r>
      <rPr>
        <sz val="11"/>
        <color rgb="FF000000"/>
        <rFont val="Calibri"/>
        <family val="2"/>
      </rPr>
      <t xml:space="preserve">• </t>
    </r>
    <r>
      <rPr>
        <sz val="11"/>
        <color rgb="FF000000"/>
        <rFont val="Calibri"/>
        <family val="2"/>
      </rPr>
      <t>Yhteisön tietoisuus terveydensuojelukäytännöistä hätätilanteissa</t>
    </r>
  </si>
  <si>
    <r>
      <rPr>
        <sz val="11"/>
        <color rgb="FF000000"/>
        <rFont val="Calibri"/>
        <family val="2"/>
      </rPr>
      <t xml:space="preserve">• </t>
    </r>
    <r>
      <rPr>
        <sz val="11"/>
        <color rgb="FF000000"/>
        <rFont val="Calibri"/>
        <family val="2"/>
      </rPr>
      <t>Yhteisön hätävalmiuden tukitoimet</t>
    </r>
  </si>
  <si>
    <r>
      <rPr>
        <sz val="11"/>
        <color rgb="FF000000"/>
        <rFont val="Calibri"/>
        <family val="2"/>
      </rPr>
      <t xml:space="preserve">• </t>
    </r>
    <r>
      <rPr>
        <sz val="11"/>
        <color rgb="FF000000"/>
        <rFont val="Calibri"/>
        <family val="2"/>
      </rPr>
      <t>Riskiviestinnän, sosiaalisen mobilisaation ja yhteisön kehittämisen tekninen tuki ja ohjeet</t>
    </r>
  </si>
  <si>
    <r>
      <rPr>
        <sz val="11"/>
        <color rgb="FF000000"/>
        <rFont val="Calibri"/>
        <family val="2"/>
      </rPr>
      <t xml:space="preserve">• </t>
    </r>
    <r>
      <rPr>
        <sz val="11"/>
        <color rgb="FF000000"/>
        <rFont val="Calibri"/>
        <family val="2"/>
      </rPr>
      <t>Hätävalmiuden sosiaalisen mobilisaation strategiat</t>
    </r>
  </si>
  <si>
    <r>
      <rPr>
        <sz val="11"/>
        <color rgb="FF000000"/>
        <rFont val="Calibri"/>
        <family val="2"/>
      </rPr>
      <t>C.6</t>
    </r>
  </si>
  <si>
    <r>
      <rPr>
        <sz val="11"/>
        <color rgb="FF000000"/>
        <rFont val="Calibri"/>
        <family val="2"/>
      </rPr>
      <t>Tutkimus, kehitys ja arviointi hätävalmiudesta tiedottamiseen ja sen nopeuttamiseen</t>
    </r>
  </si>
  <si>
    <r>
      <rPr>
        <sz val="11"/>
        <color rgb="FF000000"/>
        <rFont val="Calibri"/>
        <family val="2"/>
      </rPr>
      <t xml:space="preserve">• </t>
    </r>
    <r>
      <rPr>
        <sz val="11"/>
        <color rgb="FF000000"/>
        <rFont val="Calibri"/>
        <family val="2"/>
      </rPr>
      <t>Operaatiotutkimus keskittyy yhteisön hätävalmiuteen</t>
    </r>
  </si>
  <si>
    <r>
      <rPr>
        <sz val="11"/>
        <color rgb="FF000000"/>
        <rFont val="Calibri"/>
        <family val="2"/>
      </rPr>
      <t xml:space="preserve">• </t>
    </r>
    <r>
      <rPr>
        <sz val="11"/>
        <color rgb="FF000000"/>
        <rFont val="Calibri"/>
        <family val="2"/>
      </rPr>
      <t>Yhteistyö muiden kansallisten ja kansainvälisten toimijoiden kanssa rokotteiden, diagnostiikan, hoitojen ja muiden keinojen kehittämisessä</t>
    </r>
  </si>
  <si>
    <r>
      <rPr>
        <sz val="11"/>
        <color rgb="FF000000"/>
        <rFont val="Calibri"/>
        <family val="2"/>
      </rPr>
      <t xml:space="preserve">• </t>
    </r>
    <r>
      <rPr>
        <sz val="11"/>
        <color rgb="FF000000"/>
        <rFont val="Calibri"/>
        <family val="2"/>
      </rPr>
      <t>Rokotteiden, diagnostiikan, hoitojen ja muiden keinojen (esim. WHO:n R&amp;D Blueprint) nopean kehittämisen globaali koordinaatio</t>
    </r>
  </si>
  <si>
    <r>
      <rPr>
        <sz val="11"/>
        <color rgb="FF000000"/>
        <rFont val="Calibri"/>
        <family val="2"/>
      </rPr>
      <t>• Yhteisötason hätävalmiuden arviointi</t>
    </r>
  </si>
  <si>
    <r>
      <rPr>
        <sz val="11"/>
        <color rgb="FF000000"/>
        <rFont val="Calibri"/>
        <family val="2"/>
      </rPr>
      <t xml:space="preserve">• Näyttö hätävalmiuden ja uusien tautien teknisten ohjeiden laatimiseen </t>
    </r>
  </si>
  <si>
    <r>
      <rPr>
        <sz val="11"/>
        <color rgb="FF000000"/>
        <rFont val="Calibri"/>
        <family val="2"/>
      </rPr>
      <t xml:space="preserve">• </t>
    </r>
    <r>
      <rPr>
        <sz val="11"/>
        <color rgb="FF000000"/>
        <rFont val="Calibri"/>
        <family val="2"/>
      </rPr>
      <t>Näyttö hätävalmiuden ja uusien terveysongelmien teknisten ohjeiden laatimiseen</t>
    </r>
  </si>
  <si>
    <r>
      <rPr>
        <sz val="11"/>
        <color rgb="FF000000"/>
        <rFont val="Calibri"/>
        <family val="2"/>
      </rPr>
      <t>• Hätävalmiuden maakohtainen arviointi</t>
    </r>
  </si>
  <si>
    <r>
      <rPr>
        <sz val="11"/>
        <color rgb="FF000000"/>
        <rFont val="Calibri"/>
        <family val="2"/>
      </rPr>
      <t>• Globaali ja alueellinen tutkimus, kustannus-hyötytutkimukset ja hätävalmiuden arviointi</t>
    </r>
  </si>
  <si>
    <r>
      <rPr>
        <i/>
        <sz val="11"/>
        <rFont val="Calibri"/>
        <family val="2"/>
      </rPr>
      <t>Resurssit – henkilöstö, taloudelliset resurssit, logistiikka ja tarvikkeet</t>
    </r>
  </si>
  <si>
    <r>
      <rPr>
        <sz val="11"/>
        <color rgb="FF000000"/>
        <rFont val="Calibri"/>
        <family val="2"/>
      </rPr>
      <t>R.1</t>
    </r>
  </si>
  <si>
    <r>
      <rPr>
        <sz val="11"/>
        <color rgb="FF000000"/>
        <rFont val="Calibri"/>
        <family val="2"/>
      </rPr>
      <t>Hätävalmiuden taloudelliset resurssit ja valmiustoiminnan vararahoitus</t>
    </r>
  </si>
  <si>
    <r>
      <rPr>
        <sz val="11"/>
        <color rgb="FF000000"/>
        <rFont val="Calibri"/>
        <family val="2"/>
      </rPr>
      <t xml:space="preserve">• </t>
    </r>
    <r>
      <rPr>
        <sz val="11"/>
        <color rgb="FF000000"/>
        <rFont val="Calibri"/>
        <family val="2"/>
      </rPr>
      <t>Hätävalmiuden budjettien ja muiden resurssien saatavuus</t>
    </r>
  </si>
  <si>
    <r>
      <rPr>
        <sz val="11"/>
        <color rgb="FF000000"/>
        <rFont val="Calibri"/>
        <family val="2"/>
      </rPr>
      <t xml:space="preserve">• </t>
    </r>
    <r>
      <rPr>
        <sz val="11"/>
        <color rgb="FF000000"/>
        <rFont val="Calibri"/>
        <family val="2"/>
      </rPr>
      <t>Hätävalmiuden prioriteetteihin varattu kotimainen rahoitus kansallisen terveydenhuollon rahoituksesta, tavallisesta terveydenhuollon budjetista sekä hätävarabudjetista</t>
    </r>
  </si>
  <si>
    <r>
      <rPr>
        <sz val="11"/>
        <color rgb="FF000000"/>
        <rFont val="Calibri"/>
        <family val="2"/>
      </rPr>
      <t xml:space="preserve">• </t>
    </r>
    <r>
      <rPr>
        <sz val="11"/>
        <color rgb="FF000000"/>
        <rFont val="Calibri"/>
        <family val="2"/>
      </rPr>
      <t>Kansainvälinen rahoitus kohdistettu suoraan maakohtaisiin valmiussuunnitelmiin ja -prioriteetteihin</t>
    </r>
  </si>
  <si>
    <r>
      <rPr>
        <sz val="11"/>
        <color rgb="FF000000"/>
        <rFont val="Calibri"/>
        <family val="2"/>
      </rPr>
      <t>• Vararahoituksen saatavuus hätätilanteita varten</t>
    </r>
  </si>
  <si>
    <r>
      <rPr>
        <sz val="11"/>
        <color rgb="FF000000"/>
        <rFont val="Calibri"/>
        <family val="2"/>
      </rPr>
      <t>• Valmiustoiminnan vararahoitusmekanismien määrittäminen ja rahoittaminen</t>
    </r>
  </si>
  <si>
    <r>
      <rPr>
        <sz val="11"/>
        <color rgb="FF000000"/>
        <rFont val="Calibri"/>
        <family val="2"/>
      </rPr>
      <t xml:space="preserve">• </t>
    </r>
    <r>
      <rPr>
        <sz val="11"/>
        <color rgb="FF000000"/>
        <rFont val="Calibri"/>
        <family val="2"/>
      </rPr>
      <t>Monialainen ja organisatorinen vararahoitus hätätilanteita varten</t>
    </r>
  </si>
  <si>
    <r>
      <rPr>
        <sz val="11"/>
        <color rgb="FF000000"/>
        <rFont val="Calibri"/>
        <family val="2"/>
      </rPr>
      <t>R.2</t>
    </r>
  </si>
  <si>
    <r>
      <rPr>
        <sz val="11"/>
        <color rgb="FF000000"/>
        <rFont val="Calibri"/>
        <family val="2"/>
      </rPr>
      <t>Omistautunut, koulutettu ja varustettu henkilöstö hätätilanteita varten</t>
    </r>
  </si>
  <si>
    <r>
      <rPr>
        <sz val="11"/>
        <color rgb="FF000000"/>
        <rFont val="Calibri"/>
        <family val="2"/>
      </rPr>
      <t xml:space="preserve">• </t>
    </r>
    <r>
      <rPr>
        <sz val="11"/>
        <color rgb="FF000000"/>
        <rFont val="Calibri"/>
        <family val="2"/>
      </rPr>
      <t>Terveydenhuollon työntekijöiden kouluttaminen hätävalmiuteen kaikkien vaarojen varalta</t>
    </r>
  </si>
  <si>
    <r>
      <rPr>
        <sz val="11"/>
        <color rgb="FF000000"/>
        <rFont val="Calibri"/>
        <family val="2"/>
      </rPr>
      <t xml:space="preserve">• </t>
    </r>
    <r>
      <rPr>
        <sz val="11"/>
        <color rgb="FF000000"/>
        <rFont val="Calibri"/>
        <family val="2"/>
      </rPr>
      <t>Monia vaaroja koskevat monialaiset koulutuskurssit sisältävät terveyden</t>
    </r>
  </si>
  <si>
    <r>
      <rPr>
        <sz val="11"/>
        <color rgb="FF000000"/>
        <rFont val="Calibri"/>
        <family val="2"/>
      </rPr>
      <t xml:space="preserve">• </t>
    </r>
    <r>
      <rPr>
        <sz val="11"/>
        <color rgb="FF000000"/>
        <rFont val="Calibri"/>
        <family val="2"/>
      </rPr>
      <t>Alueellisen ja globaalin terveydellisiin hätätilanteisiin varautuneen työvoiman (mukaan lukien tiimit ja asiantuntijajoukot) valmiuden tekniset ohjeet ja tuki</t>
    </r>
  </si>
  <si>
    <r>
      <rPr>
        <sz val="11"/>
        <color rgb="FF000000"/>
        <rFont val="Calibri"/>
        <family val="2"/>
      </rPr>
      <t xml:space="preserve">• </t>
    </r>
    <r>
      <rPr>
        <sz val="11"/>
        <color rgb="FF000000"/>
        <rFont val="Calibri"/>
        <family val="2"/>
      </rPr>
      <t>Monien sidosryhmien järjestämä yhteisön vapaaehtoisauttajien koulutus koskien hätätilanteisiin liittyviä terveysnäkökohtia</t>
    </r>
  </si>
  <si>
    <r>
      <rPr>
        <sz val="11"/>
        <color rgb="FF000000"/>
        <rFont val="Calibri"/>
        <family val="2"/>
      </rPr>
      <t xml:space="preserve">• </t>
    </r>
    <r>
      <rPr>
        <sz val="11"/>
        <color rgb="FF000000"/>
        <rFont val="Calibri"/>
        <family val="2"/>
      </rPr>
      <t>Erikoistiimien (esim. ensiapuryhmien, nopean toiminnan ryhmien) ja asiantuntijajoukkojen perustaminen ja ylläpito</t>
    </r>
  </si>
  <si>
    <r>
      <rPr>
        <sz val="11"/>
        <color rgb="FF000000"/>
        <rFont val="Calibri"/>
        <family val="2"/>
      </rPr>
      <t>• Toimintaan valmistava koulutus</t>
    </r>
  </si>
  <si>
    <r>
      <rPr>
        <sz val="11"/>
        <color rgb="FF000000"/>
        <rFont val="Calibri"/>
        <family val="2"/>
      </rPr>
      <t>• Terveydenhuollon työvoiman kehityssuunnitelmat sisältävät hätätilanteisiin liittyvät toiminnot, huomioivat ammattitaidon puutteet ja kattavat julkisen ja yksityisen alan sekä kansalaistoiminnan</t>
    </r>
  </si>
  <si>
    <r>
      <rPr>
        <sz val="11"/>
        <color rgb="FF000000"/>
        <rFont val="Calibri"/>
        <family val="2"/>
      </rPr>
      <t>• Maiden väliset kriisikapasiteettia koskevat sopimukset</t>
    </r>
  </si>
  <si>
    <r>
      <rPr>
        <sz val="11"/>
        <color rgb="FF000000"/>
        <rFont val="Calibri"/>
        <family val="2"/>
      </rPr>
      <t>R.3</t>
    </r>
  </si>
  <si>
    <r>
      <rPr>
        <sz val="11"/>
        <color rgb="FF000000"/>
        <rFont val="Calibri"/>
        <family val="2"/>
      </rPr>
      <t>Terveydenhuollon logistiset mekanismit ja välttämättömät tarvikkeet</t>
    </r>
  </si>
  <si>
    <r>
      <rPr>
        <sz val="11"/>
        <color rgb="FF000000"/>
        <rFont val="Calibri"/>
        <family val="2"/>
      </rPr>
      <t xml:space="preserve">• </t>
    </r>
    <r>
      <rPr>
        <sz val="11"/>
        <color rgb="FF000000"/>
        <rFont val="Calibri"/>
        <family val="2"/>
      </rPr>
      <t>Varmuusvarastojen ja -tarvikkeiden saatavuus yhteisötasolla</t>
    </r>
  </si>
  <si>
    <r>
      <rPr>
        <sz val="11"/>
        <color rgb="FF000000"/>
        <rFont val="Calibri"/>
        <family val="2"/>
      </rPr>
      <t xml:space="preserve">• </t>
    </r>
    <r>
      <rPr>
        <sz val="11"/>
        <color rgb="FF000000"/>
        <rFont val="Calibri"/>
        <family val="2"/>
      </rPr>
      <t>Rokotteiden (kylmäketju mukaan lukien), vastalääkkeiden, näytteenotto- ja diagnostiikkavälineiden, henkilönsuojainten ja muiden välttämättömien tarvikkeiden varastoinnin ja ylläpidon järjestelmät ja sopimukset</t>
    </r>
  </si>
  <si>
    <r>
      <rPr>
        <sz val="11"/>
        <color rgb="FF000000"/>
        <rFont val="Calibri"/>
        <family val="2"/>
      </rPr>
      <t xml:space="preserve">• </t>
    </r>
    <r>
      <rPr>
        <sz val="11"/>
        <color rgb="FF000000"/>
        <rFont val="Calibri"/>
        <family val="2"/>
      </rPr>
      <t>Keskeisten tarvikkeiden globaalin priorisoinnin ja jakelun sopimukset hätätilanteissa</t>
    </r>
  </si>
  <si>
    <r>
      <rPr>
        <sz val="11"/>
        <color rgb="FF000000"/>
        <rFont val="Calibri"/>
        <family val="2"/>
      </rPr>
      <t xml:space="preserve">• </t>
    </r>
    <r>
      <rPr>
        <sz val="11"/>
        <color rgb="FF000000"/>
        <rFont val="Calibri"/>
        <family val="2"/>
      </rPr>
      <t>Logistiikkajärjestelmien hätävalmius tukea terveydenhuoltoa hätätilanteissa</t>
    </r>
  </si>
  <si>
    <r>
      <rPr>
        <sz val="11"/>
        <color rgb="FF000000"/>
        <rFont val="Calibri"/>
        <family val="2"/>
      </rPr>
      <t xml:space="preserve">• </t>
    </r>
    <r>
      <rPr>
        <sz val="11"/>
        <color rgb="FF000000"/>
        <rFont val="Calibri"/>
        <family val="2"/>
      </rPr>
      <t>Globaali ja alueellinen välttämättömien tarvikkeiden varastointi, kerääminen ja logistiikkajärjestelmien valmius niiden jakeluun hätätilanteissa</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</si>
  <si>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</si>
  <si>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</si>
  <si>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</si>
  <si>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</si>
  <si>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</si>
  <si>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</si>
  <si>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</si>
  <si>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</si>
  <si>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</si>
  <si>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</si>
  <si>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</si>
  <si>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</si>
  <si>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</si>
  <si>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</si>
  <si>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</si>
  <si>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</si>
  <si>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</si>
  <si>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</si>
  <si>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</si>
  <si>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</si>
  <si>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</si>
  <si>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</si>
  <si>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</si>
  <si>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</si>
  <si>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</si>
  <si>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</si>
  <si>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</si>
  <si>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</si>
  <si>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</si>
  <si>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</si>
  <si>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</si>
  <si>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</si>
  <si>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</si>
  <si>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</si>
  <si>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</si>
  <si>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</si>
  <si>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</si>
  <si>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</si>
  <si>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</si>
  <si>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</si>
  <si>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</si>
  <si>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</si>
  <si>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</si>
  <si>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</si>
  <si>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</si>
  <si>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</si>
  <si>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</si>
  <si>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</si>
  <si>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</si>
  <si>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</si>
  <si>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</si>
  <si>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</si>
  <si>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</si>
  <si>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</si>
  <si>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</si>
  <si>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</si>
  <si>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</si>
  <si>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</si>
  <si>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</si>
  <si>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</si>
  <si>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</si>
  <si>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</si>
  <si>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</si>
  <si>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</si>
  <si>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</si>
  <si>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</si>
  <si>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</si>
  <si>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</si>
  <si>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</si>
  <si>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</si>
  <si>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</si>
  <si>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</si>
  <si>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</si>
  <si>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</si>
  <si>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</si>
  <si>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</si>
  <si>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</si>
  <si>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</si>
  <si>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</si>
  <si>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</si>
  <si>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</si>
  <si>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</si>
  <si>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</si>
  <si>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</si>
  <si>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</si>
  <si>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</si>
  <si>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</si>
  <si>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</si>
  <si>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</si>
  <si>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</si>
  <si>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</si>
  <si>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</si>
  <si>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</si>
  <si>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</si>
  <si>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</si>
  <si>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</si>
  <si>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</si>
  <si>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</si>
  <si>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</si>
  <si>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</si>
  <si>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</si>
  <si>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</si>
  <si>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</si>
  <si>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</si>
  <si>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</si>
  <si>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</si>
  <si>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</si>
  <si>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</si>
  <si>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</si>
  <si>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</si>
  <si>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</si>
  <si>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</si>
  <si>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</si>
  <si>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</si>
  <si>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</si>
  <si>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</si>
  <si>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</si>
  <si>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</si>
  <si>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</si>
  <si>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</si>
  <si>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</si>
  <si>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</si>
  <si>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</si>
  <si>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</si>
  <si>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</si>
  <si>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</si>
  <si>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</si>
  <si>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</si>
  <si>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</si>
  <si>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</si>
  <si>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</si>
  <si>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</si>
  <si>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</si>
  <si>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</si>
  <si>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</si>
  <si>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</si>
  <si>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</si>
  <si>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</si>
  <si>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</si>
  <si>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</si>
  <si>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</si>
  <si>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</si>
  <si>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</si>
  <si>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</si>
  <si>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</si>
  <si>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</si>
  <si>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</si>
  <si>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</si>
  <si>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</si>
  <si>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</si>
  <si>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</si>
  <si>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</si>
  <si>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</si>
  <si>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</si>
  <si>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</si>
  <si>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</si>
  <si>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</si>
  <si>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</si>
  <si>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</si>
  <si>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</si>
  <si>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</si>
  <si>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</si>
  <si>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</si>
  <si>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</si>
  <si>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</si>
  <si>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</si>
  <si>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</si>
  <si>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</si>
  <si>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</si>
  <si>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</si>
  <si>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</si>
  <si>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</si>
  <si>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</si>
  <si>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</si>
  <si>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</si>
  <si>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</si>
  <si>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</si>
  <si>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</si>
  <si>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</si>
  <si>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</si>
  <si>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</si>
  <si>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</si>
  <si>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</si>
  <si>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</si>
  <si>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</si>
  <si>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</si>
  <si>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</si>
  <si>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</si>
  <si>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</si>
  <si>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</si>
  <si>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</si>
  <si>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</si>
  <si>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</si>
  <si>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</si>
  <si>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</si>
  <si>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</si>
  <si>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</si>
  <si>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</si>
  <si>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</si>
  <si>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</si>
  <si>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</si>
  <si>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</si>
  <si>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</si>
  <si>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</si>
  <si>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</si>
  <si>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</si>
  <si>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</si>
  <si>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</si>
  <si>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</si>
  <si>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</si>
  <si>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</si>
  <si>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</si>
  <si>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</si>
  <si>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</si>
  <si>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</si>
  <si>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</si>
  <si>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</si>
  <si>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</si>
  <si>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</si>
  <si>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</si>
  <si>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</si>
  <si>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</si>
  <si>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</si>
  <si>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</si>
  <si>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</si>
  <si>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</si>
  <si>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</si>
  <si>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</si>
  <si>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</si>
  <si>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</si>
  <si>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</si>
  <si>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</si>
  <si>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</si>
  <si>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</si>
  <si>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</si>
  <si>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</si>
  <si>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</si>
  <si>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</si>
  <si>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</si>
  <si>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</si>
  <si>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</si>
  <si>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</si>
  <si>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</si>
  <si>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</si>
  <si>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</si>
  <si>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</si>
  <si>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</si>
  <si>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</si>
  <si>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</si>
  <si>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</si>
  <si>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</si>
  <si>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</si>
  <si>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</si>
  <si>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</si>
  <si>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</si>
  <si>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</si>
  <si>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</si>
  <si>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</si>
  <si>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</si>
  <si>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</si>
  <si>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</si>
  <si>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</si>
  <si>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</si>
  <si>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</si>
  <si>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</si>
  <si>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</si>
  <si>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</si>
  <si>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</si>
  <si>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</si>
  <si>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</si>
  <si>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</si>
  <si>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</si>
  <si>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</si>
  <si>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</si>
  <si>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</si>
  <si>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</si>
  <si>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</si>
  <si>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</si>
  <si>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</si>
  <si>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</si>
  <si>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</si>
  <si>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</si>
  <si>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</si>
  <si>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</si>
  <si>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</si>
  <si>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</si>
  <si>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</si>
  <si>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</si>
  <si>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</si>
  <si>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</si>
  <si>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</si>
  <si>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</si>
  <si>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</si>
  <si>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</si>
  <si>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</si>
  <si>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</si>
  <si>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</si>
  <si>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</si>
  <si>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</si>
  <si>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</si>
  <si>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</si>
  <si>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</si>
  <si>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</si>
  <si>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</si>
  <si>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</si>
  <si>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</si>
  <si>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</si>
  <si>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</si>
  <si>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</si>
  <si>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</si>
  <si>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</si>
  <si>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</si>
  <si>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</si>
  <si>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</si>
  <si>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</si>
  <si>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</si>
  <si>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</si>
  <si>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</si>
  <si>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</si>
  <si>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</si>
  <si>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</si>
  <si>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</si>
  <si>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</si>
  <si>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</si>
  <si>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</si>
  <si>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</si>
  <si>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</si>
  <si>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</si>
  <si>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</si>
  <si>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</si>
  <si>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</si>
  <si>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</si>
  <si>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</si>
  <si>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</si>
  <si>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</si>
  <si>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</si>
  <si>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</si>
  <si>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</si>
  <si>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</si>
  <si>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</si>
  <si>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</si>
  <si>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</si>
  <si>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</si>
  <si>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</si>
  <si>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</si>
  <si>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</si>
  <si>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</si>
  <si>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</si>
  <si>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</si>
  <si>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</si>
  <si>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</si>
  <si>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</si>
  <si>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</si>
  <si>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</si>
  <si>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</si>
  <si>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</si>
  <si>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</si>
  <si>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</si>
  <si>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</si>
  <si>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</si>
  <si>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</si>
  <si>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</si>
  <si>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</si>
  <si>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</si>
  <si>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</si>
  <si>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</si>
  <si>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</si>
  <si>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</si>
  <si>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</si>
  <si>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</si>
  <si>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</si>
  <si>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</si>
  <si>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</si>
  <si>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</si>
  <si>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</si>
  <si>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</si>
  <si>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</si>
  <si>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</si>
  <si>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</si>
  <si>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</si>
  <si>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</si>
  <si>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</si>
  <si>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</si>
  <si>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</si>
  <si>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</si>
  <si>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</si>
  <si>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</si>
  <si>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</si>
  <si>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</si>
  <si>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</si>
  <si>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</si>
  <si>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</si>
  <si>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</si>
  <si>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</si>
  <si>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</si>
  <si>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</si>
  <si>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</si>
  <si>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</si>
  <si>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</si>
  <si>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</si>
  <si>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</si>
  <si>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</si>
  <si>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</si>
  <si>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</si>
  <si>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</si>
  <si>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</si>
  <si>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</si>
  <si>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</si>
  <si>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</si>
  <si>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</si>
  <si>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</si>
  <si>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</si>
  <si>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</si>
  <si>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</si>
  <si>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</si>
  <si>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</si>
  <si>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</si>
  <si>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</si>
  <si>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</si>
  <si>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</si>
  <si>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</si>
  <si>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</si>
  <si>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</si>
  <si>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</si>
  <si>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</si>
  <si>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</si>
  <si>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</si>
  <si>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</si>
  <si>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</si>
  <si>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</si>
  <si>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</si>
  <si>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</si>
  <si>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</si>
  <si>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</si>
  <si>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</si>
  <si>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</si>
  <si>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</si>
  <si>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</si>
  <si>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</si>
  <si>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</si>
  <si>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</si>
  <si>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</si>
  <si>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</si>
  <si>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</si>
  <si>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</si>
  <si>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</si>
  <si>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</si>
  <si>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</si>
  <si>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</si>
  <si>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</si>
  <si>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</si>
  <si>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</si>
  <si>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</si>
  <si>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</si>
  <si>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</si>
  <si>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</si>
  <si>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</si>
  <si>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</si>
  <si>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</si>
  <si>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</si>
  <si>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</si>
  <si>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</si>
  <si>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</si>
  <si>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</si>
  <si>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</si>
  <si>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</si>
  <si>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</si>
  <si>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</si>
  <si>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</si>
  <si>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</si>
  <si>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</si>
  <si>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</si>
  <si>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</si>
  <si>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</si>
  <si>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</si>
  <si>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</si>
  <si>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</si>
  <si>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</si>
  <si>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</si>
  <si>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</si>
  <si>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</si>
  <si>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</si>
  <si>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</si>
  <si>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</si>
  <si>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</si>
  <si>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</si>
  <si>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</si>
  <si>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</si>
  <si>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</si>
  <si>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</si>
  <si>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</si>
  <si>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</si>
  <si>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</si>
  <si>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</si>
  <si>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</si>
  <si>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</si>
  <si>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</si>
  <si>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</si>
  <si>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</si>
  <si>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</si>
  <si>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</si>
  <si>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</si>
  <si>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</si>
  <si>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</si>
  <si>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</si>
  <si>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</si>
  <si>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</si>
  <si>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</si>
  <si>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</si>
  <si>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</si>
  <si>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</si>
  <si>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</si>
  <si>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</si>
  <si>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</si>
  <si>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</si>
  <si>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</si>
  <si>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</si>
  <si>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</si>
  <si>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</si>
  <si>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</si>
  <si>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</si>
  <si>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</si>
  <si>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</si>
  <si>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</si>
  <si>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</si>
  <si>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</si>
  <si>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</si>
  <si>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</si>
  <si>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</si>
  <si>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</si>
  <si>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</si>
  <si>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</si>
  <si>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</si>
  <si>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</si>
  <si>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</si>
  <si>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</si>
  <si>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</si>
  <si>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</si>
  <si>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</si>
  <si>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</si>
  <si>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</si>
  <si>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</si>
  <si>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</si>
  <si>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</si>
  <si>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</si>
  <si>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</si>
  <si>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</si>
  <si>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</si>
  <si>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</si>
  <si>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</si>
  <si>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</si>
  <si>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</si>
  <si>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</si>
  <si>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</si>
  <si>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</si>
  <si>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</si>
  <si>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</si>
  <si>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</si>
  <si>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</si>
  <si>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</si>
  <si>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</si>
  <si>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</si>
  <si>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</si>
  <si>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</si>
  <si>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</si>
  <si>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</si>
  <si>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</si>
  <si>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</si>
  <si>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</si>
  <si>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</si>
  <si>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</si>
  <si>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</si>
  <si>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</si>
  <si>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</si>
  <si>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</si>
  <si>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</si>
  <si>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</si>
  <si>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</si>
  <si>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</si>
  <si>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</si>
  <si>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</si>
  <si>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</si>
  <si>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</si>
  <si>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</si>
  <si>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</si>
  <si>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</si>
  <si>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</si>
  <si>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</si>
  <si>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</si>
  <si>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</si>
  <si>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</si>
  <si>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</si>
  <si>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</si>
  <si>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</si>
  <si>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</si>
  <si>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</si>
  <si>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</si>
  <si>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</si>
  <si>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</si>
  <si>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</si>
  <si>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</si>
  <si>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</si>
  <si>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</si>
  <si>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</si>
  <si>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</si>
  <si>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</si>
  <si>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</si>
  <si>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</si>
  <si>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3 Kansallisen kansanterveydellistä hätätilannetta koskevan valmiussuunnitelman on laatinut ja sitä päivittää ja tukee esim. kansallinen toimivaltainen elin.</t>
  </si>
  <si>
    <t>A7: Opitun hyödyntäminen</t>
  </si>
  <si>
    <r>
      <t xml:space="preserve">Opitun </t>
    </r>
    <r>
      <rPr>
        <sz val="11"/>
        <color rgb="FF000000"/>
        <rFont val="Calibri"/>
        <family val="2"/>
      </rPr>
      <t>hyödyntäminen</t>
    </r>
  </si>
  <si>
    <t>Opitun hyödyntäminen</t>
  </si>
  <si>
    <t>Tapahtuman jälkiarvioinnissa tai harjoituksissa saatu oppi jaetaan kansainvälisen yhteisön kanssa.</t>
  </si>
  <si>
    <r>
      <t xml:space="preserve">Opitun </t>
    </r>
    <r>
      <rPr>
        <b/>
        <sz val="12"/>
        <color rgb="FFFFFFFF"/>
        <rFont val="Calibri"/>
        <family val="2"/>
      </rPr>
      <t>hyödyntäminen</t>
    </r>
  </si>
  <si>
    <t>Kansanterveydellisiin hätätilanteisiin varautumisen (PHEP) prosessi kattaa seitsemän yleisaluetta: 1. Tapahtumaa edeltävät valmistelut ja hallinto, 2. Resurssit: koulutettu työvoima, 3. Valmiuksien tukeminen: valvonta, 4. Valmiuksien tukeminen: riskinarviointi, 5. Tapahtumaan reagoinnin hallinta, 6. Tapahtuman jälkiarviointi ja 7. Opitun hyödyntäminen. PHEP-prosessissa korostetaan kansanterveydellisen hätätilan valmius- ja reagointijärjestelmän kolmea tärkeintä vaihetta (ennen tapahtumaa, tapahtuman aikana ja sen jälkeen).</t>
  </si>
  <si>
    <t>Vastuuviranomainen/vastuuviranomaiset:</t>
  </si>
  <si>
    <t>Vastaaja(t):</t>
  </si>
  <si>
    <t>Pisteet</t>
  </si>
  <si>
    <t>Valitse haluttu prosenttimäärä kirjoittamalla "1" vastaavaan sarakkeeseen</t>
  </si>
  <si>
    <t>Tapahtuman jälkiarvioinnissa tai harjoituksissa saatua oppia hyödynnetään valmius- ja reagointitoimien parantamiseen.</t>
  </si>
  <si>
    <t>Tapahtuman jälkiarvioinnissa tai harjoituksissa saatua oppia hyödynnetään kaikilla asiaankuuluvilla aloilla.</t>
  </si>
  <si>
    <t>Tapahtuman jälkiarvioinnissa tai harjoituksissa saatua oppia hyödynnetään toimintaohjelmien ja käytännön parantamiseen.</t>
  </si>
  <si>
    <t>1 Tapahtuman jälkiarvioinnissa tai harjoituksissa saatua oppia hyödynnetään valmius- ja reagointitoimien parantamiseen.</t>
  </si>
  <si>
    <t>2 Tapahtuman jälkiarvioinnissa tai harjoituksissa saatua oppia hyödynnetään kaikilla asiaankuuluvilla aloilla.</t>
  </si>
  <si>
    <t>3 Tapahtuman jälkiarvioinnissa tai harjoituksissa saatua oppia hyödynnetään toimintaohjelmien ja käytännön parantamiseen.</t>
  </si>
  <si>
    <t>Tapahtuman jälkiarvioinnissa tehdyn PHEP-järjestelmän vahvuuksien ja heikkouksien arvioinnin jälkeen nämä havainnot on muutettava teoiksi eli saatu oppi on hyödynnettävä.</t>
  </si>
  <si>
    <t>Valitse haluttu prosenttimäärä kirjoittamalla ”1” vastaavaan sarakkeeseen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</si>
</sst>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0"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0"/>
      <color theme="1"/>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6" fillId="0" borderId="0" applyFill="0" applyBorder="0" applyAlignment="0" applyProtection="0"/>
    <xf numFmtId="0" fontId="14" fillId="2" borderId="0" applyNumberFormat="0" applyBorder="0" applyAlignment="0" applyProtection="0"/>
  </cellStyleXfs>
  <cellXfs count="466">
    <xf numFmtId="0" fontId="0" fillId="0" borderId="0" xfId="0" applyFont="1" applyAlignment="1"/>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75" fillId="8" borderId="0" xfId="0" applyFont="1" applyFill="1" applyBorder="1" applyAlignment="1" applyProtection="1">
      <alignment horizontal="center" vertical="center"/>
      <protection locked="0"/>
    </xf>
    <xf numFmtId="0" fontId="78" fillId="5" borderId="20" xfId="0" applyFont="1" applyFill="1" applyBorder="1" applyAlignment="1">
      <alignment horizontal="left" vertical="top" wrapText="1"/>
    </xf>
    <xf numFmtId="0" fontId="78" fillId="4" borderId="0" xfId="0" applyFont="1" applyFill="1" applyBorder="1" applyAlignment="1">
      <alignment horizontal="left" vertical="top" wrapText="1"/>
    </xf>
    <xf numFmtId="0" fontId="84" fillId="3" borderId="41" xfId="0" applyFont="1" applyFill="1" applyBorder="1" applyAlignment="1">
      <alignment vertical="center" wrapText="1"/>
    </xf>
    <xf numFmtId="0" fontId="4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0" fillId="6" borderId="0" xfId="0" applyFont="1" applyFill="1" applyBorder="1" applyAlignment="1">
      <alignment horizontal="justify" vertical="center" wrapText="1"/>
    </xf>
    <xf numFmtId="0" fontId="6" fillId="8" borderId="0" xfId="0" applyFont="1" applyFill="1" applyBorder="1" applyAlignment="1">
      <alignment horizontal="left" vertical="center"/>
    </xf>
    <xf numFmtId="0" fontId="0" fillId="6" borderId="0" xfId="0" applyFont="1" applyFill="1" applyBorder="1" applyAlignment="1">
      <alignment horizontal="center" vertical="center"/>
    </xf>
    <xf numFmtId="0" fontId="67" fillId="6" borderId="0" xfId="0" applyFont="1" applyFill="1" applyBorder="1" applyAlignment="1">
      <alignment horizontal="center" vertical="center"/>
    </xf>
    <xf numFmtId="0" fontId="66" fillId="6" borderId="0" xfId="0" applyFont="1" applyFill="1" applyBorder="1" applyAlignment="1">
      <alignment horizontal="left" vertical="center"/>
    </xf>
    <xf numFmtId="0" fontId="0" fillId="6" borderId="0"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39" fillId="5"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63" fillId="3" borderId="1" xfId="0" applyFont="1" applyFill="1" applyBorder="1" applyAlignment="1">
      <alignment horizontal="center" vertical="center" textRotation="90" wrapText="1"/>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78" fillId="6" borderId="0" xfId="0" applyFont="1" applyFill="1" applyBorder="1" applyAlignment="1">
      <alignment horizontal="left" vertical="center" wrapText="1"/>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88" fillId="11" borderId="0" xfId="0" applyFont="1" applyFill="1" applyBorder="1" applyAlignment="1" applyProtection="1">
      <alignment horizontal="center" vertical="center" wrapText="1"/>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85" fillId="8" borderId="0" xfId="0" applyFont="1" applyFill="1" applyBorder="1" applyAlignment="1" applyProtection="1">
      <alignment horizontal="center" vertical="center"/>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79" fillId="18" borderId="53" xfId="0" applyFont="1" applyFill="1" applyBorder="1" applyAlignment="1" applyProtection="1">
      <alignment horizontal="center" vertical="center"/>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78" fillId="6" borderId="50"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78"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87"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 fillId="7" borderId="0" xfId="0" applyFont="1" applyFill="1" applyBorder="1" applyAlignment="1">
      <alignment horizontal="left" vertical="center" wrapText="1"/>
    </xf>
    <xf numFmtId="0" fontId="75" fillId="8" borderId="0" xfId="0" applyFont="1" applyFill="1" applyBorder="1" applyAlignment="1" applyProtection="1">
      <alignment horizontal="center" vertical="center"/>
      <protection locked="0"/>
    </xf>
    <xf numFmtId="0" fontId="99" fillId="8" borderId="0" xfId="0" applyFont="1" applyFill="1" applyBorder="1" applyAlignment="1" applyProtection="1">
      <alignment horizontal="center" vertical="center"/>
      <protection locked="0"/>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Yhteenveto!$E$34:$E$40</c:f>
              <c:strCache>
                <c:ptCount val="7"/>
                <c:pt idx="0">
                  <c:v>Tapahtumaa edeltävät valmistelut ja hallinto</c:v>
                </c:pt>
                <c:pt idx="1">
                  <c:v>Resurssit: koulutettu työvoima</c:v>
                </c:pt>
                <c:pt idx="2">
                  <c:v>Valmiuksien tukeminen: valvonta</c:v>
                </c:pt>
                <c:pt idx="3">
                  <c:v>Valmiuksien tukeminen: riskinarviointi</c:v>
                </c:pt>
                <c:pt idx="4">
                  <c:v>Tapahtumaan reagoinnin hallinta</c:v>
                </c:pt>
                <c:pt idx="5">
                  <c:v>Tapahtuman jälkiarviointi</c:v>
                </c:pt>
                <c:pt idx="6">
                  <c:v>Opitun hyödyntäminen</c:v>
                </c:pt>
              </c:strCache>
            </c:strRef>
          </c:cat>
          <c:val>
            <c:numRef>
              <c:f>Yhteenveto!$G$34:$G$40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D7E-47CE-91E5-1EC76C01E88E}"/>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Yhteenveto!$E$46:$E$52</c:f>
              <c:strCache>
                <c:ptCount val="7"/>
                <c:pt idx="0">
                  <c:v>Tapahtumaa edeltävät valmistelut ja hallinto</c:v>
                </c:pt>
                <c:pt idx="1">
                  <c:v>Resurssit: koulutettu työvoima</c:v>
                </c:pt>
                <c:pt idx="2">
                  <c:v>Valmiuksien tukeminen: valvonta</c:v>
                </c:pt>
                <c:pt idx="3">
                  <c:v>Valmiuksien tukeminen: riskinarviointi</c:v>
                </c:pt>
                <c:pt idx="4">
                  <c:v>Tapahtumaan reagoinnin hallinta</c:v>
                </c:pt>
                <c:pt idx="5">
                  <c:v>Tapahtuman jälkiarviointi</c:v>
                </c:pt>
                <c:pt idx="6">
                  <c:v>Opitun hyödyntäminen</c:v>
                </c:pt>
              </c:strCache>
            </c:strRef>
          </c:cat>
          <c:val>
            <c:numRef>
              <c:f>Yhteenveto!$G$46:$G$52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5E91-4995-9C05-9A79D3F58A23}"/>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01A5-4E4C-820E-3E36C520BA30}"/>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01A5-4E4C-820E-3E36C520BA30}"/>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01A5-4E4C-820E-3E36C520BA30}"/>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A5-4E4C-820E-3E36C520BA30}"/>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01A5-4E4C-820E-3E36C520BA30}"/>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A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A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Yhteenveto'!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298450</xdr:colOff>
      <xdr:row>6</xdr:row>
      <xdr:rowOff>1428750</xdr:rowOff>
    </xdr:from>
    <xdr:ext cx="2752725" cy="409575"/>
    <xdr:sp macro="" textlink="">
      <xdr:nvSpPr>
        <xdr:cNvPr id="1852675" name="Tekstvak 19"/>
        <xdr:cNvSpPr txBox="1">
          <a:spLocks noChangeArrowheads="1"/>
        </xdr:cNvSpPr>
      </xdr:nvSpPr>
      <xdr:spPr bwMode="auto">
        <a:xfrm rot="10800000">
          <a:off x="2616200" y="3730625"/>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Tapahtuman jälkeen</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Valvonta</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Riskin- ja kriisinhallinta</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Riskinarviointi</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Saatujen kokemusten hyödyntäminen</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Tapahtuman jälkiarviointi</a:t>
          </a:r>
          <a:r>
            <a:rPr lang="en-US" sz="1200"/>
            <a:t>
</a:t>
          </a:r>
        </a:p>
      </xdr:txBody>
    </xdr:sp>
    <xdr:clientData/>
  </xdr:twoCellAnchor>
  <xdr:oneCellAnchor>
    <xdr:from>
      <xdr:col>4</xdr:col>
      <xdr:colOff>683779</xdr:colOff>
      <xdr:row>6</xdr:row>
      <xdr:rowOff>3181624</xdr:rowOff>
    </xdr:from>
    <xdr:ext cx="1940788" cy="691600"/>
    <xdr:sp macro="" textlink="">
      <xdr:nvSpPr>
        <xdr:cNvPr id="1852682" name="Tekstvak 19"/>
        <xdr:cNvSpPr txBox="1">
          <a:spLocks noChangeArrowheads="1"/>
        </xdr:cNvSpPr>
      </xdr:nvSpPr>
      <xdr:spPr bwMode="auto">
        <a:xfrm rot="-2179498">
          <a:off x="3001529" y="5483499"/>
          <a:ext cx="1940788" cy="69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100" b="1">
              <a:solidFill>
                <a:srgbClr val="FFFFFF"/>
              </a:solidFill>
              <a:latin typeface="Verdana"/>
              <a:ea typeface="Verdana"/>
            </a:rPr>
            <a:t>Tapahtuman</a:t>
          </a:r>
        </a:p>
        <a:p>
          <a:pPr algn="r" rtl="0"/>
          <a:r>
            <a:rPr lang="en-US" sz="2100" b="1">
              <a:solidFill>
                <a:srgbClr val="FFFFFF"/>
              </a:solidFill>
              <a:latin typeface="Verdana"/>
              <a:ea typeface="Verdana"/>
            </a:rPr>
            <a:t> aikana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Valmiuksien kehittäminen ja ylläpito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188416</xdr:colOff>
      <xdr:row>6</xdr:row>
      <xdr:rowOff>2908597</xdr:rowOff>
    </xdr:from>
    <xdr:to>
      <xdr:col>4</xdr:col>
      <xdr:colOff>716589</xdr:colOff>
      <xdr:row>6</xdr:row>
      <xdr:rowOff>3186459</xdr:rowOff>
    </xdr:to>
    <xdr:sp macro="" textlink="" fLocksText="0">
      <xdr:nvSpPr>
        <xdr:cNvPr id="3342" name="Right Arrow 71"/>
        <xdr:cNvSpPr/>
      </xdr:nvSpPr>
      <xdr:spPr>
        <a:xfrm rot="-9119546">
          <a:off x="2506166" y="5210472"/>
          <a:ext cx="528173" cy="277862"/>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Hallinto</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Seuraava</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4" customWidth="1"/>
    <col min="2" max="2" width="46.5703125" style="4" customWidth="1"/>
    <col min="3" max="3" width="6.140625" style="4" customWidth="1"/>
    <col min="4" max="4" width="56.7109375" style="4" customWidth="1"/>
    <col min="5" max="5" width="5.7109375" style="4" customWidth="1"/>
    <col min="6" max="6" width="94.7109375" style="4" customWidth="1"/>
    <col min="7" max="7" width="4.5703125" style="4" customWidth="1"/>
    <col min="8" max="8" width="18.28515625" style="4" customWidth="1"/>
    <col min="9" max="16384" width="11.42578125" style="4"/>
  </cols>
  <sheetData>
    <row r="1" spans="1:12" ht="11.25" customHeight="1" x14ac:dyDescent="0.25">
      <c r="B1" s="3" t="s">
        <v>1049</v>
      </c>
      <c r="C1" s="1"/>
      <c r="D1" s="3" t="s">
        <v>1050</v>
      </c>
      <c r="E1" s="3" t="s">
        <v>1051</v>
      </c>
      <c r="G1" s="109" t="s">
        <v>1052</v>
      </c>
      <c r="H1" s="5"/>
      <c r="I1" s="5"/>
      <c r="J1" s="5"/>
      <c r="K1" s="5"/>
      <c r="L1" s="26"/>
    </row>
    <row r="2" spans="1:12" ht="11.25" customHeight="1" x14ac:dyDescent="0.25">
      <c r="A2" s="1" t="s">
        <v>1053</v>
      </c>
      <c r="B2" s="1" t="s">
        <v>1054</v>
      </c>
      <c r="C2" s="2" t="s">
        <v>1055</v>
      </c>
      <c r="D2" s="2" t="s">
        <v>1056</v>
      </c>
      <c r="E2" s="1" t="s">
        <v>1057</v>
      </c>
      <c r="F2" s="1" t="s">
        <v>1058</v>
      </c>
      <c r="G2" s="110">
        <v>1</v>
      </c>
      <c r="L2" s="28"/>
    </row>
    <row r="3" spans="1:12" ht="11.25" customHeight="1" x14ac:dyDescent="0.25">
      <c r="A3" s="1"/>
      <c r="B3" s="1"/>
      <c r="C3" s="2"/>
      <c r="D3" s="2"/>
      <c r="E3" s="1" t="s">
        <v>1059</v>
      </c>
      <c r="F3" s="1" t="s">
        <v>1060</v>
      </c>
      <c r="G3" s="110">
        <v>1</v>
      </c>
      <c r="L3" s="28"/>
    </row>
    <row r="4" spans="1:12" ht="11.25" customHeight="1" x14ac:dyDescent="0.25">
      <c r="A4" s="1"/>
      <c r="B4" s="1"/>
      <c r="C4" s="1"/>
      <c r="D4" s="1"/>
      <c r="E4" s="1" t="s">
        <v>1061</v>
      </c>
      <c r="F4" s="1" t="s">
        <v>1062</v>
      </c>
      <c r="G4" s="110">
        <v>1</v>
      </c>
      <c r="L4" s="28"/>
    </row>
    <row r="5" spans="1:12" ht="11.25" customHeight="1" x14ac:dyDescent="0.25">
      <c r="A5" s="1"/>
      <c r="B5" s="1"/>
      <c r="C5" s="1"/>
      <c r="D5" s="1"/>
      <c r="E5" s="1" t="s">
        <v>1063</v>
      </c>
      <c r="F5" s="2" t="s">
        <v>1064</v>
      </c>
      <c r="G5" s="110">
        <v>1</v>
      </c>
    </row>
    <row r="6" spans="1:12" ht="11.25" customHeight="1" x14ac:dyDescent="0.25">
      <c r="C6" s="1"/>
      <c r="D6" s="1"/>
      <c r="G6" s="110"/>
    </row>
    <row r="7" spans="1:12" ht="11.25" customHeight="1" x14ac:dyDescent="0.25">
      <c r="A7" s="2" t="s">
        <v>1065</v>
      </c>
      <c r="B7" s="2" t="s">
        <v>1066</v>
      </c>
      <c r="C7" s="2" t="s">
        <v>1067</v>
      </c>
      <c r="D7" s="99" t="s">
        <v>1068</v>
      </c>
      <c r="E7" s="1" t="s">
        <v>1069</v>
      </c>
      <c r="F7" s="1" t="s">
        <v>1070</v>
      </c>
      <c r="G7" s="110">
        <v>1</v>
      </c>
    </row>
    <row r="8" spans="1:12" ht="11.25" customHeight="1" x14ac:dyDescent="0.25">
      <c r="B8" s="3"/>
      <c r="C8" s="18"/>
      <c r="D8" s="16"/>
      <c r="E8" s="1" t="s">
        <v>1071</v>
      </c>
      <c r="F8" s="1" t="s">
        <v>1072</v>
      </c>
      <c r="G8" s="110">
        <v>1</v>
      </c>
    </row>
    <row r="9" spans="1:12" ht="11.25" customHeight="1" x14ac:dyDescent="0.25">
      <c r="B9" s="3"/>
      <c r="C9" s="18"/>
      <c r="D9" s="16"/>
      <c r="E9" s="1" t="s">
        <v>1073</v>
      </c>
      <c r="F9" s="1" t="s">
        <v>1074</v>
      </c>
      <c r="G9" s="110">
        <v>1</v>
      </c>
    </row>
    <row r="10" spans="1:12" ht="11.25" customHeight="1" x14ac:dyDescent="0.25">
      <c r="B10" s="3"/>
      <c r="C10" s="18"/>
      <c r="D10" s="16"/>
      <c r="E10" s="1" t="s">
        <v>1075</v>
      </c>
      <c r="F10" s="1" t="s">
        <v>1076</v>
      </c>
      <c r="G10" s="110">
        <v>1</v>
      </c>
    </row>
    <row r="11" spans="1:12" ht="11.25" customHeight="1" x14ac:dyDescent="0.25">
      <c r="B11" s="3"/>
      <c r="C11" s="18"/>
      <c r="D11" s="2"/>
      <c r="E11" s="1"/>
      <c r="F11" s="1"/>
      <c r="G11" s="110"/>
    </row>
    <row r="12" spans="1:12" ht="11.25" customHeight="1" x14ac:dyDescent="0.25">
      <c r="B12" s="3"/>
      <c r="C12" s="2" t="s">
        <v>1077</v>
      </c>
      <c r="D12" s="2" t="s">
        <v>1078</v>
      </c>
      <c r="E12" s="2" t="s">
        <v>1079</v>
      </c>
      <c r="F12" s="1" t="s">
        <v>1080</v>
      </c>
      <c r="G12" s="110">
        <v>1</v>
      </c>
    </row>
    <row r="13" spans="1:12" ht="11.25" customHeight="1" x14ac:dyDescent="0.25">
      <c r="B13" s="3"/>
      <c r="E13" s="2" t="s">
        <v>1081</v>
      </c>
      <c r="F13" s="1" t="s">
        <v>1082</v>
      </c>
      <c r="G13" s="110">
        <v>1</v>
      </c>
      <c r="H13" s="1"/>
    </row>
    <row r="14" spans="1:12" ht="11.25" customHeight="1" x14ac:dyDescent="0.25">
      <c r="B14" s="3"/>
      <c r="E14" s="1"/>
      <c r="F14" s="1"/>
      <c r="G14" s="110"/>
    </row>
    <row r="15" spans="1:12" ht="11.25" customHeight="1" x14ac:dyDescent="0.25">
      <c r="A15" s="1" t="s">
        <v>1083</v>
      </c>
      <c r="B15" s="1" t="s">
        <v>1084</v>
      </c>
      <c r="C15" s="1" t="s">
        <v>1085</v>
      </c>
      <c r="D15" s="1" t="s">
        <v>1086</v>
      </c>
      <c r="E15" s="2" t="s">
        <v>1087</v>
      </c>
      <c r="F15" s="2" t="s">
        <v>1088</v>
      </c>
      <c r="G15" s="110">
        <v>1</v>
      </c>
    </row>
    <row r="16" spans="1:12" ht="11.25" customHeight="1" x14ac:dyDescent="0.25">
      <c r="B16" s="3"/>
      <c r="E16" s="2" t="s">
        <v>1089</v>
      </c>
      <c r="F16" s="1" t="s">
        <v>1090</v>
      </c>
      <c r="G16" s="110">
        <v>1</v>
      </c>
    </row>
    <row r="17" spans="1:7" ht="11.25" customHeight="1" x14ac:dyDescent="0.25">
      <c r="B17" s="3"/>
      <c r="E17" s="2" t="s">
        <v>1091</v>
      </c>
      <c r="F17" s="1" t="s">
        <v>1092</v>
      </c>
      <c r="G17" s="110">
        <v>1</v>
      </c>
    </row>
    <row r="18" spans="1:7" s="18" customFormat="1" ht="11.25" customHeight="1" x14ac:dyDescent="0.25">
      <c r="B18" s="16"/>
      <c r="C18" s="4"/>
      <c r="D18" s="1"/>
      <c r="E18" s="2" t="s">
        <v>1093</v>
      </c>
      <c r="F18" s="1" t="s">
        <v>1094</v>
      </c>
      <c r="G18" s="110">
        <v>1</v>
      </c>
    </row>
    <row r="19" spans="1:7" s="18" customFormat="1" ht="11.25" customHeight="1" x14ac:dyDescent="0.25">
      <c r="B19" s="16"/>
      <c r="C19" s="4"/>
      <c r="D19" s="1"/>
      <c r="G19" s="110"/>
    </row>
    <row r="20" spans="1:7" s="18" customFormat="1" ht="11.25" customHeight="1" x14ac:dyDescent="0.25">
      <c r="B20" s="16"/>
      <c r="C20" s="1" t="s">
        <v>1095</v>
      </c>
      <c r="D20" s="1" t="s">
        <v>1096</v>
      </c>
      <c r="E20" s="2" t="s">
        <v>1097</v>
      </c>
      <c r="F20" s="1" t="s">
        <v>1098</v>
      </c>
      <c r="G20" s="110">
        <v>1</v>
      </c>
    </row>
    <row r="21" spans="1:7" s="18" customFormat="1" ht="11.25" customHeight="1" x14ac:dyDescent="0.25">
      <c r="B21" s="16"/>
      <c r="C21" s="1"/>
      <c r="D21" s="1"/>
      <c r="E21" s="2" t="s">
        <v>1099</v>
      </c>
      <c r="F21" s="1" t="s">
        <v>1100</v>
      </c>
      <c r="G21" s="110">
        <v>1</v>
      </c>
    </row>
    <row r="22" spans="1:7" s="18" customFormat="1" ht="11.25" customHeight="1" x14ac:dyDescent="0.25">
      <c r="B22" s="16"/>
      <c r="D22" s="1"/>
      <c r="E22" s="2" t="s">
        <v>1101</v>
      </c>
      <c r="F22" s="1" t="s">
        <v>1102</v>
      </c>
      <c r="G22" s="110">
        <v>1</v>
      </c>
    </row>
    <row r="23" spans="1:7" s="18" customFormat="1" ht="11.25" customHeight="1" x14ac:dyDescent="0.25">
      <c r="B23" s="16"/>
      <c r="D23" s="1"/>
      <c r="E23" s="2" t="s">
        <v>1103</v>
      </c>
      <c r="F23" s="1" t="s">
        <v>1104</v>
      </c>
      <c r="G23" s="110">
        <v>1</v>
      </c>
    </row>
    <row r="24" spans="1:7" s="18" customFormat="1" ht="11.25" customHeight="1" x14ac:dyDescent="0.25">
      <c r="B24" s="16"/>
      <c r="D24" s="1"/>
      <c r="G24" s="110"/>
    </row>
    <row r="25" spans="1:7" ht="11.25" customHeight="1" x14ac:dyDescent="0.25">
      <c r="A25" s="1" t="s">
        <v>1105</v>
      </c>
      <c r="B25" s="1" t="s">
        <v>1106</v>
      </c>
      <c r="C25" s="1" t="s">
        <v>1107</v>
      </c>
      <c r="D25" s="1" t="s">
        <v>1108</v>
      </c>
      <c r="E25" s="1" t="s">
        <v>1109</v>
      </c>
      <c r="F25" s="1" t="s">
        <v>1110</v>
      </c>
      <c r="G25" s="110">
        <v>1</v>
      </c>
    </row>
    <row r="26" spans="1:7" ht="11.25" customHeight="1" x14ac:dyDescent="0.25">
      <c r="C26" s="1"/>
      <c r="E26" s="1" t="s">
        <v>1111</v>
      </c>
      <c r="F26" s="1" t="s">
        <v>1112</v>
      </c>
      <c r="G26" s="110">
        <v>1</v>
      </c>
    </row>
    <row r="27" spans="1:7" ht="11.25" customHeight="1" x14ac:dyDescent="0.25">
      <c r="C27" s="1"/>
      <c r="E27" s="1" t="s">
        <v>1113</v>
      </c>
      <c r="F27" s="1" t="s">
        <v>1114</v>
      </c>
      <c r="G27" s="110">
        <v>1</v>
      </c>
    </row>
    <row r="28" spans="1:7" ht="11.25" customHeight="1" x14ac:dyDescent="0.25">
      <c r="C28" s="1"/>
      <c r="E28" s="1" t="s">
        <v>1115</v>
      </c>
      <c r="F28" s="1" t="s">
        <v>1116</v>
      </c>
      <c r="G28" s="110">
        <v>1</v>
      </c>
    </row>
    <row r="29" spans="1:7" ht="11.25" customHeight="1" x14ac:dyDescent="0.25">
      <c r="C29" s="1"/>
      <c r="E29" s="1"/>
      <c r="G29" s="110"/>
    </row>
    <row r="30" spans="1:7" ht="11.25" customHeight="1" x14ac:dyDescent="0.25">
      <c r="A30" s="1" t="s">
        <v>1117</v>
      </c>
      <c r="B30" s="2" t="s">
        <v>1118</v>
      </c>
      <c r="C30" s="2" t="s">
        <v>1119</v>
      </c>
      <c r="D30" s="2" t="s">
        <v>1120</v>
      </c>
      <c r="E30" s="2" t="s">
        <v>1121</v>
      </c>
      <c r="F30" s="11" t="s">
        <v>1122</v>
      </c>
      <c r="G30" s="110">
        <v>1</v>
      </c>
    </row>
    <row r="31" spans="1:7" ht="11.25" customHeight="1" x14ac:dyDescent="0.25">
      <c r="C31" s="1"/>
      <c r="D31" s="2"/>
      <c r="E31" s="2" t="s">
        <v>1123</v>
      </c>
      <c r="F31" s="20" t="s">
        <v>1124</v>
      </c>
      <c r="G31" s="110">
        <v>1</v>
      </c>
    </row>
    <row r="32" spans="1:7" ht="11.25" customHeight="1" x14ac:dyDescent="0.25">
      <c r="C32" s="1"/>
      <c r="D32" s="1"/>
      <c r="E32" s="2" t="s">
        <v>1125</v>
      </c>
      <c r="F32" s="11" t="s">
        <v>1126</v>
      </c>
      <c r="G32" s="110">
        <v>1</v>
      </c>
    </row>
    <row r="33" spans="3:7" ht="11.25" customHeight="1" x14ac:dyDescent="0.25">
      <c r="C33" s="1"/>
      <c r="D33" s="1"/>
      <c r="E33" s="2" t="s">
        <v>1127</v>
      </c>
      <c r="F33" s="2" t="s">
        <v>1128</v>
      </c>
      <c r="G33" s="110">
        <v>1</v>
      </c>
    </row>
    <row r="34" spans="3:7" ht="11.25" customHeight="1" x14ac:dyDescent="0.25">
      <c r="C34" s="1"/>
      <c r="D34" s="1"/>
      <c r="E34" s="2" t="s">
        <v>1129</v>
      </c>
      <c r="F34" s="11" t="s">
        <v>1130</v>
      </c>
      <c r="G34" s="110">
        <v>1</v>
      </c>
    </row>
    <row r="35" spans="3:7" ht="11.25" customHeight="1" x14ac:dyDescent="0.25">
      <c r="E35" s="2" t="s">
        <v>1131</v>
      </c>
      <c r="F35" s="20" t="s">
        <v>1132</v>
      </c>
      <c r="G35" s="110">
        <v>1</v>
      </c>
    </row>
    <row r="36" spans="3:7" ht="11.25" customHeight="1" x14ac:dyDescent="0.25">
      <c r="C36" s="1"/>
      <c r="D36" s="1"/>
      <c r="E36" s="2" t="s">
        <v>1133</v>
      </c>
      <c r="F36" s="20" t="s">
        <v>1134</v>
      </c>
      <c r="G36" s="110">
        <v>1</v>
      </c>
    </row>
    <row r="37" spans="3:7" ht="11.25" customHeight="1" x14ac:dyDescent="0.25">
      <c r="C37" s="1"/>
      <c r="D37" s="1"/>
      <c r="E37" s="2" t="s">
        <v>1135</v>
      </c>
      <c r="F37" s="20" t="s">
        <v>1136</v>
      </c>
      <c r="G37" s="110">
        <v>1</v>
      </c>
    </row>
    <row r="38" spans="3:7" ht="11.25" customHeight="1" x14ac:dyDescent="0.25">
      <c r="C38" s="1"/>
      <c r="D38" s="1"/>
      <c r="E38" s="2" t="s">
        <v>1137</v>
      </c>
      <c r="F38" s="20" t="s">
        <v>1138</v>
      </c>
      <c r="G38" s="110">
        <v>1</v>
      </c>
    </row>
    <row r="39" spans="3:7" ht="11.25" customHeight="1" x14ac:dyDescent="0.25">
      <c r="C39" s="1"/>
      <c r="D39" s="1"/>
      <c r="E39" s="2" t="s">
        <v>1139</v>
      </c>
      <c r="F39" s="11" t="s">
        <v>1140</v>
      </c>
      <c r="G39" s="110">
        <v>1</v>
      </c>
    </row>
    <row r="40" spans="3:7" ht="11.25" customHeight="1" x14ac:dyDescent="0.25">
      <c r="C40" s="1"/>
      <c r="D40" s="1"/>
    </row>
    <row r="41" spans="3:7" ht="11.25" customHeight="1" x14ac:dyDescent="0.25">
      <c r="C41" s="1"/>
      <c r="D41" s="1"/>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70" zoomScaleNormal="70" workbookViewId="0">
      <pane ySplit="8" topLeftCell="A9" activePane="bottomLeft" state="frozen"/>
      <selection pane="bottomLeft" activeCell="C6" sqref="C6:S6"/>
    </sheetView>
  </sheetViews>
  <sheetFormatPr defaultRowHeight="15" outlineLevelCol="1" x14ac:dyDescent="0.25"/>
  <cols>
    <col min="1" max="1" width="2.28515625" style="150" customWidth="1"/>
    <col min="2" max="2" width="5.140625" style="137" customWidth="1"/>
    <col min="3" max="3" width="65.85546875" style="131" customWidth="1"/>
    <col min="4" max="4" width="2.85546875" style="150" customWidth="1" outlineLevel="1"/>
    <col min="5" max="5" width="6.42578125" style="150" customWidth="1" outlineLevel="1"/>
    <col min="6" max="6" width="2" style="150" customWidth="1" outlineLevel="1"/>
    <col min="7" max="7" width="5.140625" style="150" customWidth="1" outlineLevel="1"/>
    <col min="8" max="8" width="2.5703125" style="131" customWidth="1"/>
    <col min="9" max="9" width="4.42578125" style="131" hidden="1" customWidth="1"/>
    <col min="10" max="10" width="4.42578125" style="150" hidden="1" customWidth="1"/>
    <col min="11" max="11" width="4.42578125" style="131" hidden="1" customWidth="1"/>
    <col min="12" max="13" width="4" style="131" customWidth="1"/>
    <col min="14" max="14" width="3.28515625" style="131" customWidth="1"/>
    <col min="15" max="15" width="4.42578125" style="131" customWidth="1"/>
    <col min="16" max="16" width="4.140625" style="131" customWidth="1"/>
    <col min="17" max="17" width="3.42578125" style="131" customWidth="1"/>
    <col min="18" max="18" width="3.7109375" style="131" customWidth="1"/>
    <col min="19" max="19" width="5.28515625" style="131" customWidth="1"/>
    <col min="20" max="20" width="13.28515625" style="131" customWidth="1"/>
    <col min="21" max="21" width="8.28515625" style="131" hidden="1" customWidth="1"/>
    <col min="22" max="22" width="9.5703125" style="131" hidden="1" customWidth="1"/>
    <col min="23" max="23" width="10.42578125" style="134" hidden="1" customWidth="1"/>
    <col min="24" max="24" width="8.42578125" style="131" hidden="1" customWidth="1"/>
    <col min="25" max="25" width="7.140625" style="131" customWidth="1"/>
    <col min="26" max="26" width="13.7109375" style="131" customWidth="1"/>
    <col min="27" max="27" width="19.28515625" style="131" customWidth="1"/>
    <col min="28" max="28" width="15.140625" style="131" customWidth="1"/>
    <col min="29" max="29" width="9.140625" style="131"/>
    <col min="30" max="30" width="51.7109375" style="131" customWidth="1"/>
    <col min="31" max="16384" width="9.140625" style="131"/>
  </cols>
  <sheetData>
    <row r="1" spans="1:40" ht="32.25" customHeight="1" x14ac:dyDescent="0.25">
      <c r="A1" s="332"/>
      <c r="B1" s="172"/>
      <c r="C1" s="369" t="s">
        <v>281</v>
      </c>
      <c r="D1" s="369"/>
      <c r="E1" s="369"/>
      <c r="F1" s="369"/>
      <c r="G1" s="369"/>
      <c r="H1" s="369"/>
      <c r="I1" s="369"/>
      <c r="J1" s="369"/>
      <c r="K1" s="369"/>
      <c r="L1" s="369"/>
      <c r="M1" s="369"/>
      <c r="N1" s="369"/>
      <c r="O1" s="369"/>
      <c r="P1" s="369"/>
      <c r="Q1" s="369"/>
      <c r="R1" s="369"/>
      <c r="S1" s="369"/>
      <c r="T1" s="369"/>
      <c r="U1" s="369"/>
      <c r="V1" s="369"/>
      <c r="W1" s="172"/>
      <c r="X1" s="172"/>
      <c r="Y1" s="172"/>
      <c r="AA1"/>
      <c r="AB1"/>
    </row>
    <row r="2" spans="1:40" x14ac:dyDescent="0.25">
      <c r="B2" s="173"/>
      <c r="C2" s="373" t="s">
        <v>1664</v>
      </c>
      <c r="D2" s="373"/>
      <c r="E2" s="373"/>
      <c r="F2" s="373"/>
      <c r="G2" s="373"/>
      <c r="H2" s="373"/>
      <c r="I2" s="373"/>
      <c r="J2" s="373"/>
      <c r="K2" s="373"/>
      <c r="L2" s="373"/>
      <c r="M2" s="373"/>
      <c r="N2" s="373"/>
      <c r="O2" s="373"/>
      <c r="P2" s="373"/>
      <c r="Q2" s="373"/>
      <c r="R2" s="373"/>
      <c r="S2" s="373"/>
      <c r="T2" s="373"/>
      <c r="U2" s="173"/>
      <c r="V2" s="173"/>
      <c r="W2" s="173"/>
      <c r="X2" s="173"/>
      <c r="Y2" s="173"/>
      <c r="AA2"/>
      <c r="AB2"/>
    </row>
    <row r="3" spans="1:40" x14ac:dyDescent="0.25">
      <c r="B3" s="173"/>
      <c r="C3" s="373" t="s">
        <v>1665</v>
      </c>
      <c r="D3" s="373"/>
      <c r="E3" s="373"/>
      <c r="F3" s="373"/>
      <c r="G3" s="373"/>
      <c r="H3" s="373"/>
      <c r="I3" s="373"/>
      <c r="J3" s="373"/>
      <c r="K3" s="373"/>
      <c r="L3" s="373"/>
      <c r="M3" s="373"/>
      <c r="N3" s="373"/>
      <c r="O3" s="373"/>
      <c r="P3" s="373"/>
      <c r="Q3" s="373"/>
      <c r="R3" s="373"/>
      <c r="S3" s="373"/>
      <c r="T3" s="373"/>
      <c r="U3" s="373"/>
      <c r="V3" s="373"/>
      <c r="W3" s="173"/>
      <c r="X3" s="173"/>
      <c r="Y3" s="173"/>
      <c r="AA3"/>
      <c r="AB3"/>
    </row>
    <row r="4" spans="1:40" x14ac:dyDescent="0.25">
      <c r="B4" s="138"/>
      <c r="C4" s="130"/>
      <c r="D4" s="149"/>
      <c r="E4" s="149"/>
      <c r="F4" s="149"/>
      <c r="G4" s="149"/>
      <c r="H4" s="130"/>
      <c r="I4" s="130"/>
      <c r="J4" s="149"/>
      <c r="K4" s="130"/>
      <c r="L4" s="130"/>
      <c r="M4" s="130"/>
      <c r="N4" s="130"/>
      <c r="O4" s="130"/>
      <c r="P4" s="130"/>
      <c r="Q4" s="130"/>
      <c r="R4" s="130"/>
      <c r="S4" s="130"/>
      <c r="T4" s="130"/>
      <c r="U4" s="130"/>
      <c r="V4" s="130"/>
      <c r="W4" s="133"/>
      <c r="X4" s="130"/>
      <c r="Y4" s="130"/>
      <c r="AA4"/>
      <c r="AB4"/>
    </row>
    <row r="5" spans="1:40" s="153" customFormat="1" ht="14.25" customHeight="1" x14ac:dyDescent="0.25">
      <c r="B5" s="174"/>
      <c r="C5" s="289"/>
      <c r="D5" s="289"/>
      <c r="E5" s="289"/>
      <c r="F5" s="289"/>
      <c r="G5" s="289"/>
      <c r="H5" s="289"/>
      <c r="I5" s="289"/>
      <c r="J5" s="372"/>
      <c r="K5" s="372"/>
      <c r="L5" s="372"/>
      <c r="M5" s="372"/>
      <c r="N5" s="372"/>
      <c r="O5" s="372"/>
      <c r="P5" s="372"/>
      <c r="Q5" s="372"/>
      <c r="R5" s="372"/>
      <c r="S5" s="372"/>
      <c r="T5" s="372"/>
      <c r="U5" s="372"/>
      <c r="V5" s="372"/>
      <c r="W5" s="372"/>
      <c r="X5" s="372"/>
      <c r="Y5" s="372"/>
      <c r="Z5" s="372"/>
      <c r="AA5" s="372"/>
      <c r="AB5" s="372"/>
    </row>
    <row r="6" spans="1:40" s="153" customFormat="1" x14ac:dyDescent="0.25">
      <c r="B6" s="154"/>
      <c r="C6" s="154"/>
      <c r="D6" s="174"/>
      <c r="E6" s="174"/>
      <c r="F6" s="174"/>
      <c r="G6" s="174"/>
      <c r="H6" s="154"/>
      <c r="I6" s="154"/>
      <c r="J6" s="174"/>
      <c r="K6" s="154"/>
      <c r="L6" s="334"/>
      <c r="M6" s="154"/>
      <c r="N6" s="154"/>
      <c r="O6" s="154"/>
      <c r="P6" s="154"/>
      <c r="Q6" s="154"/>
      <c r="R6" s="154"/>
      <c r="S6" s="154"/>
      <c r="T6" s="154"/>
      <c r="U6" s="154"/>
      <c r="V6" s="154"/>
      <c r="W6" s="154"/>
      <c r="X6" s="154"/>
      <c r="Y6" s="154"/>
    </row>
    <row r="7" spans="1:40" s="153" customFormat="1" ht="37.5" customHeight="1" x14ac:dyDescent="0.25">
      <c r="B7" s="168"/>
      <c r="C7" s="361" t="s">
        <v>282</v>
      </c>
      <c r="D7" s="328"/>
      <c r="E7" s="364" t="s">
        <v>283</v>
      </c>
      <c r="F7" s="326"/>
      <c r="G7" s="364" t="s">
        <v>284</v>
      </c>
      <c r="H7" s="155"/>
      <c r="I7" s="156"/>
      <c r="J7" s="367" t="s">
        <v>1667</v>
      </c>
      <c r="K7" s="368"/>
      <c r="L7" s="368"/>
      <c r="M7" s="368"/>
      <c r="N7" s="368"/>
      <c r="O7" s="368"/>
      <c r="P7" s="368"/>
      <c r="Q7" s="368"/>
      <c r="R7" s="368"/>
      <c r="S7" s="156"/>
      <c r="T7" s="365" t="s">
        <v>1666</v>
      </c>
      <c r="U7" s="366"/>
      <c r="V7" s="366"/>
      <c r="W7" s="157"/>
      <c r="X7" s="157"/>
      <c r="Y7" s="157"/>
      <c r="Z7" s="157"/>
      <c r="AH7" s="361" t="s">
        <v>285</v>
      </c>
      <c r="AI7" s="361"/>
      <c r="AJ7" s="361"/>
      <c r="AK7" s="361"/>
      <c r="AL7" s="361"/>
      <c r="AM7" s="361"/>
      <c r="AN7" s="361"/>
    </row>
    <row r="8" spans="1:40" s="153" customFormat="1" ht="80.25" customHeight="1" x14ac:dyDescent="0.25">
      <c r="B8" s="168"/>
      <c r="C8" s="361"/>
      <c r="D8" s="328"/>
      <c r="E8" s="364"/>
      <c r="F8" s="327"/>
      <c r="G8" s="364"/>
      <c r="H8" s="155"/>
      <c r="J8" s="159" t="s">
        <v>338</v>
      </c>
      <c r="K8" s="159" t="s">
        <v>339</v>
      </c>
      <c r="L8" s="179">
        <v>0</v>
      </c>
      <c r="M8" s="179">
        <v>0.2</v>
      </c>
      <c r="N8" s="179">
        <v>0.4</v>
      </c>
      <c r="O8" s="179">
        <v>0.6</v>
      </c>
      <c r="P8" s="179">
        <v>0.8</v>
      </c>
      <c r="Q8" s="179">
        <v>1</v>
      </c>
      <c r="R8" s="180" t="s">
        <v>286</v>
      </c>
      <c r="T8" s="161"/>
      <c r="U8" s="161" t="s">
        <v>340</v>
      </c>
      <c r="V8" s="160" t="s">
        <v>341</v>
      </c>
      <c r="W8" s="158"/>
      <c r="Y8" s="158"/>
      <c r="AH8" s="361"/>
      <c r="AI8" s="361"/>
      <c r="AJ8" s="361"/>
      <c r="AK8" s="361"/>
      <c r="AL8" s="361"/>
      <c r="AM8" s="361"/>
      <c r="AN8" s="361"/>
    </row>
    <row r="9" spans="1:40" ht="42" customHeight="1" x14ac:dyDescent="0.25">
      <c r="H9" s="126"/>
      <c r="K9" s="32"/>
      <c r="L9" s="32"/>
      <c r="M9" s="32"/>
      <c r="N9" s="32"/>
      <c r="O9" s="32"/>
      <c r="P9" s="33"/>
      <c r="Q9" s="116"/>
      <c r="R9" s="117"/>
      <c r="T9" s="34"/>
      <c r="U9" s="34"/>
      <c r="V9" s="33"/>
      <c r="W9" s="131" t="s">
        <v>342</v>
      </c>
      <c r="X9" s="131" t="s">
        <v>343</v>
      </c>
      <c r="Z9" s="118" t="s">
        <v>287</v>
      </c>
      <c r="AH9" s="363"/>
      <c r="AI9" s="363"/>
      <c r="AJ9" s="363"/>
      <c r="AK9" s="363"/>
      <c r="AL9" s="363"/>
      <c r="AM9" s="363"/>
      <c r="AN9" s="363"/>
    </row>
    <row r="10" spans="1:40" ht="47.25" customHeight="1" x14ac:dyDescent="0.25">
      <c r="B10" s="288">
        <v>1</v>
      </c>
      <c r="C10" s="141" t="s">
        <v>288</v>
      </c>
      <c r="D10" s="176"/>
      <c r="E10" s="266" t="s">
        <v>289</v>
      </c>
      <c r="F10" s="176"/>
      <c r="G10" s="189"/>
      <c r="H10" s="126"/>
      <c r="I10" s="135"/>
      <c r="J10" s="124">
        <f>SUM(L10:Q10)</f>
        <v>0</v>
      </c>
      <c r="K10" s="124">
        <f>SUM(L10:Q10)</f>
        <v>0</v>
      </c>
      <c r="L10" s="122"/>
      <c r="M10" s="122"/>
      <c r="N10" s="122"/>
      <c r="O10" s="122"/>
      <c r="P10" s="123"/>
      <c r="Q10" s="184"/>
      <c r="R10" s="123"/>
      <c r="T10" s="125" t="str">
        <f>IF(SUM(L10:Q10)=1,((L10*0)+(M10*20)+(N10*40)+(O10*60)+(P10*80)+(Q10*100)),"")</f>
        <v/>
      </c>
      <c r="U10" s="147" t="e">
        <f>1/$J$28</f>
        <v>#DIV/0!</v>
      </c>
      <c r="V10" s="127" t="e">
        <f t="shared" ref="V10" si="0">1/$K$28</f>
        <v>#DIV/0!</v>
      </c>
      <c r="W10" s="139" t="e">
        <f>IF(R10=1,0,T10*U10)</f>
        <v>#VALUE!</v>
      </c>
      <c r="X10" s="35" t="e">
        <f>IF(R10=1,0,T10*V10)</f>
        <v>#VALUE!</v>
      </c>
      <c r="Y10" s="134"/>
      <c r="Z10" s="360"/>
      <c r="AA10" s="360"/>
      <c r="AH10" s="363" t="s">
        <v>1584</v>
      </c>
      <c r="AI10" s="363"/>
      <c r="AJ10" s="363"/>
      <c r="AK10" s="363"/>
      <c r="AL10" s="363"/>
      <c r="AM10" s="363"/>
      <c r="AN10" s="363"/>
    </row>
    <row r="11" spans="1:40" ht="47.25" customHeight="1" x14ac:dyDescent="0.25">
      <c r="B11" s="288">
        <v>2</v>
      </c>
      <c r="C11" s="141" t="s">
        <v>290</v>
      </c>
      <c r="D11" s="176"/>
      <c r="E11" s="266" t="s">
        <v>291</v>
      </c>
      <c r="F11" s="176"/>
      <c r="G11" s="189"/>
      <c r="H11" s="126"/>
      <c r="I11" s="135"/>
      <c r="J11" s="124">
        <f>SUM(L11:Q11)</f>
        <v>0</v>
      </c>
      <c r="K11" s="124">
        <f t="shared" ref="K11" si="1">SUM(L11:Q11)</f>
        <v>0</v>
      </c>
      <c r="L11" s="122"/>
      <c r="M11" s="122"/>
      <c r="N11" s="122"/>
      <c r="O11" s="122"/>
      <c r="P11" s="123"/>
      <c r="Q11" s="122"/>
      <c r="R11" s="123"/>
      <c r="T11" s="125" t="str">
        <f t="shared" ref="T11" si="2">IF(SUM(L11:Q11)=1,((L11*0)+(M11*20)+(N11*40)+(O11*60)+(P11*80)+(Q11*100)),"")</f>
        <v/>
      </c>
      <c r="U11" s="147" t="e">
        <f>1/$J$28</f>
        <v>#DIV/0!</v>
      </c>
      <c r="V11" s="127" t="e">
        <f t="shared" ref="V11" si="3">1/$K$28</f>
        <v>#DIV/0!</v>
      </c>
      <c r="W11" s="139" t="e">
        <f>IF(R11=1,0,T11*U11)</f>
        <v>#VALUE!</v>
      </c>
      <c r="X11" s="35" t="e">
        <f t="shared" ref="X11" si="4">IF(R11=1,0,T11*V11)</f>
        <v>#VALUE!</v>
      </c>
      <c r="Z11" s="360"/>
      <c r="AA11" s="360"/>
      <c r="AH11" s="363" t="s">
        <v>1585</v>
      </c>
      <c r="AI11" s="363"/>
      <c r="AJ11" s="363"/>
      <c r="AK11" s="363"/>
      <c r="AL11" s="363"/>
      <c r="AM11" s="363"/>
      <c r="AN11" s="363"/>
    </row>
    <row r="12" spans="1:40" ht="50.25" customHeight="1" x14ac:dyDescent="0.25">
      <c r="B12" s="288" t="s">
        <v>292</v>
      </c>
      <c r="C12" s="142" t="s">
        <v>293</v>
      </c>
      <c r="D12" s="176"/>
      <c r="E12" s="266" t="s">
        <v>294</v>
      </c>
      <c r="F12" s="176"/>
      <c r="G12" s="189"/>
      <c r="H12" s="119"/>
      <c r="I12" s="135"/>
      <c r="J12" s="152"/>
      <c r="K12" s="124">
        <f t="shared" ref="K12" si="5">SUM(L12:Q12)</f>
        <v>0</v>
      </c>
      <c r="L12" s="122"/>
      <c r="M12" s="122"/>
      <c r="N12" s="122"/>
      <c r="O12" s="122"/>
      <c r="P12" s="123"/>
      <c r="Q12" s="122"/>
      <c r="R12" s="123"/>
      <c r="T12" s="125" t="str">
        <f t="shared" ref="T12" si="6">IF(SUM(L12:Q12)=1,((L12*0)+(M12*20)+(N12*40)+(O12*60)+(P12*80)+(Q12*100)),"")</f>
        <v/>
      </c>
      <c r="U12" s="147"/>
      <c r="V12" s="127" t="e">
        <f t="shared" ref="V12:V26" si="7">1/$K$28</f>
        <v>#DIV/0!</v>
      </c>
      <c r="W12" s="139"/>
      <c r="X12" s="35" t="e">
        <f t="shared" ref="X12" si="8">IF(R12=1,0,T12*V12)</f>
        <v>#VALUE!</v>
      </c>
      <c r="Z12" s="360"/>
      <c r="AA12" s="360"/>
      <c r="AH12" s="363" t="s">
        <v>1586</v>
      </c>
      <c r="AI12" s="363"/>
      <c r="AJ12" s="363"/>
      <c r="AK12" s="363"/>
      <c r="AL12" s="363"/>
      <c r="AM12" s="363"/>
      <c r="AN12" s="363"/>
    </row>
    <row r="13" spans="1:40" ht="50.25" customHeight="1" x14ac:dyDescent="0.25">
      <c r="B13" s="288" t="s">
        <v>295</v>
      </c>
      <c r="C13" s="143" t="s">
        <v>296</v>
      </c>
      <c r="D13" s="176"/>
      <c r="E13" s="266" t="s">
        <v>297</v>
      </c>
      <c r="F13" s="176"/>
      <c r="G13" s="189"/>
      <c r="H13" s="126"/>
      <c r="I13" s="135"/>
      <c r="J13" s="152"/>
      <c r="K13" s="124">
        <f t="shared" ref="K13:K26" si="9">SUM(L13:Q13)</f>
        <v>0</v>
      </c>
      <c r="L13" s="122"/>
      <c r="M13" s="122"/>
      <c r="N13" s="122"/>
      <c r="O13" s="122"/>
      <c r="P13" s="123"/>
      <c r="Q13" s="122"/>
      <c r="R13" s="123"/>
      <c r="T13" s="125" t="str">
        <f t="shared" ref="T13:T26" si="10">IF(SUM(L13:Q13)=1,((L13*0)+(M13*20)+(N13*40)+(O13*60)+(P13*80)+(Q13*100)),"")</f>
        <v/>
      </c>
      <c r="U13" s="147"/>
      <c r="V13" s="127" t="e">
        <f t="shared" si="7"/>
        <v>#DIV/0!</v>
      </c>
      <c r="W13" s="139"/>
      <c r="X13" s="35" t="e">
        <f t="shared" ref="X13:X26" si="11">IF(R13=1,0,T13*V13)</f>
        <v>#VALUE!</v>
      </c>
      <c r="Z13" s="360"/>
      <c r="AA13" s="360"/>
      <c r="AH13" s="363" t="s">
        <v>1587</v>
      </c>
      <c r="AI13" s="363"/>
      <c r="AJ13" s="363"/>
      <c r="AK13" s="363"/>
      <c r="AL13" s="363"/>
      <c r="AM13" s="363"/>
      <c r="AN13" s="363"/>
    </row>
    <row r="14" spans="1:40" ht="50.25" customHeight="1" x14ac:dyDescent="0.25">
      <c r="B14" s="288" t="s">
        <v>298</v>
      </c>
      <c r="C14" s="162" t="s">
        <v>299</v>
      </c>
      <c r="D14" s="182"/>
      <c r="E14" s="266" t="s">
        <v>300</v>
      </c>
      <c r="F14" s="182"/>
      <c r="G14" s="190"/>
      <c r="H14" s="115"/>
      <c r="I14" s="135"/>
      <c r="J14" s="152"/>
      <c r="K14" s="124">
        <f t="shared" si="9"/>
        <v>0</v>
      </c>
      <c r="L14" s="122"/>
      <c r="M14" s="122"/>
      <c r="N14" s="122"/>
      <c r="O14" s="122"/>
      <c r="P14" s="123"/>
      <c r="Q14" s="122"/>
      <c r="R14" s="123"/>
      <c r="T14" s="125" t="str">
        <f t="shared" si="10"/>
        <v/>
      </c>
      <c r="U14" s="147"/>
      <c r="V14" s="127" t="e">
        <f t="shared" si="7"/>
        <v>#DIV/0!</v>
      </c>
      <c r="W14" s="139"/>
      <c r="X14" s="35" t="e">
        <f t="shared" si="11"/>
        <v>#VALUE!</v>
      </c>
      <c r="Z14" s="360"/>
      <c r="AA14" s="360"/>
      <c r="AH14" s="363" t="s">
        <v>1588</v>
      </c>
      <c r="AI14" s="363"/>
      <c r="AJ14" s="363"/>
      <c r="AK14" s="363"/>
      <c r="AL14" s="363"/>
      <c r="AM14" s="363"/>
      <c r="AN14" s="363"/>
    </row>
    <row r="15" spans="1:40" ht="48" customHeight="1" x14ac:dyDescent="0.25">
      <c r="B15" s="288" t="s">
        <v>301</v>
      </c>
      <c r="C15" s="143" t="s">
        <v>302</v>
      </c>
      <c r="D15" s="176"/>
      <c r="E15" s="266" t="s">
        <v>303</v>
      </c>
      <c r="F15" s="176"/>
      <c r="G15" s="189"/>
      <c r="H15" s="115"/>
      <c r="I15" s="135"/>
      <c r="J15" s="152"/>
      <c r="K15" s="124">
        <f t="shared" si="9"/>
        <v>0</v>
      </c>
      <c r="L15" s="122"/>
      <c r="M15" s="122"/>
      <c r="N15" s="122"/>
      <c r="O15" s="122"/>
      <c r="P15" s="123"/>
      <c r="Q15" s="122"/>
      <c r="R15" s="123"/>
      <c r="T15" s="125" t="str">
        <f t="shared" si="10"/>
        <v/>
      </c>
      <c r="U15" s="147"/>
      <c r="V15" s="127" t="e">
        <f t="shared" si="7"/>
        <v>#DIV/0!</v>
      </c>
      <c r="W15" s="139"/>
      <c r="X15" s="35" t="e">
        <f t="shared" si="11"/>
        <v>#VALUE!</v>
      </c>
      <c r="Z15" s="360"/>
      <c r="AA15" s="360"/>
      <c r="AH15" s="363" t="s">
        <v>1589</v>
      </c>
      <c r="AI15" s="363"/>
      <c r="AJ15" s="363"/>
      <c r="AK15" s="363"/>
      <c r="AL15" s="363"/>
      <c r="AM15" s="363"/>
      <c r="AN15" s="363"/>
    </row>
    <row r="16" spans="1:40" ht="49.5" customHeight="1" x14ac:dyDescent="0.25">
      <c r="B16" s="288" t="s">
        <v>304</v>
      </c>
      <c r="C16" s="143" t="s">
        <v>305</v>
      </c>
      <c r="D16" s="176"/>
      <c r="E16" s="266" t="s">
        <v>306</v>
      </c>
      <c r="F16" s="176"/>
      <c r="G16" s="189"/>
      <c r="H16" s="115"/>
      <c r="I16" s="135"/>
      <c r="J16" s="152"/>
      <c r="K16" s="124">
        <f t="shared" si="9"/>
        <v>0</v>
      </c>
      <c r="L16" s="122"/>
      <c r="M16" s="122"/>
      <c r="N16" s="122"/>
      <c r="O16" s="122"/>
      <c r="P16" s="123"/>
      <c r="Q16" s="122"/>
      <c r="R16" s="123"/>
      <c r="T16" s="125" t="str">
        <f t="shared" si="10"/>
        <v/>
      </c>
      <c r="U16" s="147"/>
      <c r="V16" s="127" t="e">
        <f t="shared" si="7"/>
        <v>#DIV/0!</v>
      </c>
      <c r="W16" s="139"/>
      <c r="X16" s="35" t="e">
        <f t="shared" si="11"/>
        <v>#VALUE!</v>
      </c>
      <c r="Z16" s="360"/>
      <c r="AA16" s="360"/>
      <c r="AH16" s="363" t="s">
        <v>1590</v>
      </c>
      <c r="AI16" s="363"/>
      <c r="AJ16" s="363"/>
      <c r="AK16" s="363"/>
      <c r="AL16" s="363"/>
      <c r="AM16" s="363"/>
      <c r="AN16" s="363"/>
    </row>
    <row r="17" spans="1:40" ht="55.5" customHeight="1" x14ac:dyDescent="0.25">
      <c r="B17" s="288" t="s">
        <v>307</v>
      </c>
      <c r="C17" s="143" t="s">
        <v>308</v>
      </c>
      <c r="D17" s="176"/>
      <c r="E17" s="266" t="s">
        <v>309</v>
      </c>
      <c r="F17" s="176"/>
      <c r="G17" s="189"/>
      <c r="H17" s="115"/>
      <c r="I17" s="135"/>
      <c r="J17" s="152"/>
      <c r="K17" s="124">
        <f t="shared" si="9"/>
        <v>0</v>
      </c>
      <c r="L17" s="122"/>
      <c r="M17" s="122"/>
      <c r="N17" s="122"/>
      <c r="O17" s="122"/>
      <c r="P17" s="123"/>
      <c r="Q17" s="122"/>
      <c r="R17" s="123"/>
      <c r="T17" s="125" t="str">
        <f t="shared" si="10"/>
        <v/>
      </c>
      <c r="U17" s="147"/>
      <c r="V17" s="127" t="e">
        <f t="shared" si="7"/>
        <v>#DIV/0!</v>
      </c>
      <c r="W17" s="139"/>
      <c r="X17" s="35" t="e">
        <f t="shared" si="11"/>
        <v>#VALUE!</v>
      </c>
      <c r="Z17" s="360"/>
      <c r="AA17" s="360"/>
      <c r="AH17" s="363" t="s">
        <v>1591</v>
      </c>
      <c r="AI17" s="363"/>
      <c r="AJ17" s="363"/>
      <c r="AK17" s="363"/>
      <c r="AL17" s="363"/>
      <c r="AM17" s="363"/>
      <c r="AN17" s="363"/>
    </row>
    <row r="18" spans="1:40" ht="54.75" customHeight="1" x14ac:dyDescent="0.25">
      <c r="B18" s="288" t="s">
        <v>310</v>
      </c>
      <c r="C18" s="144" t="s">
        <v>311</v>
      </c>
      <c r="D18" s="176"/>
      <c r="E18" s="266" t="s">
        <v>312</v>
      </c>
      <c r="F18" s="176"/>
      <c r="G18" s="189"/>
      <c r="H18" s="115"/>
      <c r="I18" s="135"/>
      <c r="J18" s="152"/>
      <c r="K18" s="124">
        <f t="shared" si="9"/>
        <v>0</v>
      </c>
      <c r="L18" s="122"/>
      <c r="M18" s="122"/>
      <c r="N18" s="122"/>
      <c r="O18" s="122"/>
      <c r="P18" s="123"/>
      <c r="Q18" s="122"/>
      <c r="R18" s="123"/>
      <c r="T18" s="125" t="str">
        <f t="shared" si="10"/>
        <v/>
      </c>
      <c r="U18" s="147"/>
      <c r="V18" s="127" t="e">
        <f t="shared" si="7"/>
        <v>#DIV/0!</v>
      </c>
      <c r="W18" s="139"/>
      <c r="X18" s="35" t="e">
        <f t="shared" si="11"/>
        <v>#VALUE!</v>
      </c>
      <c r="Z18" s="360"/>
      <c r="AA18" s="360"/>
      <c r="AH18" s="363" t="s">
        <v>1592</v>
      </c>
      <c r="AI18" s="363"/>
      <c r="AJ18" s="363"/>
      <c r="AK18" s="363"/>
      <c r="AL18" s="363"/>
      <c r="AM18" s="363"/>
      <c r="AN18" s="363"/>
    </row>
    <row r="19" spans="1:40" ht="49.5" customHeight="1" x14ac:dyDescent="0.25">
      <c r="B19" s="288">
        <v>3</v>
      </c>
      <c r="C19" s="141" t="s">
        <v>313</v>
      </c>
      <c r="D19" s="176"/>
      <c r="E19" s="266" t="s">
        <v>314</v>
      </c>
      <c r="F19" s="176"/>
      <c r="G19" s="189"/>
      <c r="H19" s="115"/>
      <c r="I19" s="135"/>
      <c r="J19" s="124">
        <f>SUM(L19:Q19)</f>
        <v>0</v>
      </c>
      <c r="K19" s="124">
        <f t="shared" si="9"/>
        <v>0</v>
      </c>
      <c r="L19" s="122"/>
      <c r="M19" s="122"/>
      <c r="N19" s="122"/>
      <c r="O19" s="122"/>
      <c r="P19" s="123"/>
      <c r="Q19" s="122"/>
      <c r="R19" s="123"/>
      <c r="T19" s="125" t="str">
        <f t="shared" si="10"/>
        <v/>
      </c>
      <c r="U19" s="147" t="e">
        <f>1/$J$28</f>
        <v>#DIV/0!</v>
      </c>
      <c r="V19" s="127" t="e">
        <f t="shared" si="7"/>
        <v>#DIV/0!</v>
      </c>
      <c r="W19" s="139" t="e">
        <f>IF(R19=1,0,T19*U19)</f>
        <v>#VALUE!</v>
      </c>
      <c r="X19" s="35" t="e">
        <f t="shared" si="11"/>
        <v>#VALUE!</v>
      </c>
      <c r="Z19" s="360"/>
      <c r="AA19" s="360"/>
      <c r="AH19" s="363" t="s">
        <v>1593</v>
      </c>
      <c r="AI19" s="363"/>
      <c r="AJ19" s="363"/>
      <c r="AK19" s="363"/>
      <c r="AL19" s="363"/>
      <c r="AM19" s="363"/>
      <c r="AN19" s="363"/>
    </row>
    <row r="20" spans="1:40" s="150" customFormat="1" ht="50.25" customHeight="1" x14ac:dyDescent="0.25">
      <c r="B20" s="288" t="s">
        <v>315</v>
      </c>
      <c r="C20" s="142" t="s">
        <v>316</v>
      </c>
      <c r="D20" s="176"/>
      <c r="E20" s="266" t="s">
        <v>317</v>
      </c>
      <c r="F20" s="176"/>
      <c r="G20" s="176"/>
      <c r="H20" s="115"/>
      <c r="I20" s="152"/>
      <c r="J20" s="152"/>
      <c r="K20" s="124">
        <f t="shared" si="9"/>
        <v>0</v>
      </c>
      <c r="L20" s="122"/>
      <c r="M20" s="122"/>
      <c r="N20" s="122"/>
      <c r="O20" s="122"/>
      <c r="P20" s="123"/>
      <c r="Q20" s="122"/>
      <c r="R20" s="123"/>
      <c r="T20" s="125" t="str">
        <f t="shared" si="10"/>
        <v/>
      </c>
      <c r="U20" s="147"/>
      <c r="V20" s="127" t="e">
        <f t="shared" si="7"/>
        <v>#DIV/0!</v>
      </c>
      <c r="W20" s="139"/>
      <c r="X20" s="35" t="e">
        <f t="shared" si="11"/>
        <v>#VALUE!</v>
      </c>
      <c r="Z20" s="360"/>
      <c r="AA20" s="360"/>
      <c r="AH20" s="363" t="s">
        <v>1594</v>
      </c>
      <c r="AI20" s="363"/>
      <c r="AJ20" s="363"/>
      <c r="AK20" s="363"/>
      <c r="AL20" s="363"/>
      <c r="AM20" s="363"/>
      <c r="AN20" s="363"/>
    </row>
    <row r="21" spans="1:40" s="150" customFormat="1" ht="50.25" customHeight="1" x14ac:dyDescent="0.25">
      <c r="B21" s="288" t="s">
        <v>318</v>
      </c>
      <c r="C21" s="143" t="s">
        <v>319</v>
      </c>
      <c r="D21" s="176"/>
      <c r="E21" s="266" t="s">
        <v>320</v>
      </c>
      <c r="F21" s="176"/>
      <c r="G21" s="176"/>
      <c r="H21" s="115"/>
      <c r="I21" s="152"/>
      <c r="J21" s="152"/>
      <c r="K21" s="124">
        <f t="shared" si="9"/>
        <v>0</v>
      </c>
      <c r="L21" s="122"/>
      <c r="M21" s="122"/>
      <c r="N21" s="122"/>
      <c r="O21" s="122"/>
      <c r="P21" s="123"/>
      <c r="Q21" s="122"/>
      <c r="R21" s="123"/>
      <c r="T21" s="125" t="str">
        <f t="shared" si="10"/>
        <v/>
      </c>
      <c r="U21" s="147"/>
      <c r="V21" s="127" t="e">
        <f t="shared" si="7"/>
        <v>#DIV/0!</v>
      </c>
      <c r="W21" s="139"/>
      <c r="X21" s="35" t="e">
        <f t="shared" si="11"/>
        <v>#VALUE!</v>
      </c>
      <c r="Z21" s="360"/>
      <c r="AA21" s="360"/>
      <c r="AH21" s="363" t="s">
        <v>1595</v>
      </c>
      <c r="AI21" s="363"/>
      <c r="AJ21" s="363"/>
      <c r="AK21" s="363"/>
      <c r="AL21" s="363"/>
      <c r="AM21" s="363"/>
      <c r="AN21" s="363"/>
    </row>
    <row r="22" spans="1:40" s="150" customFormat="1" ht="45.75" customHeight="1" x14ac:dyDescent="0.25">
      <c r="B22" s="288" t="s">
        <v>321</v>
      </c>
      <c r="C22" s="143" t="s">
        <v>322</v>
      </c>
      <c r="D22" s="176"/>
      <c r="E22" s="266" t="s">
        <v>323</v>
      </c>
      <c r="F22" s="176"/>
      <c r="G22" s="176"/>
      <c r="H22" s="115"/>
      <c r="I22" s="152"/>
      <c r="J22" s="152"/>
      <c r="K22" s="124">
        <f t="shared" si="9"/>
        <v>0</v>
      </c>
      <c r="L22" s="122"/>
      <c r="M22" s="122"/>
      <c r="N22" s="122"/>
      <c r="O22" s="122"/>
      <c r="P22" s="123"/>
      <c r="Q22" s="122"/>
      <c r="R22" s="123"/>
      <c r="T22" s="125" t="str">
        <f t="shared" si="10"/>
        <v/>
      </c>
      <c r="U22" s="147"/>
      <c r="V22" s="127" t="e">
        <f t="shared" si="7"/>
        <v>#DIV/0!</v>
      </c>
      <c r="W22" s="139"/>
      <c r="X22" s="35" t="e">
        <f t="shared" si="11"/>
        <v>#VALUE!</v>
      </c>
      <c r="Z22" s="360"/>
      <c r="AA22" s="360"/>
      <c r="AH22" s="363" t="s">
        <v>1596</v>
      </c>
      <c r="AI22" s="363"/>
      <c r="AJ22" s="363"/>
      <c r="AK22" s="363"/>
      <c r="AL22" s="363"/>
      <c r="AM22" s="363"/>
      <c r="AN22" s="363"/>
    </row>
    <row r="23" spans="1:40" s="150" customFormat="1" ht="46.5" customHeight="1" x14ac:dyDescent="0.25">
      <c r="B23" s="288" t="s">
        <v>324</v>
      </c>
      <c r="C23" s="143" t="s">
        <v>325</v>
      </c>
      <c r="D23" s="176"/>
      <c r="E23" s="266" t="s">
        <v>326</v>
      </c>
      <c r="F23" s="176"/>
      <c r="G23" s="176"/>
      <c r="H23" s="115"/>
      <c r="I23" s="152"/>
      <c r="J23" s="152"/>
      <c r="K23" s="124">
        <f t="shared" si="9"/>
        <v>0</v>
      </c>
      <c r="L23" s="122"/>
      <c r="M23" s="122"/>
      <c r="N23" s="122"/>
      <c r="O23" s="122"/>
      <c r="P23" s="123"/>
      <c r="Q23" s="122"/>
      <c r="R23" s="123"/>
      <c r="T23" s="125" t="str">
        <f t="shared" si="10"/>
        <v/>
      </c>
      <c r="U23" s="147"/>
      <c r="V23" s="127" t="e">
        <f t="shared" si="7"/>
        <v>#DIV/0!</v>
      </c>
      <c r="W23" s="139"/>
      <c r="X23" s="35" t="e">
        <f t="shared" si="11"/>
        <v>#VALUE!</v>
      </c>
      <c r="Z23" s="360"/>
      <c r="AA23" s="360"/>
      <c r="AH23" s="363" t="s">
        <v>1597</v>
      </c>
      <c r="AI23" s="363"/>
      <c r="AJ23" s="363"/>
      <c r="AK23" s="363"/>
      <c r="AL23" s="363"/>
      <c r="AM23" s="363"/>
      <c r="AN23" s="363"/>
    </row>
    <row r="24" spans="1:40" s="150" customFormat="1" ht="47.25" customHeight="1" x14ac:dyDescent="0.25">
      <c r="B24" s="288" t="s">
        <v>327</v>
      </c>
      <c r="C24" s="143" t="s">
        <v>328</v>
      </c>
      <c r="D24" s="176"/>
      <c r="E24" s="266" t="s">
        <v>329</v>
      </c>
      <c r="F24" s="176"/>
      <c r="G24" s="176"/>
      <c r="H24" s="115"/>
      <c r="I24" s="152"/>
      <c r="J24" s="152"/>
      <c r="K24" s="124">
        <f t="shared" si="9"/>
        <v>0</v>
      </c>
      <c r="L24" s="122"/>
      <c r="M24" s="122"/>
      <c r="N24" s="122"/>
      <c r="O24" s="122"/>
      <c r="P24" s="123"/>
      <c r="Q24" s="122"/>
      <c r="R24" s="123"/>
      <c r="T24" s="125" t="str">
        <f t="shared" si="10"/>
        <v/>
      </c>
      <c r="U24" s="147"/>
      <c r="V24" s="127" t="e">
        <f t="shared" si="7"/>
        <v>#DIV/0!</v>
      </c>
      <c r="W24" s="139"/>
      <c r="X24" s="35" t="e">
        <f t="shared" si="11"/>
        <v>#VALUE!</v>
      </c>
      <c r="Z24" s="360"/>
      <c r="AA24" s="360"/>
      <c r="AH24" s="363" t="s">
        <v>1598</v>
      </c>
      <c r="AI24" s="363"/>
      <c r="AJ24" s="363"/>
      <c r="AK24" s="363"/>
      <c r="AL24" s="363"/>
      <c r="AM24" s="363"/>
      <c r="AN24" s="363"/>
    </row>
    <row r="25" spans="1:40" s="150" customFormat="1" ht="51" customHeight="1" x14ac:dyDescent="0.25">
      <c r="B25" s="288" t="s">
        <v>330</v>
      </c>
      <c r="C25" s="143" t="s">
        <v>331</v>
      </c>
      <c r="D25" s="176"/>
      <c r="E25" s="266" t="s">
        <v>332</v>
      </c>
      <c r="F25" s="176"/>
      <c r="G25" s="176"/>
      <c r="H25" s="115"/>
      <c r="I25" s="152"/>
      <c r="J25" s="152"/>
      <c r="K25" s="124">
        <f t="shared" si="9"/>
        <v>0</v>
      </c>
      <c r="L25" s="122"/>
      <c r="M25" s="122"/>
      <c r="N25" s="122"/>
      <c r="O25" s="122"/>
      <c r="P25" s="123"/>
      <c r="Q25" s="122"/>
      <c r="R25" s="123"/>
      <c r="T25" s="125" t="str">
        <f t="shared" si="10"/>
        <v/>
      </c>
      <c r="U25" s="147"/>
      <c r="V25" s="127" t="e">
        <f t="shared" si="7"/>
        <v>#DIV/0!</v>
      </c>
      <c r="W25" s="139"/>
      <c r="X25" s="35" t="e">
        <f t="shared" si="11"/>
        <v>#VALUE!</v>
      </c>
      <c r="Z25" s="360"/>
      <c r="AA25" s="360"/>
      <c r="AH25" s="363" t="s">
        <v>1599</v>
      </c>
      <c r="AI25" s="363"/>
      <c r="AJ25" s="363"/>
      <c r="AK25" s="363"/>
      <c r="AL25" s="363"/>
      <c r="AM25" s="363"/>
      <c r="AN25" s="363"/>
    </row>
    <row r="26" spans="1:40" s="150" customFormat="1" ht="45" customHeight="1" x14ac:dyDescent="0.25">
      <c r="B26" s="288" t="s">
        <v>333</v>
      </c>
      <c r="C26" s="144" t="s">
        <v>334</v>
      </c>
      <c r="D26" s="176"/>
      <c r="E26" s="266" t="s">
        <v>335</v>
      </c>
      <c r="F26" s="176"/>
      <c r="G26" s="176"/>
      <c r="H26" s="115"/>
      <c r="I26" s="152"/>
      <c r="J26" s="152"/>
      <c r="K26" s="124">
        <f t="shared" si="9"/>
        <v>0</v>
      </c>
      <c r="L26" s="122"/>
      <c r="M26" s="122"/>
      <c r="N26" s="122"/>
      <c r="O26" s="122"/>
      <c r="P26" s="123"/>
      <c r="Q26" s="122"/>
      <c r="R26" s="123"/>
      <c r="T26" s="125" t="str">
        <f t="shared" si="10"/>
        <v/>
      </c>
      <c r="U26" s="147"/>
      <c r="V26" s="127" t="e">
        <f t="shared" si="7"/>
        <v>#DIV/0!</v>
      </c>
      <c r="W26" s="139"/>
      <c r="X26" s="35" t="e">
        <f t="shared" si="11"/>
        <v>#VALUE!</v>
      </c>
      <c r="Z26" s="360"/>
      <c r="AA26" s="360"/>
      <c r="AH26" s="332"/>
      <c r="AI26" s="332"/>
      <c r="AJ26" s="332"/>
      <c r="AK26" s="332"/>
      <c r="AL26" s="332"/>
      <c r="AM26" s="332"/>
      <c r="AN26" s="332"/>
    </row>
    <row r="27" spans="1:40" x14ac:dyDescent="0.25">
      <c r="C27" s="135"/>
      <c r="D27" s="152"/>
      <c r="E27" s="152"/>
      <c r="F27" s="152"/>
      <c r="G27" s="152"/>
      <c r="W27" s="171" t="e">
        <f>SUM(W10:W26)</f>
        <v>#VALUE!</v>
      </c>
      <c r="X27" s="171" t="e">
        <f>SUM(X10:X26)</f>
        <v>#VALUE!</v>
      </c>
      <c r="Z27" s="167"/>
      <c r="AA27" s="167"/>
    </row>
    <row r="28" spans="1:40" s="134" customFormat="1" ht="12.75" customHeight="1" x14ac:dyDescent="0.25">
      <c r="A28" s="150"/>
      <c r="B28" s="137"/>
      <c r="C28" s="135"/>
      <c r="D28" s="152"/>
      <c r="E28" s="152"/>
      <c r="F28" s="152"/>
      <c r="G28" s="152"/>
      <c r="J28" s="150">
        <f>SUM(J10:J26)</f>
        <v>0</v>
      </c>
      <c r="K28" s="183">
        <f>SUM(K10:K26)</f>
        <v>0</v>
      </c>
      <c r="S28" s="118" t="s">
        <v>336</v>
      </c>
      <c r="T28" s="129">
        <f>SUMIF(J28,3-W31,W27)</f>
        <v>0</v>
      </c>
    </row>
    <row r="29" spans="1:40" x14ac:dyDescent="0.25">
      <c r="C29" s="135"/>
      <c r="D29" s="152"/>
      <c r="E29" s="152"/>
      <c r="F29" s="152"/>
      <c r="G29" s="152"/>
      <c r="S29" s="118" t="s">
        <v>337</v>
      </c>
      <c r="T29" s="129">
        <f>SUMIF(K28,17-W32,X27)</f>
        <v>0</v>
      </c>
      <c r="Y29" s="128"/>
    </row>
    <row r="30" spans="1:40" x14ac:dyDescent="0.25">
      <c r="C30" s="135"/>
      <c r="D30" s="152"/>
      <c r="E30" s="152"/>
      <c r="F30" s="152"/>
      <c r="G30" s="152"/>
      <c r="Y30" s="128"/>
    </row>
    <row r="31" spans="1:40" x14ac:dyDescent="0.25">
      <c r="C31" s="135"/>
      <c r="D31" s="152"/>
      <c r="E31" s="152"/>
      <c r="F31" s="152"/>
      <c r="G31" s="152"/>
      <c r="T31"/>
      <c r="U31"/>
      <c r="V31" s="131" t="s">
        <v>344</v>
      </c>
      <c r="W31" s="131">
        <f>SUM(R10,R11,R19)</f>
        <v>0</v>
      </c>
      <c r="X31"/>
      <c r="Y31"/>
      <c r="Z31"/>
      <c r="AA31"/>
      <c r="AB31"/>
      <c r="AC31"/>
      <c r="AD31"/>
    </row>
    <row r="32" spans="1:40" ht="13.5" customHeight="1" x14ac:dyDescent="0.25">
      <c r="C32" s="135"/>
      <c r="D32" s="152"/>
      <c r="E32" s="152"/>
      <c r="F32" s="152"/>
      <c r="G32" s="152"/>
      <c r="T32"/>
      <c r="U32"/>
      <c r="V32" s="131" t="s">
        <v>345</v>
      </c>
      <c r="W32" s="131">
        <f>SUM(R10:R26)</f>
        <v>0</v>
      </c>
      <c r="X32"/>
      <c r="Y32"/>
      <c r="Z32"/>
      <c r="AA32"/>
      <c r="AB32"/>
      <c r="AC32"/>
      <c r="AD32"/>
    </row>
    <row r="33" spans="3:33" x14ac:dyDescent="0.25">
      <c r="C33" s="135"/>
      <c r="D33" s="152"/>
      <c r="E33" s="152"/>
      <c r="F33" s="152"/>
      <c r="G33" s="152"/>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36"/>
      <c r="AC40" s="136"/>
      <c r="AD40" s="136"/>
    </row>
    <row r="42" spans="3:33" ht="15" customHeight="1" x14ac:dyDescent="0.25">
      <c r="AB42" s="132"/>
      <c r="AC42" s="132"/>
      <c r="AD42" s="132"/>
      <c r="AE42" s="132"/>
      <c r="AF42" s="132"/>
      <c r="AG42" s="132"/>
    </row>
  </sheetData>
  <sheetProtection formatCells="0" formatColumns="0" formatRows="0" insertColumns="0" insertRows="0" insertHyperlinks="0" deleteColumns="0" deleteRows="0" sort="0" autoFilter="0" pivotTables="0"/>
  <mergeCells count="44">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70" zoomScaleNormal="70" workbookViewId="0">
      <pane ySplit="8" topLeftCell="A9" activePane="bottomLeft" state="frozen"/>
      <selection pane="bottomLeft" activeCell="AH44" sqref="AH44:AN44"/>
    </sheetView>
  </sheetViews>
  <sheetFormatPr defaultRowHeight="15" outlineLevelCol="1" x14ac:dyDescent="0.25"/>
  <cols>
    <col min="1" max="1" width="1.7109375" style="150" customWidth="1"/>
    <col min="2" max="2" width="5" style="150" customWidth="1"/>
    <col min="3" max="3" width="65.85546875" style="150" customWidth="1"/>
    <col min="4" max="4" width="2.5703125" style="150" customWidth="1" outlineLevel="1"/>
    <col min="5" max="5" width="5.7109375" style="150" customWidth="1" outlineLevel="1"/>
    <col min="6" max="6" width="2.5703125" style="150" customWidth="1" outlineLevel="1"/>
    <col min="7" max="7" width="6.140625" style="150" customWidth="1" outlineLevel="1"/>
    <col min="8" max="8" width="2.5703125" style="150" customWidth="1"/>
    <col min="9" max="9" width="5.28515625" style="150" hidden="1" customWidth="1"/>
    <col min="10" max="11" width="4.42578125" style="150" hidden="1" customWidth="1"/>
    <col min="12" max="13" width="4" style="150" customWidth="1"/>
    <col min="14" max="14" width="3.28515625" style="150" customWidth="1"/>
    <col min="15" max="15" width="4.42578125" style="150" customWidth="1"/>
    <col min="16" max="16" width="4.140625" style="150" customWidth="1"/>
    <col min="17" max="17" width="3.42578125" style="150" customWidth="1"/>
    <col min="18" max="18" width="3.7109375" style="150" customWidth="1"/>
    <col min="19" max="19" width="7.28515625" style="150" customWidth="1"/>
    <col min="20" max="20" width="13.28515625" style="150" customWidth="1"/>
    <col min="21" max="21" width="8.28515625" style="150" hidden="1" customWidth="1"/>
    <col min="22" max="22" width="6.7109375" style="150" hidden="1" customWidth="1"/>
    <col min="23" max="23" width="10.42578125" style="150" hidden="1" customWidth="1"/>
    <col min="24" max="24" width="9" style="150" hidden="1" customWidth="1"/>
    <col min="25" max="25" width="7.140625" style="150" customWidth="1"/>
    <col min="26" max="26" width="13.7109375" style="150" customWidth="1"/>
    <col min="27" max="27" width="19.28515625" style="150" customWidth="1"/>
    <col min="28" max="28" width="15.140625" style="150" customWidth="1"/>
    <col min="29" max="29" width="9.140625" style="150"/>
    <col min="30" max="30" width="51.7109375" style="150" customWidth="1"/>
    <col min="31" max="16384" width="9.140625" style="150"/>
  </cols>
  <sheetData>
    <row r="1" spans="1:40" ht="30" customHeight="1" x14ac:dyDescent="0.25">
      <c r="A1" s="332"/>
      <c r="B1" s="172"/>
      <c r="C1" s="369" t="s">
        <v>346</v>
      </c>
      <c r="D1" s="369"/>
      <c r="E1" s="369"/>
      <c r="F1" s="369"/>
      <c r="G1" s="369"/>
      <c r="H1" s="369"/>
      <c r="I1" s="369"/>
      <c r="J1" s="369"/>
      <c r="K1" s="369"/>
      <c r="L1" s="369"/>
      <c r="M1" s="369"/>
      <c r="N1" s="369"/>
      <c r="O1" s="369"/>
      <c r="P1" s="369"/>
      <c r="Q1" s="369"/>
      <c r="R1" s="369"/>
      <c r="S1" s="369"/>
      <c r="T1" s="369"/>
      <c r="U1" s="369"/>
      <c r="V1" s="369"/>
      <c r="W1" s="369"/>
      <c r="X1" s="172"/>
      <c r="Y1" s="172"/>
    </row>
    <row r="2" spans="1:40" x14ac:dyDescent="0.25">
      <c r="B2" s="173"/>
      <c r="C2" s="373" t="s">
        <v>1664</v>
      </c>
      <c r="D2" s="373"/>
      <c r="E2" s="373"/>
      <c r="F2" s="373"/>
      <c r="G2" s="373"/>
      <c r="H2" s="373"/>
      <c r="I2" s="373"/>
      <c r="J2" s="373"/>
      <c r="K2" s="373"/>
      <c r="L2" s="373"/>
      <c r="M2" s="373"/>
      <c r="N2" s="373"/>
      <c r="O2" s="373"/>
      <c r="P2" s="373"/>
      <c r="Q2" s="373"/>
      <c r="R2" s="373"/>
      <c r="S2" s="373"/>
      <c r="T2" s="373"/>
      <c r="U2" s="373"/>
      <c r="V2" s="373"/>
      <c r="W2" s="173"/>
      <c r="X2" s="173"/>
      <c r="Y2" s="173"/>
    </row>
    <row r="3" spans="1:40" x14ac:dyDescent="0.25">
      <c r="B3" s="173"/>
      <c r="C3" s="373" t="s">
        <v>1665</v>
      </c>
      <c r="D3" s="373"/>
      <c r="E3" s="373"/>
      <c r="F3" s="373"/>
      <c r="G3" s="373"/>
      <c r="H3" s="373"/>
      <c r="I3" s="373"/>
      <c r="J3" s="373"/>
      <c r="K3" s="373"/>
      <c r="L3" s="373"/>
      <c r="M3" s="373"/>
      <c r="N3" s="373"/>
      <c r="O3" s="373"/>
      <c r="P3" s="373"/>
      <c r="Q3" s="373"/>
      <c r="R3" s="373"/>
      <c r="S3" s="373"/>
      <c r="T3" s="373"/>
      <c r="U3" s="373"/>
      <c r="V3" s="373"/>
      <c r="W3" s="173"/>
      <c r="X3" s="173"/>
      <c r="Y3" s="173"/>
    </row>
    <row r="4" spans="1:40" x14ac:dyDescent="0.25">
      <c r="B4" s="173"/>
      <c r="C4" s="149"/>
      <c r="D4" s="149"/>
      <c r="E4" s="149"/>
      <c r="F4" s="149"/>
      <c r="G4" s="149"/>
      <c r="H4" s="149"/>
      <c r="I4" s="149"/>
      <c r="J4" s="149"/>
      <c r="K4" s="149"/>
      <c r="L4" s="149"/>
      <c r="M4" s="149"/>
      <c r="N4" s="149"/>
      <c r="O4" s="149"/>
      <c r="P4" s="149"/>
      <c r="Q4" s="149"/>
      <c r="R4" s="149"/>
      <c r="S4" s="149"/>
      <c r="T4" s="149"/>
      <c r="U4" s="149"/>
      <c r="V4" s="149"/>
      <c r="W4" s="149"/>
      <c r="X4" s="149"/>
      <c r="Y4" s="149"/>
    </row>
    <row r="5" spans="1:40" s="153" customFormat="1" ht="14.25" customHeight="1" x14ac:dyDescent="0.25">
      <c r="B5" s="174"/>
      <c r="C5" s="289"/>
      <c r="D5" s="289"/>
      <c r="E5" s="289"/>
      <c r="F5" s="289"/>
      <c r="G5" s="289"/>
      <c r="H5" s="289"/>
      <c r="I5" s="289"/>
      <c r="J5" s="289"/>
      <c r="K5" s="289"/>
      <c r="L5" s="372"/>
      <c r="M5" s="372"/>
      <c r="N5" s="372"/>
      <c r="O5" s="372"/>
      <c r="P5" s="372"/>
      <c r="Q5" s="372"/>
      <c r="R5" s="372"/>
      <c r="S5" s="372"/>
      <c r="T5" s="372"/>
      <c r="U5" s="372"/>
      <c r="V5" s="372"/>
      <c r="W5" s="372"/>
      <c r="X5" s="372"/>
      <c r="Y5" s="372"/>
      <c r="Z5" s="372"/>
      <c r="AA5" s="372"/>
      <c r="AB5" s="372"/>
      <c r="AC5" s="372"/>
      <c r="AD5" s="372"/>
    </row>
    <row r="6" spans="1:40" s="153" customFormat="1" x14ac:dyDescent="0.25">
      <c r="B6" s="154"/>
      <c r="C6" s="154"/>
      <c r="D6" s="154"/>
      <c r="E6" s="174"/>
      <c r="F6" s="174"/>
      <c r="G6" s="174"/>
      <c r="H6" s="174"/>
      <c r="I6" s="154"/>
      <c r="J6" s="174"/>
      <c r="K6" s="154"/>
      <c r="L6" s="334"/>
      <c r="M6" s="154"/>
      <c r="N6" s="154"/>
      <c r="O6" s="154"/>
      <c r="P6" s="154"/>
      <c r="Q6" s="154"/>
      <c r="R6" s="154"/>
      <c r="S6" s="154"/>
      <c r="T6" s="154"/>
      <c r="U6" s="154"/>
      <c r="V6" s="154"/>
      <c r="W6" s="154"/>
      <c r="X6" s="154"/>
      <c r="Y6" s="154"/>
    </row>
    <row r="7" spans="1:40" s="153" customFormat="1" ht="37.5" customHeight="1" x14ac:dyDescent="0.25">
      <c r="B7" s="168"/>
      <c r="C7" s="361" t="s">
        <v>347</v>
      </c>
      <c r="D7" s="325"/>
      <c r="E7" s="364" t="s">
        <v>348</v>
      </c>
      <c r="F7" s="326"/>
      <c r="G7" s="364" t="s">
        <v>349</v>
      </c>
      <c r="H7" s="155"/>
      <c r="I7" s="156"/>
      <c r="J7" s="367" t="s">
        <v>1667</v>
      </c>
      <c r="K7" s="368"/>
      <c r="L7" s="368"/>
      <c r="M7" s="368"/>
      <c r="N7" s="368"/>
      <c r="O7" s="368"/>
      <c r="P7" s="368"/>
      <c r="Q7" s="368"/>
      <c r="R7" s="368"/>
      <c r="S7" s="156"/>
      <c r="T7" s="365" t="s">
        <v>1666</v>
      </c>
      <c r="U7" s="366"/>
      <c r="V7" s="366"/>
      <c r="W7" s="157"/>
      <c r="X7" s="157"/>
      <c r="Y7" s="157"/>
      <c r="Z7" s="157"/>
      <c r="AH7" s="361" t="s">
        <v>350</v>
      </c>
      <c r="AI7" s="361"/>
      <c r="AJ7" s="361"/>
      <c r="AK7" s="361"/>
      <c r="AL7" s="361"/>
      <c r="AM7" s="361"/>
      <c r="AN7" s="361"/>
    </row>
    <row r="8" spans="1:40" s="153" customFormat="1" ht="80.25" customHeight="1" x14ac:dyDescent="0.25">
      <c r="B8" s="168"/>
      <c r="C8" s="361"/>
      <c r="D8" s="325"/>
      <c r="E8" s="364"/>
      <c r="F8" s="327"/>
      <c r="G8" s="364"/>
      <c r="H8" s="155"/>
      <c r="J8" s="159" t="s">
        <v>503</v>
      </c>
      <c r="K8" s="159" t="s">
        <v>504</v>
      </c>
      <c r="L8" s="179">
        <v>0</v>
      </c>
      <c r="M8" s="179">
        <v>0.2</v>
      </c>
      <c r="N8" s="179">
        <v>0.4</v>
      </c>
      <c r="O8" s="179">
        <v>0.6</v>
      </c>
      <c r="P8" s="179">
        <v>0.8</v>
      </c>
      <c r="Q8" s="179">
        <v>1</v>
      </c>
      <c r="R8" s="180" t="s">
        <v>351</v>
      </c>
      <c r="T8" s="161"/>
      <c r="U8" s="161" t="s">
        <v>505</v>
      </c>
      <c r="V8" s="160" t="s">
        <v>506</v>
      </c>
      <c r="W8" s="158"/>
      <c r="Y8" s="158"/>
      <c r="AH8" s="361"/>
      <c r="AI8" s="361"/>
      <c r="AJ8" s="361"/>
      <c r="AK8" s="361"/>
      <c r="AL8" s="361"/>
      <c r="AM8" s="361"/>
      <c r="AN8" s="361"/>
    </row>
    <row r="9" spans="1:40" ht="42" customHeight="1" x14ac:dyDescent="0.25">
      <c r="B9" s="288"/>
      <c r="D9" s="126"/>
      <c r="E9" s="126"/>
      <c r="F9" s="126"/>
      <c r="G9" s="126"/>
      <c r="H9" s="126"/>
      <c r="K9" s="32"/>
      <c r="L9" s="32"/>
      <c r="M9" s="32"/>
      <c r="N9" s="32"/>
      <c r="O9" s="32"/>
      <c r="P9" s="33"/>
      <c r="Q9" s="116"/>
      <c r="R9" s="117"/>
      <c r="T9" s="34"/>
      <c r="U9" s="34"/>
      <c r="V9" s="33"/>
      <c r="W9" s="150" t="s">
        <v>507</v>
      </c>
      <c r="X9" s="150" t="s">
        <v>508</v>
      </c>
      <c r="Z9" s="118" t="s">
        <v>352</v>
      </c>
    </row>
    <row r="10" spans="1:40" ht="49.5" customHeight="1" x14ac:dyDescent="0.25">
      <c r="B10" s="288">
        <v>1</v>
      </c>
      <c r="C10" s="141" t="s">
        <v>353</v>
      </c>
      <c r="D10" s="126"/>
      <c r="E10" s="270" t="s">
        <v>354</v>
      </c>
      <c r="F10" s="270"/>
      <c r="G10" s="270"/>
      <c r="H10" s="126"/>
      <c r="I10" s="152">
        <f>SUM(K10:K60)</f>
        <v>0</v>
      </c>
      <c r="J10" s="124">
        <f>SUM(L10:Q10)</f>
        <v>0</v>
      </c>
      <c r="K10" s="124">
        <f t="shared" ref="K10" si="0">SUM(L10:Q10)</f>
        <v>0</v>
      </c>
      <c r="L10" s="122"/>
      <c r="M10" s="122"/>
      <c r="N10" s="122"/>
      <c r="O10" s="122"/>
      <c r="P10" s="123"/>
      <c r="Q10" s="122"/>
      <c r="R10" s="123"/>
      <c r="T10" s="125" t="str">
        <f>IF(SUM(L10:Q10)=1,((L10*0)+(M10*20)+(N10*40)+(O10*60)+(P10*80)+(Q10*100)),"")</f>
        <v/>
      </c>
      <c r="U10" s="147" t="e">
        <f>1/$J$62</f>
        <v>#DIV/0!</v>
      </c>
      <c r="V10" s="127" t="e">
        <f t="shared" ref="V10" si="1">1/$K$62</f>
        <v>#DIV/0!</v>
      </c>
      <c r="W10" s="139" t="e">
        <f>IF(R10=1,0,T10*U10)</f>
        <v>#VALUE!</v>
      </c>
      <c r="X10" s="35" t="e">
        <f t="shared" ref="X10" si="2">IF(R10=1,0,T10*V10)</f>
        <v>#VALUE!</v>
      </c>
      <c r="Z10" s="360"/>
      <c r="AA10" s="360"/>
    </row>
    <row r="11" spans="1:40" ht="50.25" customHeight="1" x14ac:dyDescent="0.25">
      <c r="B11" s="288" t="s">
        <v>355</v>
      </c>
      <c r="C11" s="145" t="s">
        <v>356</v>
      </c>
      <c r="D11" s="126"/>
      <c r="E11" s="270" t="s">
        <v>357</v>
      </c>
      <c r="F11" s="270"/>
      <c r="G11" s="270"/>
      <c r="H11" s="126"/>
      <c r="I11" s="152"/>
      <c r="J11" s="152"/>
      <c r="K11" s="124">
        <f t="shared" ref="K11" si="3">SUM(L11:Q11)</f>
        <v>0</v>
      </c>
      <c r="L11" s="122"/>
      <c r="M11" s="122"/>
      <c r="N11" s="122"/>
      <c r="O11" s="122"/>
      <c r="P11" s="123"/>
      <c r="Q11" s="122"/>
      <c r="R11" s="123"/>
      <c r="T11" s="125" t="str">
        <f t="shared" ref="T11" si="4">IF(SUM(L11:Q11)=1,((L11*0)+(M11*20)+(N11*40)+(O11*60)+(P11*80)+(Q11*100)),"")</f>
        <v/>
      </c>
      <c r="U11" s="147"/>
      <c r="V11" s="127" t="e">
        <f t="shared" ref="V11" si="5">1/$K$62</f>
        <v>#DIV/0!</v>
      </c>
      <c r="W11" s="139"/>
      <c r="X11" s="35" t="e">
        <f t="shared" ref="X11" si="6">IF(R11=1,0,T11*V11)</f>
        <v>#VALUE!</v>
      </c>
      <c r="Z11" s="360"/>
      <c r="AA11" s="360"/>
      <c r="AH11" s="363" t="s">
        <v>1600</v>
      </c>
      <c r="AI11" s="363"/>
      <c r="AJ11" s="363"/>
      <c r="AK11" s="363"/>
      <c r="AL11" s="363"/>
      <c r="AM11" s="363"/>
      <c r="AN11" s="363"/>
    </row>
    <row r="12" spans="1:40" ht="49.5" customHeight="1" x14ac:dyDescent="0.25">
      <c r="B12" s="288">
        <v>2</v>
      </c>
      <c r="C12" s="141" t="s">
        <v>358</v>
      </c>
      <c r="D12" s="176"/>
      <c r="E12" s="264" t="s">
        <v>359</v>
      </c>
      <c r="F12" s="266"/>
      <c r="G12" s="265" t="s">
        <v>360</v>
      </c>
      <c r="H12" s="115"/>
      <c r="I12" s="152"/>
      <c r="J12" s="124">
        <f>SUM(L12:Q12)</f>
        <v>0</v>
      </c>
      <c r="K12" s="124">
        <f t="shared" ref="K12:K50" si="7">SUM(L12:Q12)</f>
        <v>0</v>
      </c>
      <c r="L12" s="122"/>
      <c r="M12" s="122"/>
      <c r="N12" s="122"/>
      <c r="O12" s="122"/>
      <c r="P12" s="123"/>
      <c r="Q12" s="122"/>
      <c r="R12" s="123"/>
      <c r="T12" s="125" t="str">
        <f t="shared" ref="T12" si="8">IF(SUM(L12:Q12)=1,((L12*0)+(M12*20)+(N12*40)+(O12*60)+(P12*80)+(Q12*100)),"")</f>
        <v/>
      </c>
      <c r="U12" s="147" t="e">
        <f>1/$J$62</f>
        <v>#DIV/0!</v>
      </c>
      <c r="V12" s="127" t="e">
        <f t="shared" ref="V12:V41" si="9">1/$K$62</f>
        <v>#DIV/0!</v>
      </c>
      <c r="W12" s="186" t="e">
        <f>IF(R12=1,0,T12*U12)</f>
        <v>#VALUE!</v>
      </c>
      <c r="X12" s="35" t="e">
        <f t="shared" ref="X12:X50" si="10">IF(R12=1,0,T12*V12)</f>
        <v>#VALUE!</v>
      </c>
      <c r="Z12" s="360"/>
      <c r="AA12" s="360"/>
      <c r="AH12" s="362" t="s">
        <v>1601</v>
      </c>
      <c r="AI12" s="362"/>
      <c r="AJ12" s="362"/>
      <c r="AK12" s="362"/>
      <c r="AL12" s="362"/>
      <c r="AM12" s="362"/>
      <c r="AN12" s="362"/>
    </row>
    <row r="13" spans="1:40" ht="51" customHeight="1" x14ac:dyDescent="0.25">
      <c r="B13" s="288" t="s">
        <v>361</v>
      </c>
      <c r="C13" s="145" t="s">
        <v>362</v>
      </c>
      <c r="D13" s="176"/>
      <c r="E13" s="264" t="s">
        <v>363</v>
      </c>
      <c r="F13" s="266"/>
      <c r="G13" s="266"/>
      <c r="H13" s="115"/>
      <c r="I13" s="152"/>
      <c r="J13" s="152"/>
      <c r="K13" s="124">
        <f t="shared" si="7"/>
        <v>0</v>
      </c>
      <c r="L13" s="122"/>
      <c r="M13" s="122"/>
      <c r="N13" s="122"/>
      <c r="O13" s="122"/>
      <c r="P13" s="123"/>
      <c r="Q13" s="122"/>
      <c r="R13" s="123"/>
      <c r="T13" s="125" t="str">
        <f t="shared" ref="T13:T50" si="11">IF(SUM(L13:Q13)=1,((L13*0)+(M13*20)+(N13*40)+(O13*60)+(P13*80)+(Q13*100)),"")</f>
        <v/>
      </c>
      <c r="U13" s="147"/>
      <c r="V13" s="127" t="e">
        <f t="shared" si="9"/>
        <v>#DIV/0!</v>
      </c>
      <c r="W13" s="139"/>
      <c r="X13" s="35" t="e">
        <f t="shared" si="10"/>
        <v>#VALUE!</v>
      </c>
      <c r="Z13" s="360"/>
      <c r="AA13" s="360"/>
      <c r="AH13" s="363" t="s">
        <v>1602</v>
      </c>
      <c r="AI13" s="363"/>
      <c r="AJ13" s="363"/>
      <c r="AK13" s="363"/>
      <c r="AL13" s="363"/>
      <c r="AM13" s="363"/>
      <c r="AN13" s="363"/>
    </row>
    <row r="14" spans="1:40" ht="55.5" customHeight="1" x14ac:dyDescent="0.25">
      <c r="B14" s="288">
        <v>3</v>
      </c>
      <c r="C14" s="141" t="s">
        <v>364</v>
      </c>
      <c r="D14" s="176"/>
      <c r="E14" s="266" t="s">
        <v>365</v>
      </c>
      <c r="F14" s="266"/>
      <c r="G14" s="265" t="s">
        <v>366</v>
      </c>
      <c r="H14" s="115"/>
      <c r="I14" s="152"/>
      <c r="J14" s="124">
        <f>SUM(L14:Q14)</f>
        <v>0</v>
      </c>
      <c r="K14" s="124">
        <f t="shared" si="7"/>
        <v>0</v>
      </c>
      <c r="L14" s="122"/>
      <c r="M14" s="122"/>
      <c r="N14" s="122"/>
      <c r="O14" s="122"/>
      <c r="P14" s="123"/>
      <c r="Q14" s="122"/>
      <c r="R14" s="123"/>
      <c r="T14" s="125" t="str">
        <f t="shared" si="11"/>
        <v/>
      </c>
      <c r="U14" s="147" t="e">
        <f>1/$J$62</f>
        <v>#DIV/0!</v>
      </c>
      <c r="V14" s="127" t="e">
        <f t="shared" si="9"/>
        <v>#DIV/0!</v>
      </c>
      <c r="W14" s="186" t="e">
        <f>IF(R14=1,0,T14*U14)</f>
        <v>#VALUE!</v>
      </c>
      <c r="X14" s="35" t="e">
        <f t="shared" si="10"/>
        <v>#VALUE!</v>
      </c>
      <c r="Z14" s="360"/>
      <c r="AA14" s="360"/>
      <c r="AH14" s="363" t="s">
        <v>1603</v>
      </c>
      <c r="AI14" s="363"/>
      <c r="AJ14" s="363"/>
      <c r="AK14" s="363"/>
      <c r="AL14" s="363"/>
      <c r="AM14" s="363"/>
      <c r="AN14" s="363"/>
    </row>
    <row r="15" spans="1:40" ht="51.75" customHeight="1" x14ac:dyDescent="0.25">
      <c r="B15" s="288" t="s">
        <v>367</v>
      </c>
      <c r="C15" s="146" t="s">
        <v>368</v>
      </c>
      <c r="D15" s="177"/>
      <c r="E15" s="264" t="s">
        <v>369</v>
      </c>
      <c r="F15" s="266"/>
      <c r="G15" s="266"/>
      <c r="H15" s="120"/>
      <c r="I15" s="152"/>
      <c r="J15" s="152"/>
      <c r="K15" s="124">
        <f t="shared" si="7"/>
        <v>0</v>
      </c>
      <c r="L15" s="122"/>
      <c r="M15" s="122"/>
      <c r="N15" s="122"/>
      <c r="O15" s="122"/>
      <c r="P15" s="123"/>
      <c r="Q15" s="122"/>
      <c r="R15" s="123"/>
      <c r="T15" s="125" t="str">
        <f t="shared" si="11"/>
        <v/>
      </c>
      <c r="U15" s="147"/>
      <c r="V15" s="127" t="e">
        <f t="shared" si="9"/>
        <v>#DIV/0!</v>
      </c>
      <c r="W15" s="139"/>
      <c r="X15" s="35" t="e">
        <f t="shared" si="10"/>
        <v>#VALUE!</v>
      </c>
      <c r="Z15" s="360"/>
      <c r="AA15" s="360"/>
      <c r="AH15" s="363" t="s">
        <v>1604</v>
      </c>
      <c r="AI15" s="363"/>
      <c r="AJ15" s="363"/>
      <c r="AK15" s="363"/>
      <c r="AL15" s="363"/>
      <c r="AM15" s="363"/>
      <c r="AN15" s="363"/>
    </row>
    <row r="16" spans="1:40" ht="60" customHeight="1" x14ac:dyDescent="0.25">
      <c r="B16" s="288">
        <v>4</v>
      </c>
      <c r="C16" s="141" t="s">
        <v>370</v>
      </c>
      <c r="D16" s="119"/>
      <c r="E16" s="270" t="s">
        <v>371</v>
      </c>
      <c r="F16" s="266"/>
      <c r="G16" s="265" t="s">
        <v>372</v>
      </c>
      <c r="H16" s="119"/>
      <c r="I16" s="152"/>
      <c r="J16" s="124">
        <f>SUM(L16:Q16)</f>
        <v>0</v>
      </c>
      <c r="K16" s="124">
        <f t="shared" si="7"/>
        <v>0</v>
      </c>
      <c r="L16" s="122"/>
      <c r="M16" s="122"/>
      <c r="N16" s="122"/>
      <c r="O16" s="122"/>
      <c r="P16" s="123"/>
      <c r="Q16" s="122"/>
      <c r="R16" s="123"/>
      <c r="T16" s="125" t="str">
        <f t="shared" si="11"/>
        <v/>
      </c>
      <c r="U16" s="147" t="e">
        <f>1/$J$62</f>
        <v>#DIV/0!</v>
      </c>
      <c r="V16" s="127" t="e">
        <f t="shared" si="9"/>
        <v>#DIV/0!</v>
      </c>
      <c r="W16" s="139" t="e">
        <f>IF(R16=1,0,T16*U16)</f>
        <v>#VALUE!</v>
      </c>
      <c r="X16" s="35" t="e">
        <f t="shared" si="10"/>
        <v>#VALUE!</v>
      </c>
      <c r="Z16" s="360"/>
      <c r="AA16" s="360"/>
      <c r="AH16" s="363" t="s">
        <v>1605</v>
      </c>
      <c r="AI16" s="363"/>
      <c r="AJ16" s="363"/>
      <c r="AK16" s="363"/>
      <c r="AL16" s="363"/>
      <c r="AM16" s="363"/>
      <c r="AN16" s="363"/>
    </row>
    <row r="17" spans="2:40" ht="69.75" customHeight="1" x14ac:dyDescent="0.25">
      <c r="B17" s="288">
        <v>5</v>
      </c>
      <c r="C17" s="141" t="s">
        <v>373</v>
      </c>
      <c r="D17" s="126"/>
      <c r="E17" s="270" t="s">
        <v>374</v>
      </c>
      <c r="F17" s="270"/>
      <c r="G17" s="270"/>
      <c r="H17" s="126"/>
      <c r="I17" s="152"/>
      <c r="J17" s="124">
        <f>SUM(L17:Q17)</f>
        <v>0</v>
      </c>
      <c r="K17" s="124">
        <f t="shared" si="7"/>
        <v>0</v>
      </c>
      <c r="L17" s="122"/>
      <c r="M17" s="122"/>
      <c r="N17" s="122"/>
      <c r="O17" s="122"/>
      <c r="P17" s="123"/>
      <c r="Q17" s="122"/>
      <c r="R17" s="123"/>
      <c r="T17" s="125" t="str">
        <f t="shared" si="11"/>
        <v/>
      </c>
      <c r="U17" s="147" t="e">
        <f>1/$J$62</f>
        <v>#DIV/0!</v>
      </c>
      <c r="V17" s="127" t="e">
        <f t="shared" si="9"/>
        <v>#DIV/0!</v>
      </c>
      <c r="W17" s="139" t="e">
        <f>IF(R17=1,0,T17*U17)</f>
        <v>#VALUE!</v>
      </c>
      <c r="X17" s="35" t="e">
        <f t="shared" si="10"/>
        <v>#VALUE!</v>
      </c>
      <c r="Z17" s="360"/>
      <c r="AA17" s="360"/>
      <c r="AH17" s="363" t="s">
        <v>1606</v>
      </c>
      <c r="AI17" s="363"/>
      <c r="AJ17" s="363"/>
      <c r="AK17" s="363"/>
      <c r="AL17" s="363"/>
      <c r="AM17" s="363"/>
      <c r="AN17" s="363"/>
    </row>
    <row r="18" spans="2:40" ht="59.25" customHeight="1" x14ac:dyDescent="0.25">
      <c r="B18" s="288" t="s">
        <v>375</v>
      </c>
      <c r="C18" s="142" t="s">
        <v>376</v>
      </c>
      <c r="D18" s="115"/>
      <c r="E18" s="270" t="s">
        <v>377</v>
      </c>
      <c r="F18" s="271"/>
      <c r="G18" s="273"/>
      <c r="H18" s="115"/>
      <c r="I18" s="152"/>
      <c r="J18" s="152"/>
      <c r="K18" s="124">
        <f t="shared" si="7"/>
        <v>0</v>
      </c>
      <c r="L18" s="122"/>
      <c r="M18" s="122"/>
      <c r="N18" s="122"/>
      <c r="O18" s="122"/>
      <c r="P18" s="123"/>
      <c r="Q18" s="122"/>
      <c r="R18" s="123"/>
      <c r="T18" s="125" t="str">
        <f t="shared" si="11"/>
        <v/>
      </c>
      <c r="U18" s="147"/>
      <c r="V18" s="127" t="e">
        <f t="shared" si="9"/>
        <v>#DIV/0!</v>
      </c>
      <c r="W18" s="139"/>
      <c r="X18" s="35" t="e">
        <f t="shared" si="10"/>
        <v>#VALUE!</v>
      </c>
      <c r="Z18" s="360"/>
      <c r="AA18" s="360"/>
      <c r="AH18" s="363" t="s">
        <v>1607</v>
      </c>
      <c r="AI18" s="363"/>
      <c r="AJ18" s="363"/>
      <c r="AK18" s="363"/>
      <c r="AL18" s="363"/>
      <c r="AM18" s="363"/>
      <c r="AN18" s="363"/>
    </row>
    <row r="19" spans="2:40" ht="61.5" customHeight="1" x14ac:dyDescent="0.25">
      <c r="B19" s="288" t="s">
        <v>378</v>
      </c>
      <c r="C19" s="143" t="s">
        <v>379</v>
      </c>
      <c r="D19" s="115"/>
      <c r="E19" s="270" t="s">
        <v>380</v>
      </c>
      <c r="F19" s="271"/>
      <c r="G19" s="273"/>
      <c r="H19" s="115"/>
      <c r="I19" s="152"/>
      <c r="J19" s="152"/>
      <c r="K19" s="124">
        <f t="shared" si="7"/>
        <v>0</v>
      </c>
      <c r="L19" s="122"/>
      <c r="M19" s="122"/>
      <c r="N19" s="122"/>
      <c r="O19" s="122"/>
      <c r="P19" s="123"/>
      <c r="Q19" s="122"/>
      <c r="R19" s="123"/>
      <c r="T19" s="125" t="str">
        <f t="shared" si="11"/>
        <v/>
      </c>
      <c r="U19" s="147"/>
      <c r="V19" s="127" t="e">
        <f t="shared" si="9"/>
        <v>#DIV/0!</v>
      </c>
      <c r="W19" s="139"/>
      <c r="X19" s="35" t="e">
        <f t="shared" si="10"/>
        <v>#VALUE!</v>
      </c>
      <c r="Z19" s="360"/>
      <c r="AA19" s="360"/>
      <c r="AH19" s="363" t="s">
        <v>1608</v>
      </c>
      <c r="AI19" s="363"/>
      <c r="AJ19" s="363"/>
      <c r="AK19" s="363"/>
      <c r="AL19" s="363"/>
      <c r="AM19" s="363"/>
      <c r="AN19" s="363"/>
    </row>
    <row r="20" spans="2:40" ht="54" customHeight="1" x14ac:dyDescent="0.25">
      <c r="B20" s="288" t="s">
        <v>381</v>
      </c>
      <c r="C20" s="143" t="s">
        <v>382</v>
      </c>
      <c r="D20" s="115"/>
      <c r="E20" s="270" t="s">
        <v>383</v>
      </c>
      <c r="F20" s="271"/>
      <c r="G20" s="265" t="s">
        <v>384</v>
      </c>
      <c r="H20" s="115"/>
      <c r="I20" s="152"/>
      <c r="J20" s="152"/>
      <c r="K20" s="124">
        <f t="shared" si="7"/>
        <v>0</v>
      </c>
      <c r="L20" s="122"/>
      <c r="M20" s="122"/>
      <c r="N20" s="122"/>
      <c r="O20" s="122"/>
      <c r="P20" s="123"/>
      <c r="Q20" s="122"/>
      <c r="R20" s="123"/>
      <c r="T20" s="125" t="str">
        <f t="shared" si="11"/>
        <v/>
      </c>
      <c r="U20" s="147"/>
      <c r="V20" s="127" t="e">
        <f t="shared" si="9"/>
        <v>#DIV/0!</v>
      </c>
      <c r="W20" s="139"/>
      <c r="X20" s="35" t="e">
        <f t="shared" si="10"/>
        <v>#VALUE!</v>
      </c>
      <c r="Z20" s="360"/>
      <c r="AA20" s="360"/>
      <c r="AH20" s="363" t="s">
        <v>1609</v>
      </c>
      <c r="AI20" s="363"/>
      <c r="AJ20" s="363"/>
      <c r="AK20" s="363"/>
      <c r="AL20" s="363"/>
      <c r="AM20" s="363"/>
      <c r="AN20" s="363"/>
    </row>
    <row r="21" spans="2:40" ht="122.25" customHeight="1" x14ac:dyDescent="0.25">
      <c r="B21" s="288" t="s">
        <v>385</v>
      </c>
      <c r="C21" s="143" t="s">
        <v>386</v>
      </c>
      <c r="D21" s="115"/>
      <c r="E21" s="270" t="s">
        <v>387</v>
      </c>
      <c r="F21" s="271"/>
      <c r="G21" s="273"/>
      <c r="H21" s="115"/>
      <c r="I21" s="152"/>
      <c r="J21" s="152"/>
      <c r="K21" s="124">
        <f t="shared" si="7"/>
        <v>0</v>
      </c>
      <c r="L21" s="122"/>
      <c r="M21" s="122"/>
      <c r="N21" s="122"/>
      <c r="O21" s="122"/>
      <c r="P21" s="123"/>
      <c r="Q21" s="122"/>
      <c r="R21" s="123"/>
      <c r="T21" s="125" t="str">
        <f t="shared" si="11"/>
        <v/>
      </c>
      <c r="U21" s="147"/>
      <c r="V21" s="127" t="e">
        <f t="shared" si="9"/>
        <v>#DIV/0!</v>
      </c>
      <c r="W21" s="139"/>
      <c r="X21" s="35" t="e">
        <f t="shared" si="10"/>
        <v>#VALUE!</v>
      </c>
      <c r="Z21" s="360"/>
      <c r="AA21" s="360"/>
      <c r="AH21" s="363" t="s">
        <v>1610</v>
      </c>
      <c r="AI21" s="363"/>
      <c r="AJ21" s="363"/>
      <c r="AK21" s="363"/>
      <c r="AL21" s="363"/>
      <c r="AM21" s="363"/>
      <c r="AN21" s="363"/>
    </row>
    <row r="22" spans="2:40" ht="60.75" customHeight="1" x14ac:dyDescent="0.25">
      <c r="B22" s="288" t="s">
        <v>388</v>
      </c>
      <c r="C22" s="143" t="s">
        <v>389</v>
      </c>
      <c r="D22" s="115"/>
      <c r="E22" s="270" t="s">
        <v>390</v>
      </c>
      <c r="F22" s="271"/>
      <c r="G22" s="265" t="s">
        <v>391</v>
      </c>
      <c r="H22" s="115"/>
      <c r="I22" s="152"/>
      <c r="J22" s="152"/>
      <c r="K22" s="124">
        <f t="shared" si="7"/>
        <v>0</v>
      </c>
      <c r="L22" s="122"/>
      <c r="M22" s="122"/>
      <c r="N22" s="122"/>
      <c r="O22" s="122"/>
      <c r="P22" s="123"/>
      <c r="Q22" s="122"/>
      <c r="R22" s="123"/>
      <c r="T22" s="125" t="str">
        <f t="shared" si="11"/>
        <v/>
      </c>
      <c r="U22" s="147"/>
      <c r="V22" s="127" t="e">
        <f t="shared" si="9"/>
        <v>#DIV/0!</v>
      </c>
      <c r="W22" s="139"/>
      <c r="X22" s="35" t="e">
        <f t="shared" si="10"/>
        <v>#VALUE!</v>
      </c>
      <c r="Z22" s="360"/>
      <c r="AA22" s="360"/>
      <c r="AH22" s="332"/>
      <c r="AI22" s="332"/>
      <c r="AJ22" s="332"/>
      <c r="AK22" s="332"/>
      <c r="AL22" s="332"/>
      <c r="AM22" s="332"/>
      <c r="AN22" s="332"/>
    </row>
    <row r="23" spans="2:40" ht="57.75" customHeight="1" x14ac:dyDescent="0.25">
      <c r="B23" s="288" t="s">
        <v>392</v>
      </c>
      <c r="C23" s="143" t="s">
        <v>393</v>
      </c>
      <c r="D23" s="126"/>
      <c r="E23" s="270" t="s">
        <v>394</v>
      </c>
      <c r="F23" s="270"/>
      <c r="G23" s="270"/>
      <c r="H23" s="126"/>
      <c r="I23" s="152"/>
      <c r="J23" s="152"/>
      <c r="K23" s="124">
        <f t="shared" si="7"/>
        <v>0</v>
      </c>
      <c r="L23" s="122"/>
      <c r="M23" s="122"/>
      <c r="N23" s="122"/>
      <c r="O23" s="122"/>
      <c r="P23" s="123"/>
      <c r="Q23" s="122"/>
      <c r="R23" s="123"/>
      <c r="T23" s="125" t="str">
        <f t="shared" si="11"/>
        <v/>
      </c>
      <c r="U23" s="147"/>
      <c r="V23" s="127" t="e">
        <f t="shared" si="9"/>
        <v>#DIV/0!</v>
      </c>
      <c r="W23" s="139"/>
      <c r="X23" s="35" t="e">
        <f t="shared" si="10"/>
        <v>#VALUE!</v>
      </c>
      <c r="Z23" s="360"/>
      <c r="AA23" s="360"/>
      <c r="AH23" s="363" t="s">
        <v>1611</v>
      </c>
      <c r="AI23" s="363"/>
      <c r="AJ23" s="363"/>
      <c r="AK23" s="363"/>
      <c r="AL23" s="363"/>
      <c r="AM23" s="363"/>
      <c r="AN23" s="363"/>
    </row>
    <row r="24" spans="2:40" ht="62.25" customHeight="1" x14ac:dyDescent="0.25">
      <c r="B24" s="288" t="s">
        <v>395</v>
      </c>
      <c r="C24" s="144" t="s">
        <v>396</v>
      </c>
      <c r="D24" s="126"/>
      <c r="E24" s="270" t="s">
        <v>397</v>
      </c>
      <c r="F24" s="270"/>
      <c r="G24" s="265" t="s">
        <v>398</v>
      </c>
      <c r="H24" s="126"/>
      <c r="I24" s="152"/>
      <c r="J24" s="152"/>
      <c r="K24" s="124">
        <f t="shared" si="7"/>
        <v>0</v>
      </c>
      <c r="L24" s="122"/>
      <c r="M24" s="122"/>
      <c r="N24" s="122"/>
      <c r="O24" s="122"/>
      <c r="P24" s="123"/>
      <c r="Q24" s="122"/>
      <c r="R24" s="123"/>
      <c r="T24" s="125" t="str">
        <f t="shared" si="11"/>
        <v/>
      </c>
      <c r="U24" s="147"/>
      <c r="V24" s="127" t="e">
        <f t="shared" si="9"/>
        <v>#DIV/0!</v>
      </c>
      <c r="W24" s="139"/>
      <c r="X24" s="35" t="e">
        <f t="shared" si="10"/>
        <v>#VALUE!</v>
      </c>
      <c r="Z24" s="360"/>
      <c r="AA24" s="360"/>
      <c r="AH24" s="363" t="s">
        <v>1612</v>
      </c>
      <c r="AI24" s="363"/>
      <c r="AJ24" s="363"/>
      <c r="AK24" s="363"/>
      <c r="AL24" s="363"/>
      <c r="AM24" s="363"/>
      <c r="AN24" s="363"/>
    </row>
    <row r="25" spans="2:40" ht="55.5" customHeight="1" x14ac:dyDescent="0.25">
      <c r="B25" s="288">
        <v>6</v>
      </c>
      <c r="C25" s="141" t="s">
        <v>399</v>
      </c>
      <c r="D25" s="115"/>
      <c r="E25" s="270" t="s">
        <v>400</v>
      </c>
      <c r="F25" s="271"/>
      <c r="G25" s="273"/>
      <c r="H25" s="115"/>
      <c r="I25" s="152"/>
      <c r="J25" s="124">
        <f>SUM(L25:Q25)</f>
        <v>0</v>
      </c>
      <c r="K25" s="124">
        <f t="shared" si="7"/>
        <v>0</v>
      </c>
      <c r="L25" s="122"/>
      <c r="M25" s="122"/>
      <c r="N25" s="122"/>
      <c r="O25" s="122"/>
      <c r="P25" s="123"/>
      <c r="Q25" s="122"/>
      <c r="R25" s="123"/>
      <c r="T25" s="125" t="str">
        <f t="shared" si="11"/>
        <v/>
      </c>
      <c r="U25" s="147" t="e">
        <f>1/$J$62</f>
        <v>#DIV/0!</v>
      </c>
      <c r="V25" s="127" t="e">
        <f t="shared" si="9"/>
        <v>#DIV/0!</v>
      </c>
      <c r="W25" s="139" t="e">
        <f>IF(R25=1,0,T25*U25)</f>
        <v>#VALUE!</v>
      </c>
      <c r="X25" s="35" t="e">
        <f t="shared" si="10"/>
        <v>#VALUE!</v>
      </c>
      <c r="Z25" s="360"/>
      <c r="AA25" s="360"/>
      <c r="AH25" s="363" t="s">
        <v>1613</v>
      </c>
      <c r="AI25" s="363"/>
      <c r="AJ25" s="363"/>
      <c r="AK25" s="363"/>
      <c r="AL25" s="363"/>
      <c r="AM25" s="363"/>
      <c r="AN25" s="363"/>
    </row>
    <row r="26" spans="2:40" ht="54.75" customHeight="1" x14ac:dyDescent="0.25">
      <c r="B26" s="288">
        <v>7</v>
      </c>
      <c r="C26" s="141" t="s">
        <v>401</v>
      </c>
      <c r="D26" s="115"/>
      <c r="E26" s="270" t="s">
        <v>402</v>
      </c>
      <c r="F26" s="271"/>
      <c r="G26" s="273"/>
      <c r="H26" s="115"/>
      <c r="I26" s="152"/>
      <c r="J26" s="124">
        <f>SUM(L26:Q26)</f>
        <v>0</v>
      </c>
      <c r="K26" s="124">
        <f t="shared" si="7"/>
        <v>0</v>
      </c>
      <c r="L26" s="122"/>
      <c r="M26" s="122"/>
      <c r="N26" s="122"/>
      <c r="O26" s="122"/>
      <c r="P26" s="123"/>
      <c r="Q26" s="122"/>
      <c r="R26" s="123"/>
      <c r="T26" s="125" t="str">
        <f t="shared" si="11"/>
        <v/>
      </c>
      <c r="U26" s="147" t="e">
        <f>1/$J$62</f>
        <v>#DIV/0!</v>
      </c>
      <c r="V26" s="127" t="e">
        <f t="shared" si="9"/>
        <v>#DIV/0!</v>
      </c>
      <c r="W26" s="139" t="e">
        <f>IF(R26=1,0,T26*U26)</f>
        <v>#VALUE!</v>
      </c>
      <c r="X26" s="35" t="e">
        <f t="shared" si="10"/>
        <v>#VALUE!</v>
      </c>
      <c r="Z26" s="360"/>
      <c r="AA26" s="360"/>
      <c r="AH26" s="363" t="s">
        <v>1614</v>
      </c>
      <c r="AI26" s="363"/>
      <c r="AJ26" s="363"/>
      <c r="AK26" s="363"/>
      <c r="AL26" s="363"/>
      <c r="AM26" s="363"/>
      <c r="AN26" s="363"/>
    </row>
    <row r="27" spans="2:40" ht="93" customHeight="1" x14ac:dyDescent="0.25">
      <c r="B27" s="288" t="s">
        <v>403</v>
      </c>
      <c r="C27" s="142" t="s">
        <v>404</v>
      </c>
      <c r="D27" s="119"/>
      <c r="E27" s="266" t="s">
        <v>405</v>
      </c>
      <c r="F27" s="266"/>
      <c r="G27" s="266"/>
      <c r="H27" s="119"/>
      <c r="I27" s="152"/>
      <c r="J27" s="152"/>
      <c r="K27" s="124">
        <f t="shared" si="7"/>
        <v>0</v>
      </c>
      <c r="L27" s="122"/>
      <c r="M27" s="122"/>
      <c r="N27" s="122"/>
      <c r="O27" s="122"/>
      <c r="P27" s="123"/>
      <c r="Q27" s="122"/>
      <c r="R27" s="123"/>
      <c r="T27" s="125" t="str">
        <f t="shared" si="11"/>
        <v/>
      </c>
      <c r="U27" s="147"/>
      <c r="V27" s="127" t="e">
        <f t="shared" si="9"/>
        <v>#DIV/0!</v>
      </c>
      <c r="W27" s="139"/>
      <c r="X27" s="35" t="e">
        <f t="shared" si="10"/>
        <v>#VALUE!</v>
      </c>
      <c r="Z27" s="360"/>
      <c r="AA27" s="360"/>
      <c r="AH27" s="363" t="s">
        <v>1615</v>
      </c>
      <c r="AI27" s="363"/>
      <c r="AJ27" s="363"/>
      <c r="AK27" s="363"/>
      <c r="AL27" s="363"/>
      <c r="AM27" s="363"/>
      <c r="AN27" s="363"/>
    </row>
    <row r="28" spans="2:40" ht="55.5" customHeight="1" x14ac:dyDescent="0.25">
      <c r="B28" s="288" t="s">
        <v>406</v>
      </c>
      <c r="C28" s="143" t="s">
        <v>407</v>
      </c>
      <c r="D28" s="115"/>
      <c r="E28" s="266" t="s">
        <v>408</v>
      </c>
      <c r="F28" s="271"/>
      <c r="G28" s="265" t="s">
        <v>409</v>
      </c>
      <c r="H28" s="115"/>
      <c r="I28" s="152"/>
      <c r="J28" s="152"/>
      <c r="K28" s="124">
        <f t="shared" si="7"/>
        <v>0</v>
      </c>
      <c r="L28" s="122"/>
      <c r="M28" s="122"/>
      <c r="N28" s="122"/>
      <c r="O28" s="122"/>
      <c r="P28" s="123"/>
      <c r="Q28" s="122"/>
      <c r="R28" s="123"/>
      <c r="T28" s="125" t="str">
        <f t="shared" si="11"/>
        <v/>
      </c>
      <c r="U28" s="147"/>
      <c r="V28" s="127" t="e">
        <f t="shared" si="9"/>
        <v>#DIV/0!</v>
      </c>
      <c r="W28" s="139"/>
      <c r="X28" s="35" t="e">
        <f t="shared" si="10"/>
        <v>#VALUE!</v>
      </c>
      <c r="Z28" s="360"/>
      <c r="AA28" s="360"/>
      <c r="AH28" s="362" t="s">
        <v>1616</v>
      </c>
      <c r="AI28" s="362"/>
      <c r="AJ28" s="362"/>
      <c r="AK28" s="362"/>
      <c r="AL28" s="362"/>
      <c r="AM28" s="362"/>
      <c r="AN28" s="362"/>
    </row>
    <row r="29" spans="2:40" ht="53.25" customHeight="1" x14ac:dyDescent="0.25">
      <c r="B29" s="288" t="s">
        <v>410</v>
      </c>
      <c r="C29" s="143" t="s">
        <v>411</v>
      </c>
      <c r="D29" s="115"/>
      <c r="E29" s="271" t="s">
        <v>412</v>
      </c>
      <c r="F29" s="271"/>
      <c r="G29" s="265" t="s">
        <v>413</v>
      </c>
      <c r="H29" s="115"/>
      <c r="I29" s="152"/>
      <c r="J29" s="152"/>
      <c r="K29" s="124">
        <f t="shared" si="7"/>
        <v>0</v>
      </c>
      <c r="L29" s="122"/>
      <c r="M29" s="122"/>
      <c r="N29" s="122"/>
      <c r="O29" s="122"/>
      <c r="P29" s="123"/>
      <c r="Q29" s="122"/>
      <c r="R29" s="123"/>
      <c r="T29" s="125" t="str">
        <f t="shared" si="11"/>
        <v/>
      </c>
      <c r="U29" s="147"/>
      <c r="V29" s="127" t="e">
        <f t="shared" si="9"/>
        <v>#DIV/0!</v>
      </c>
      <c r="W29" s="139"/>
      <c r="X29" s="35" t="e">
        <f t="shared" si="10"/>
        <v>#VALUE!</v>
      </c>
      <c r="Z29" s="360"/>
      <c r="AA29" s="360"/>
      <c r="AH29" s="362" t="s">
        <v>1617</v>
      </c>
      <c r="AI29" s="362"/>
      <c r="AJ29" s="362"/>
      <c r="AK29" s="362"/>
      <c r="AL29" s="362"/>
      <c r="AM29" s="362"/>
      <c r="AN29" s="362"/>
    </row>
    <row r="30" spans="2:40" ht="57" customHeight="1" x14ac:dyDescent="0.25">
      <c r="B30" s="288" t="s">
        <v>414</v>
      </c>
      <c r="C30" s="143" t="s">
        <v>415</v>
      </c>
      <c r="D30" s="115"/>
      <c r="E30" s="271" t="s">
        <v>416</v>
      </c>
      <c r="F30" s="271"/>
      <c r="G30" s="265" t="s">
        <v>417</v>
      </c>
      <c r="H30" s="115"/>
      <c r="I30" s="152"/>
      <c r="J30" s="152"/>
      <c r="K30" s="124">
        <f t="shared" si="7"/>
        <v>0</v>
      </c>
      <c r="L30" s="122"/>
      <c r="M30" s="122"/>
      <c r="N30" s="122"/>
      <c r="O30" s="122"/>
      <c r="P30" s="123"/>
      <c r="Q30" s="122"/>
      <c r="R30" s="123"/>
      <c r="T30" s="125" t="str">
        <f t="shared" si="11"/>
        <v/>
      </c>
      <c r="U30" s="147"/>
      <c r="V30" s="127" t="e">
        <f t="shared" si="9"/>
        <v>#DIV/0!</v>
      </c>
      <c r="W30" s="139"/>
      <c r="X30" s="35" t="e">
        <f t="shared" si="10"/>
        <v>#VALUE!</v>
      </c>
      <c r="Z30" s="360"/>
      <c r="AA30" s="360"/>
      <c r="AH30" s="362" t="s">
        <v>1618</v>
      </c>
      <c r="AI30" s="362"/>
      <c r="AJ30" s="362"/>
      <c r="AK30" s="362"/>
      <c r="AL30" s="362"/>
      <c r="AM30" s="362"/>
      <c r="AN30" s="362"/>
    </row>
    <row r="31" spans="2:40" ht="59.25" customHeight="1" x14ac:dyDescent="0.25">
      <c r="B31" s="288" t="s">
        <v>418</v>
      </c>
      <c r="C31" s="143" t="s">
        <v>419</v>
      </c>
      <c r="D31" s="115"/>
      <c r="E31" s="271" t="s">
        <v>420</v>
      </c>
      <c r="F31" s="271"/>
      <c r="G31" s="273"/>
      <c r="H31" s="115"/>
      <c r="I31" s="152"/>
      <c r="J31" s="152"/>
      <c r="K31" s="124">
        <f t="shared" si="7"/>
        <v>0</v>
      </c>
      <c r="L31" s="122"/>
      <c r="M31" s="122"/>
      <c r="N31" s="122"/>
      <c r="O31" s="122"/>
      <c r="P31" s="123"/>
      <c r="Q31" s="122"/>
      <c r="R31" s="123"/>
      <c r="T31" s="125" t="str">
        <f t="shared" si="11"/>
        <v/>
      </c>
      <c r="U31" s="147"/>
      <c r="V31" s="127" t="e">
        <f t="shared" si="9"/>
        <v>#DIV/0!</v>
      </c>
      <c r="W31" s="139"/>
      <c r="X31" s="35" t="e">
        <f t="shared" si="10"/>
        <v>#VALUE!</v>
      </c>
      <c r="Z31" s="360"/>
      <c r="AA31" s="360"/>
      <c r="AH31" s="363" t="s">
        <v>1619</v>
      </c>
      <c r="AI31" s="363"/>
      <c r="AJ31" s="363"/>
      <c r="AK31" s="363"/>
      <c r="AL31" s="363"/>
      <c r="AM31" s="363"/>
      <c r="AN31" s="363"/>
    </row>
    <row r="32" spans="2:40" ht="54" customHeight="1" x14ac:dyDescent="0.25">
      <c r="B32" s="288" t="s">
        <v>421</v>
      </c>
      <c r="C32" s="143" t="s">
        <v>422</v>
      </c>
      <c r="D32" s="115"/>
      <c r="E32" s="271" t="s">
        <v>423</v>
      </c>
      <c r="F32" s="271"/>
      <c r="G32" s="273"/>
      <c r="H32" s="115"/>
      <c r="I32" s="152"/>
      <c r="J32" s="152"/>
      <c r="K32" s="124">
        <f t="shared" si="7"/>
        <v>0</v>
      </c>
      <c r="L32" s="122"/>
      <c r="M32" s="122"/>
      <c r="N32" s="122"/>
      <c r="O32" s="122"/>
      <c r="P32" s="123"/>
      <c r="Q32" s="122"/>
      <c r="R32" s="123"/>
      <c r="T32" s="125" t="str">
        <f t="shared" si="11"/>
        <v/>
      </c>
      <c r="U32" s="147"/>
      <c r="V32" s="127" t="e">
        <f t="shared" si="9"/>
        <v>#DIV/0!</v>
      </c>
      <c r="W32" s="139"/>
      <c r="X32" s="35" t="e">
        <f t="shared" si="10"/>
        <v>#VALUE!</v>
      </c>
      <c r="Z32" s="360"/>
      <c r="AA32" s="360"/>
      <c r="AH32" s="332"/>
      <c r="AI32" s="332"/>
      <c r="AJ32" s="332"/>
      <c r="AK32" s="332"/>
      <c r="AL32" s="332"/>
      <c r="AM32" s="332"/>
      <c r="AN32" s="332"/>
    </row>
    <row r="33" spans="2:40" ht="52.5" customHeight="1" x14ac:dyDescent="0.25">
      <c r="B33" s="288" t="s">
        <v>424</v>
      </c>
      <c r="C33" s="144" t="s">
        <v>425</v>
      </c>
      <c r="D33" s="115"/>
      <c r="E33" s="271" t="s">
        <v>426</v>
      </c>
      <c r="F33" s="271"/>
      <c r="G33" s="265" t="s">
        <v>427</v>
      </c>
      <c r="H33" s="115"/>
      <c r="I33" s="152"/>
      <c r="J33" s="152"/>
      <c r="K33" s="124">
        <f t="shared" si="7"/>
        <v>0</v>
      </c>
      <c r="L33" s="122"/>
      <c r="M33" s="122"/>
      <c r="N33" s="122"/>
      <c r="O33" s="122"/>
      <c r="P33" s="123"/>
      <c r="Q33" s="122"/>
      <c r="R33" s="123"/>
      <c r="T33" s="125" t="str">
        <f t="shared" si="11"/>
        <v/>
      </c>
      <c r="U33" s="147"/>
      <c r="V33" s="127" t="e">
        <f t="shared" si="9"/>
        <v>#DIV/0!</v>
      </c>
      <c r="W33" s="139"/>
      <c r="X33" s="35" t="e">
        <f t="shared" si="10"/>
        <v>#VALUE!</v>
      </c>
      <c r="Z33" s="360"/>
      <c r="AA33" s="360"/>
      <c r="AH33" s="332"/>
      <c r="AI33" s="332"/>
      <c r="AJ33" s="332"/>
      <c r="AK33" s="332"/>
      <c r="AL33" s="332"/>
      <c r="AM33" s="332"/>
      <c r="AN33" s="332"/>
    </row>
    <row r="34" spans="2:40" ht="54.75" customHeight="1" x14ac:dyDescent="0.25">
      <c r="B34" s="288">
        <v>8</v>
      </c>
      <c r="C34" s="141" t="s">
        <v>428</v>
      </c>
      <c r="D34" s="115"/>
      <c r="E34" s="271"/>
      <c r="F34" s="271"/>
      <c r="G34" s="273"/>
      <c r="H34" s="115"/>
      <c r="I34" s="152"/>
      <c r="J34" s="124">
        <f>SUM(L34:Q34)</f>
        <v>0</v>
      </c>
      <c r="K34" s="124">
        <f t="shared" si="7"/>
        <v>0</v>
      </c>
      <c r="L34" s="122"/>
      <c r="M34" s="122"/>
      <c r="N34" s="122"/>
      <c r="O34" s="122"/>
      <c r="P34" s="123"/>
      <c r="Q34" s="122"/>
      <c r="R34" s="123"/>
      <c r="T34" s="125" t="str">
        <f t="shared" si="11"/>
        <v/>
      </c>
      <c r="U34" s="147" t="e">
        <f>1/$J$62</f>
        <v>#DIV/0!</v>
      </c>
      <c r="V34" s="127" t="e">
        <f t="shared" si="9"/>
        <v>#DIV/0!</v>
      </c>
      <c r="W34" s="139" t="e">
        <f>IF(R34=1,0,T34*U34)</f>
        <v>#VALUE!</v>
      </c>
      <c r="X34" s="35" t="e">
        <f t="shared" si="10"/>
        <v>#VALUE!</v>
      </c>
      <c r="Z34" s="360"/>
      <c r="AA34" s="360"/>
      <c r="AH34" s="363" t="s">
        <v>1620</v>
      </c>
      <c r="AI34" s="363"/>
      <c r="AJ34" s="363"/>
      <c r="AK34" s="363"/>
      <c r="AL34" s="363"/>
      <c r="AM34" s="363"/>
      <c r="AN34" s="363"/>
    </row>
    <row r="35" spans="2:40" ht="51" customHeight="1" x14ac:dyDescent="0.25">
      <c r="B35" s="288" t="s">
        <v>429</v>
      </c>
      <c r="C35" s="142" t="s">
        <v>430</v>
      </c>
      <c r="D35" s="115"/>
      <c r="E35" s="271"/>
      <c r="F35" s="271"/>
      <c r="G35" s="273"/>
      <c r="H35" s="115"/>
      <c r="I35" s="152"/>
      <c r="J35" s="152"/>
      <c r="K35" s="124">
        <f t="shared" si="7"/>
        <v>0</v>
      </c>
      <c r="L35" s="122"/>
      <c r="M35" s="122"/>
      <c r="N35" s="122"/>
      <c r="O35" s="122"/>
      <c r="P35" s="123"/>
      <c r="Q35" s="122"/>
      <c r="R35" s="123"/>
      <c r="T35" s="125" t="str">
        <f t="shared" si="11"/>
        <v/>
      </c>
      <c r="U35" s="147"/>
      <c r="V35" s="127" t="e">
        <f t="shared" si="9"/>
        <v>#DIV/0!</v>
      </c>
      <c r="W35" s="139"/>
      <c r="X35" s="35" t="e">
        <f t="shared" si="10"/>
        <v>#VALUE!</v>
      </c>
      <c r="Z35" s="360"/>
      <c r="AA35" s="360"/>
      <c r="AH35" s="363" t="s">
        <v>1621</v>
      </c>
      <c r="AI35" s="363"/>
      <c r="AJ35" s="363"/>
      <c r="AK35" s="363"/>
      <c r="AL35" s="363"/>
      <c r="AM35" s="363"/>
      <c r="AN35" s="363"/>
    </row>
    <row r="36" spans="2:40" ht="54.75" customHeight="1" x14ac:dyDescent="0.25">
      <c r="B36" s="288" t="s">
        <v>431</v>
      </c>
      <c r="C36" s="143" t="s">
        <v>432</v>
      </c>
      <c r="D36" s="120"/>
      <c r="E36" s="271"/>
      <c r="F36" s="271"/>
      <c r="G36" s="273"/>
      <c r="H36" s="120"/>
      <c r="I36" s="152"/>
      <c r="J36" s="152"/>
      <c r="K36" s="124">
        <f t="shared" si="7"/>
        <v>0</v>
      </c>
      <c r="L36" s="122"/>
      <c r="M36" s="122"/>
      <c r="N36" s="122"/>
      <c r="O36" s="122"/>
      <c r="P36" s="123"/>
      <c r="Q36" s="122"/>
      <c r="R36" s="123"/>
      <c r="T36" s="125" t="str">
        <f t="shared" si="11"/>
        <v/>
      </c>
      <c r="U36" s="147"/>
      <c r="V36" s="127" t="e">
        <f t="shared" si="9"/>
        <v>#DIV/0!</v>
      </c>
      <c r="W36" s="139"/>
      <c r="X36" s="35" t="e">
        <f t="shared" si="10"/>
        <v>#VALUE!</v>
      </c>
      <c r="Z36" s="360"/>
      <c r="AA36" s="360"/>
      <c r="AH36" s="363" t="s">
        <v>1622</v>
      </c>
      <c r="AI36" s="363"/>
      <c r="AJ36" s="363"/>
      <c r="AK36" s="363"/>
      <c r="AL36" s="363"/>
      <c r="AM36" s="363"/>
      <c r="AN36" s="363"/>
    </row>
    <row r="37" spans="2:40" ht="49.5" customHeight="1" x14ac:dyDescent="0.25">
      <c r="B37" s="288" t="s">
        <v>433</v>
      </c>
      <c r="C37" s="143" t="s">
        <v>434</v>
      </c>
      <c r="D37" s="115"/>
      <c r="E37" s="271"/>
      <c r="F37" s="271"/>
      <c r="G37" s="273"/>
      <c r="H37" s="115"/>
      <c r="I37" s="152"/>
      <c r="J37" s="152"/>
      <c r="K37" s="124">
        <f t="shared" si="7"/>
        <v>0</v>
      </c>
      <c r="L37" s="122"/>
      <c r="M37" s="122"/>
      <c r="N37" s="122"/>
      <c r="O37" s="122"/>
      <c r="P37" s="123"/>
      <c r="Q37" s="122"/>
      <c r="R37" s="123"/>
      <c r="T37" s="125" t="str">
        <f t="shared" si="11"/>
        <v/>
      </c>
      <c r="U37" s="147"/>
      <c r="V37" s="127" t="e">
        <f t="shared" si="9"/>
        <v>#DIV/0!</v>
      </c>
      <c r="W37" s="139"/>
      <c r="X37" s="35" t="e">
        <f t="shared" si="10"/>
        <v>#VALUE!</v>
      </c>
      <c r="Z37" s="360"/>
      <c r="AA37" s="360"/>
      <c r="AH37" s="332"/>
      <c r="AI37" s="332"/>
      <c r="AJ37" s="332"/>
      <c r="AK37" s="332"/>
      <c r="AL37" s="332"/>
      <c r="AM37" s="332"/>
      <c r="AN37" s="332"/>
    </row>
    <row r="38" spans="2:40" ht="48.75" customHeight="1" x14ac:dyDescent="0.25">
      <c r="B38" s="288" t="s">
        <v>435</v>
      </c>
      <c r="C38" s="143" t="s">
        <v>436</v>
      </c>
      <c r="D38" s="115"/>
      <c r="E38" s="271"/>
      <c r="F38" s="271"/>
      <c r="G38" s="273"/>
      <c r="H38" s="115"/>
      <c r="I38" s="152"/>
      <c r="J38" s="152"/>
      <c r="K38" s="124">
        <f t="shared" si="7"/>
        <v>0</v>
      </c>
      <c r="L38" s="122"/>
      <c r="M38" s="122"/>
      <c r="N38" s="122"/>
      <c r="O38" s="122"/>
      <c r="P38" s="123"/>
      <c r="Q38" s="122"/>
      <c r="R38" s="123"/>
      <c r="T38" s="125" t="str">
        <f t="shared" si="11"/>
        <v/>
      </c>
      <c r="U38" s="147"/>
      <c r="V38" s="127" t="e">
        <f t="shared" si="9"/>
        <v>#DIV/0!</v>
      </c>
      <c r="W38" s="139"/>
      <c r="X38" s="35" t="e">
        <f t="shared" si="10"/>
        <v>#VALUE!</v>
      </c>
      <c r="Z38" s="360"/>
      <c r="AA38" s="360"/>
      <c r="AH38" s="363" t="s">
        <v>1623</v>
      </c>
      <c r="AI38" s="363"/>
      <c r="AJ38" s="363"/>
      <c r="AK38" s="363"/>
      <c r="AL38" s="363"/>
      <c r="AM38" s="363"/>
      <c r="AN38" s="363"/>
    </row>
    <row r="39" spans="2:40" ht="49.5" customHeight="1" x14ac:dyDescent="0.25">
      <c r="B39" s="288" t="s">
        <v>437</v>
      </c>
      <c r="C39" s="143" t="s">
        <v>438</v>
      </c>
      <c r="D39" s="115"/>
      <c r="E39" s="271"/>
      <c r="F39" s="271"/>
      <c r="G39" s="273"/>
      <c r="H39" s="115"/>
      <c r="I39" s="152"/>
      <c r="J39" s="152"/>
      <c r="K39" s="124">
        <f t="shared" si="7"/>
        <v>0</v>
      </c>
      <c r="L39" s="122"/>
      <c r="M39" s="122"/>
      <c r="N39" s="122"/>
      <c r="O39" s="122"/>
      <c r="P39" s="123"/>
      <c r="Q39" s="122"/>
      <c r="R39" s="123"/>
      <c r="T39" s="125" t="str">
        <f t="shared" si="11"/>
        <v/>
      </c>
      <c r="U39" s="147"/>
      <c r="V39" s="127" t="e">
        <f t="shared" si="9"/>
        <v>#DIV/0!</v>
      </c>
      <c r="W39" s="139"/>
      <c r="X39" s="35" t="e">
        <f t="shared" si="10"/>
        <v>#VALUE!</v>
      </c>
      <c r="Z39" s="360"/>
      <c r="AA39" s="360"/>
      <c r="AH39" s="363" t="s">
        <v>1624</v>
      </c>
      <c r="AI39" s="363"/>
      <c r="AJ39" s="363"/>
      <c r="AK39" s="363"/>
      <c r="AL39" s="363"/>
      <c r="AM39" s="363"/>
      <c r="AN39" s="363"/>
    </row>
    <row r="40" spans="2:40" ht="51" customHeight="1" x14ac:dyDescent="0.25">
      <c r="B40" s="288" t="s">
        <v>439</v>
      </c>
      <c r="C40" s="144" t="s">
        <v>440</v>
      </c>
      <c r="D40" s="115"/>
      <c r="E40" s="271"/>
      <c r="F40" s="271"/>
      <c r="G40" s="273"/>
      <c r="H40" s="115"/>
      <c r="I40" s="152"/>
      <c r="J40" s="152"/>
      <c r="K40" s="124">
        <f t="shared" si="7"/>
        <v>0</v>
      </c>
      <c r="L40" s="122"/>
      <c r="M40" s="122"/>
      <c r="N40" s="122"/>
      <c r="O40" s="122"/>
      <c r="P40" s="123"/>
      <c r="Q40" s="122"/>
      <c r="R40" s="123"/>
      <c r="T40" s="125" t="str">
        <f t="shared" si="11"/>
        <v/>
      </c>
      <c r="U40" s="147"/>
      <c r="V40" s="127" t="e">
        <f t="shared" si="9"/>
        <v>#DIV/0!</v>
      </c>
      <c r="W40" s="139"/>
      <c r="X40" s="35" t="e">
        <f t="shared" si="10"/>
        <v>#VALUE!</v>
      </c>
      <c r="Z40" s="360"/>
      <c r="AA40" s="360"/>
      <c r="AH40" s="363" t="s">
        <v>1625</v>
      </c>
      <c r="AI40" s="363"/>
      <c r="AJ40" s="363"/>
      <c r="AK40" s="363"/>
      <c r="AL40" s="363"/>
      <c r="AM40" s="363"/>
      <c r="AN40" s="363"/>
    </row>
    <row r="41" spans="2:40" ht="58.5" customHeight="1" x14ac:dyDescent="0.25">
      <c r="B41" s="288">
        <v>9</v>
      </c>
      <c r="C41" s="141" t="s">
        <v>441</v>
      </c>
      <c r="D41" s="115"/>
      <c r="E41" s="271" t="s">
        <v>442</v>
      </c>
      <c r="F41" s="271"/>
      <c r="G41" s="273"/>
      <c r="H41" s="115"/>
      <c r="I41" s="152"/>
      <c r="J41" s="124">
        <f>SUM(L41:Q41)</f>
        <v>0</v>
      </c>
      <c r="K41" s="124">
        <f t="shared" si="7"/>
        <v>0</v>
      </c>
      <c r="L41" s="122"/>
      <c r="M41" s="122"/>
      <c r="N41" s="122"/>
      <c r="O41" s="122"/>
      <c r="P41" s="123"/>
      <c r="Q41" s="122"/>
      <c r="R41" s="123"/>
      <c r="T41" s="125" t="str">
        <f t="shared" si="11"/>
        <v/>
      </c>
      <c r="U41" s="147" t="e">
        <f>1/$J$62</f>
        <v>#DIV/0!</v>
      </c>
      <c r="V41" s="127" t="e">
        <f t="shared" si="9"/>
        <v>#DIV/0!</v>
      </c>
      <c r="W41" s="139" t="e">
        <f>IF(R41=1,0,T41*U41)</f>
        <v>#VALUE!</v>
      </c>
      <c r="X41" s="35" t="e">
        <f t="shared" si="10"/>
        <v>#VALUE!</v>
      </c>
      <c r="Z41" s="360"/>
      <c r="AA41" s="360"/>
      <c r="AH41" s="363" t="s">
        <v>1626</v>
      </c>
      <c r="AI41" s="363"/>
      <c r="AJ41" s="363"/>
      <c r="AK41" s="363"/>
      <c r="AL41" s="363"/>
      <c r="AM41" s="363"/>
      <c r="AN41" s="363"/>
    </row>
    <row r="42" spans="2:40" ht="51.75" customHeight="1" x14ac:dyDescent="0.25">
      <c r="B42" s="288" t="s">
        <v>443</v>
      </c>
      <c r="C42" s="163" t="s">
        <v>444</v>
      </c>
      <c r="D42" s="120"/>
      <c r="E42" s="271" t="s">
        <v>445</v>
      </c>
      <c r="F42" s="271"/>
      <c r="G42" s="265" t="s">
        <v>446</v>
      </c>
      <c r="H42" s="120"/>
      <c r="I42" s="152"/>
      <c r="J42" s="152"/>
      <c r="K42" s="124">
        <f t="shared" si="7"/>
        <v>0</v>
      </c>
      <c r="L42" s="122"/>
      <c r="M42" s="122"/>
      <c r="N42" s="122"/>
      <c r="O42" s="122"/>
      <c r="P42" s="123"/>
      <c r="Q42" s="122"/>
      <c r="R42" s="123"/>
      <c r="T42" s="125" t="str">
        <f t="shared" si="11"/>
        <v/>
      </c>
      <c r="U42" s="147"/>
      <c r="V42" s="127" t="e">
        <f t="shared" ref="V42" si="12">1/$K$62</f>
        <v>#DIV/0!</v>
      </c>
      <c r="W42" s="139"/>
      <c r="X42" s="35" t="e">
        <f t="shared" si="10"/>
        <v>#VALUE!</v>
      </c>
      <c r="Z42" s="360"/>
      <c r="AA42" s="360"/>
      <c r="AH42" s="363" t="s">
        <v>1627</v>
      </c>
      <c r="AI42" s="363"/>
      <c r="AJ42" s="363"/>
      <c r="AK42" s="363"/>
      <c r="AL42" s="363"/>
      <c r="AM42" s="363"/>
      <c r="AN42" s="363"/>
    </row>
    <row r="43" spans="2:40" ht="49.5" customHeight="1" x14ac:dyDescent="0.25">
      <c r="B43" s="288" t="s">
        <v>447</v>
      </c>
      <c r="C43" s="143" t="s">
        <v>448</v>
      </c>
      <c r="D43" s="115"/>
      <c r="E43" s="271" t="s">
        <v>449</v>
      </c>
      <c r="F43" s="271"/>
      <c r="G43" s="273"/>
      <c r="H43" s="115"/>
      <c r="I43" s="152"/>
      <c r="J43" s="152"/>
      <c r="K43" s="124">
        <f t="shared" si="7"/>
        <v>0</v>
      </c>
      <c r="L43" s="122"/>
      <c r="M43" s="122"/>
      <c r="N43" s="122"/>
      <c r="O43" s="122"/>
      <c r="P43" s="123"/>
      <c r="Q43" s="122"/>
      <c r="R43" s="123"/>
      <c r="T43" s="125" t="str">
        <f t="shared" si="11"/>
        <v/>
      </c>
      <c r="U43" s="147"/>
      <c r="V43" s="127" t="e">
        <f t="shared" ref="V43" si="13">1/$K$62</f>
        <v>#DIV/0!</v>
      </c>
      <c r="W43" s="139"/>
      <c r="X43" s="35" t="e">
        <f t="shared" si="10"/>
        <v>#VALUE!</v>
      </c>
      <c r="Z43" s="360"/>
      <c r="AA43" s="360"/>
      <c r="AH43" s="363" t="s">
        <v>1628</v>
      </c>
      <c r="AI43" s="363"/>
      <c r="AJ43" s="363"/>
      <c r="AK43" s="363"/>
      <c r="AL43" s="363"/>
      <c r="AM43" s="363"/>
      <c r="AN43" s="363"/>
    </row>
    <row r="44" spans="2:40" ht="69.75" customHeight="1" x14ac:dyDescent="0.25">
      <c r="B44" s="288" t="s">
        <v>450</v>
      </c>
      <c r="C44" s="143" t="s">
        <v>451</v>
      </c>
      <c r="D44" s="115"/>
      <c r="E44" s="271" t="s">
        <v>452</v>
      </c>
      <c r="F44" s="271"/>
      <c r="G44" s="273"/>
      <c r="H44" s="115"/>
      <c r="I44" s="152"/>
      <c r="J44" s="152"/>
      <c r="K44" s="124">
        <f t="shared" si="7"/>
        <v>0</v>
      </c>
      <c r="L44" s="122"/>
      <c r="M44" s="122"/>
      <c r="N44" s="122"/>
      <c r="O44" s="122"/>
      <c r="P44" s="123"/>
      <c r="Q44" s="122"/>
      <c r="R44" s="123"/>
      <c r="T44" s="125" t="str">
        <f t="shared" si="11"/>
        <v/>
      </c>
      <c r="U44" s="147"/>
      <c r="V44" s="127" t="e">
        <f t="shared" ref="V44:V60" si="14">1/$K$62</f>
        <v>#DIV/0!</v>
      </c>
      <c r="W44" s="139"/>
      <c r="X44" s="35" t="e">
        <f t="shared" si="10"/>
        <v>#VALUE!</v>
      </c>
      <c r="Z44" s="360"/>
      <c r="AA44" s="360"/>
      <c r="AH44" s="363" t="s">
        <v>1629</v>
      </c>
      <c r="AI44" s="363"/>
      <c r="AJ44" s="363"/>
      <c r="AK44" s="363"/>
      <c r="AL44" s="363"/>
      <c r="AM44" s="363"/>
      <c r="AN44" s="363"/>
    </row>
    <row r="45" spans="2:40" ht="50.25" customHeight="1" x14ac:dyDescent="0.25">
      <c r="B45" s="288" t="s">
        <v>453</v>
      </c>
      <c r="C45" s="143" t="s">
        <v>454</v>
      </c>
      <c r="D45" s="115"/>
      <c r="E45" s="271" t="s">
        <v>455</v>
      </c>
      <c r="F45" s="271"/>
      <c r="G45" s="273"/>
      <c r="H45" s="115"/>
      <c r="I45" s="152"/>
      <c r="J45" s="152"/>
      <c r="K45" s="124">
        <f t="shared" si="7"/>
        <v>0</v>
      </c>
      <c r="L45" s="122"/>
      <c r="M45" s="122"/>
      <c r="N45" s="122"/>
      <c r="O45" s="122"/>
      <c r="P45" s="123"/>
      <c r="Q45" s="122"/>
      <c r="R45" s="123"/>
      <c r="T45" s="125" t="str">
        <f t="shared" si="11"/>
        <v/>
      </c>
      <c r="U45" s="147"/>
      <c r="V45" s="127" t="e">
        <f t="shared" si="14"/>
        <v>#DIV/0!</v>
      </c>
      <c r="W45" s="139"/>
      <c r="X45" s="35" t="e">
        <f t="shared" si="10"/>
        <v>#VALUE!</v>
      </c>
      <c r="Z45" s="360"/>
      <c r="AA45" s="360"/>
      <c r="AH45" s="363" t="s">
        <v>1630</v>
      </c>
      <c r="AI45" s="363"/>
      <c r="AJ45" s="363"/>
      <c r="AK45" s="363"/>
      <c r="AL45" s="363"/>
      <c r="AM45" s="363"/>
      <c r="AN45" s="363"/>
    </row>
    <row r="46" spans="2:40" ht="56.25" customHeight="1" x14ac:dyDescent="0.25">
      <c r="B46" s="288" t="s">
        <v>456</v>
      </c>
      <c r="C46" s="143" t="s">
        <v>457</v>
      </c>
      <c r="D46" s="115"/>
      <c r="E46" s="271" t="s">
        <v>458</v>
      </c>
      <c r="F46" s="271"/>
      <c r="G46" s="273"/>
      <c r="H46" s="115"/>
      <c r="I46" s="152"/>
      <c r="J46" s="152"/>
      <c r="K46" s="124">
        <f t="shared" si="7"/>
        <v>0</v>
      </c>
      <c r="L46" s="122"/>
      <c r="M46" s="122"/>
      <c r="N46" s="122"/>
      <c r="O46" s="122"/>
      <c r="P46" s="123"/>
      <c r="Q46" s="122"/>
      <c r="R46" s="123"/>
      <c r="T46" s="125" t="str">
        <f t="shared" si="11"/>
        <v/>
      </c>
      <c r="U46" s="147"/>
      <c r="V46" s="127" t="e">
        <f t="shared" si="14"/>
        <v>#DIV/0!</v>
      </c>
      <c r="W46" s="139"/>
      <c r="X46" s="35" t="e">
        <f t="shared" si="10"/>
        <v>#VALUE!</v>
      </c>
      <c r="Z46" s="360"/>
      <c r="AA46" s="360"/>
      <c r="AH46" s="363" t="s">
        <v>1631</v>
      </c>
      <c r="AI46" s="363"/>
      <c r="AJ46" s="363"/>
      <c r="AK46" s="363"/>
      <c r="AL46" s="363"/>
      <c r="AM46" s="363"/>
      <c r="AN46" s="363"/>
    </row>
    <row r="47" spans="2:40" ht="52.5" customHeight="1" x14ac:dyDescent="0.25">
      <c r="B47" s="288" t="s">
        <v>459</v>
      </c>
      <c r="C47" s="144" t="s">
        <v>460</v>
      </c>
      <c r="D47" s="176"/>
      <c r="E47" s="266" t="s">
        <v>461</v>
      </c>
      <c r="F47" s="266"/>
      <c r="G47" s="266"/>
      <c r="H47" s="126"/>
      <c r="I47" s="152"/>
      <c r="J47" s="152"/>
      <c r="K47" s="124">
        <f t="shared" si="7"/>
        <v>0</v>
      </c>
      <c r="L47" s="122"/>
      <c r="M47" s="122"/>
      <c r="N47" s="122"/>
      <c r="O47" s="122"/>
      <c r="P47" s="123"/>
      <c r="Q47" s="122"/>
      <c r="R47" s="123"/>
      <c r="T47" s="125" t="str">
        <f t="shared" si="11"/>
        <v/>
      </c>
      <c r="U47" s="147"/>
      <c r="V47" s="127" t="e">
        <f t="shared" si="14"/>
        <v>#DIV/0!</v>
      </c>
      <c r="W47" s="139"/>
      <c r="X47" s="35" t="e">
        <f t="shared" si="10"/>
        <v>#VALUE!</v>
      </c>
      <c r="Z47" s="360"/>
      <c r="AA47" s="360"/>
      <c r="AH47" s="363" t="s">
        <v>1632</v>
      </c>
      <c r="AI47" s="363"/>
      <c r="AJ47" s="363"/>
      <c r="AK47" s="363"/>
      <c r="AL47" s="363"/>
      <c r="AM47" s="363"/>
      <c r="AN47" s="363"/>
    </row>
    <row r="48" spans="2:40" ht="54.75" customHeight="1" x14ac:dyDescent="0.25">
      <c r="B48" s="288">
        <v>10</v>
      </c>
      <c r="C48" s="141" t="s">
        <v>462</v>
      </c>
      <c r="D48" s="115"/>
      <c r="E48" s="271" t="s">
        <v>463</v>
      </c>
      <c r="F48" s="271"/>
      <c r="G48" s="273"/>
      <c r="H48" s="115"/>
      <c r="I48" s="152"/>
      <c r="J48" s="124">
        <f>SUM(L48:Q48)</f>
        <v>0</v>
      </c>
      <c r="K48" s="124">
        <f t="shared" si="7"/>
        <v>0</v>
      </c>
      <c r="L48" s="122"/>
      <c r="M48" s="122"/>
      <c r="N48" s="122"/>
      <c r="O48" s="122"/>
      <c r="P48" s="123"/>
      <c r="Q48" s="122"/>
      <c r="R48" s="123"/>
      <c r="T48" s="125" t="str">
        <f t="shared" si="11"/>
        <v/>
      </c>
      <c r="U48" s="147" t="e">
        <f>1/$J$62</f>
        <v>#DIV/0!</v>
      </c>
      <c r="V48" s="127" t="e">
        <f t="shared" si="14"/>
        <v>#DIV/0!</v>
      </c>
      <c r="W48" s="139" t="e">
        <f>IF(R48=1,0,T48*U48)</f>
        <v>#VALUE!</v>
      </c>
      <c r="X48" s="35" t="e">
        <f t="shared" si="10"/>
        <v>#VALUE!</v>
      </c>
      <c r="Z48" s="360"/>
      <c r="AA48" s="360"/>
      <c r="AH48" s="363" t="s">
        <v>1633</v>
      </c>
      <c r="AI48" s="363"/>
      <c r="AJ48" s="363"/>
      <c r="AK48" s="363"/>
      <c r="AL48" s="363"/>
      <c r="AM48" s="363"/>
      <c r="AN48" s="363"/>
    </row>
    <row r="49" spans="2:40" ht="50.25" customHeight="1" x14ac:dyDescent="0.25">
      <c r="B49" s="288" t="s">
        <v>464</v>
      </c>
      <c r="C49" s="142" t="s">
        <v>465</v>
      </c>
      <c r="D49" s="115"/>
      <c r="E49" s="271" t="s">
        <v>466</v>
      </c>
      <c r="F49" s="271"/>
      <c r="G49" s="273"/>
      <c r="H49" s="115"/>
      <c r="I49" s="152"/>
      <c r="J49" s="152"/>
      <c r="K49" s="124">
        <f t="shared" si="7"/>
        <v>0</v>
      </c>
      <c r="L49" s="122"/>
      <c r="M49" s="122"/>
      <c r="N49" s="122"/>
      <c r="O49" s="122"/>
      <c r="P49" s="123"/>
      <c r="Q49" s="122"/>
      <c r="R49" s="123"/>
      <c r="T49" s="125" t="str">
        <f t="shared" si="11"/>
        <v/>
      </c>
      <c r="U49" s="147"/>
      <c r="V49" s="127" t="e">
        <f t="shared" si="14"/>
        <v>#DIV/0!</v>
      </c>
      <c r="W49" s="139"/>
      <c r="X49" s="35" t="e">
        <f t="shared" si="10"/>
        <v>#VALUE!</v>
      </c>
      <c r="Z49" s="360"/>
      <c r="AA49" s="360"/>
      <c r="AH49" s="363" t="s">
        <v>1634</v>
      </c>
      <c r="AI49" s="363"/>
      <c r="AJ49" s="363"/>
      <c r="AK49" s="363"/>
      <c r="AL49" s="363"/>
      <c r="AM49" s="363"/>
      <c r="AN49" s="363"/>
    </row>
    <row r="50" spans="2:40" ht="50.25" customHeight="1" x14ac:dyDescent="0.25">
      <c r="B50" s="288" t="s">
        <v>467</v>
      </c>
      <c r="C50" s="144" t="s">
        <v>468</v>
      </c>
      <c r="D50" s="115"/>
      <c r="E50" s="271" t="s">
        <v>469</v>
      </c>
      <c r="F50" s="271"/>
      <c r="G50" s="273"/>
      <c r="H50" s="115"/>
      <c r="I50" s="152"/>
      <c r="J50" s="152"/>
      <c r="K50" s="124">
        <f t="shared" si="7"/>
        <v>0</v>
      </c>
      <c r="L50" s="122"/>
      <c r="M50" s="122"/>
      <c r="N50" s="122"/>
      <c r="O50" s="122"/>
      <c r="P50" s="123"/>
      <c r="Q50" s="122"/>
      <c r="R50" s="123"/>
      <c r="T50" s="125" t="str">
        <f t="shared" si="11"/>
        <v/>
      </c>
      <c r="U50" s="147"/>
      <c r="V50" s="127" t="e">
        <f t="shared" si="14"/>
        <v>#DIV/0!</v>
      </c>
      <c r="W50" s="139"/>
      <c r="X50" s="35" t="e">
        <f t="shared" si="10"/>
        <v>#VALUE!</v>
      </c>
      <c r="Z50" s="360"/>
      <c r="AA50" s="360"/>
      <c r="AH50" s="363" t="s">
        <v>1635</v>
      </c>
      <c r="AI50" s="363"/>
      <c r="AJ50" s="363"/>
      <c r="AK50" s="363"/>
      <c r="AL50" s="363"/>
      <c r="AM50" s="363"/>
      <c r="AN50" s="363"/>
    </row>
    <row r="51" spans="2:40" ht="49.5" customHeight="1" x14ac:dyDescent="0.25">
      <c r="B51" s="288">
        <v>11</v>
      </c>
      <c r="C51" s="141" t="s">
        <v>470</v>
      </c>
      <c r="D51" s="115"/>
      <c r="E51" s="271"/>
      <c r="F51" s="271"/>
      <c r="G51" s="265" t="s">
        <v>471</v>
      </c>
      <c r="H51" s="115"/>
      <c r="I51" s="152"/>
      <c r="J51" s="124">
        <f>SUM(L51:Q51)</f>
        <v>0</v>
      </c>
      <c r="K51" s="124">
        <f t="shared" ref="K51" si="15">SUM(L51:Q51)</f>
        <v>0</v>
      </c>
      <c r="L51" s="122"/>
      <c r="M51" s="122"/>
      <c r="N51" s="122"/>
      <c r="O51" s="122"/>
      <c r="P51" s="123"/>
      <c r="Q51" s="122"/>
      <c r="R51" s="123"/>
      <c r="T51" s="125" t="str">
        <f t="shared" ref="T51" si="16">IF(SUM(L51:Q51)=1,((L51*0)+(M51*20)+(N51*40)+(O51*60)+(P51*80)+(Q51*100)),"")</f>
        <v/>
      </c>
      <c r="U51" s="147" t="e">
        <f>1/$J$62</f>
        <v>#DIV/0!</v>
      </c>
      <c r="V51" s="127" t="e">
        <f t="shared" si="14"/>
        <v>#DIV/0!</v>
      </c>
      <c r="W51" s="139" t="e">
        <f>IF(R51=1,0,T51*U51)</f>
        <v>#VALUE!</v>
      </c>
      <c r="X51" s="35" t="e">
        <f t="shared" ref="X51" si="17">IF(R51=1,0,T51*V51)</f>
        <v>#VALUE!</v>
      </c>
      <c r="Z51" s="360"/>
      <c r="AA51" s="360"/>
      <c r="AH51" s="362" t="s">
        <v>1636</v>
      </c>
      <c r="AI51" s="362"/>
      <c r="AJ51" s="362"/>
      <c r="AK51" s="362"/>
      <c r="AL51" s="362"/>
      <c r="AM51" s="362"/>
      <c r="AN51" s="362"/>
    </row>
    <row r="52" spans="2:40" ht="46.5" customHeight="1" x14ac:dyDescent="0.25">
      <c r="B52" s="288" t="s">
        <v>472</v>
      </c>
      <c r="C52" s="142" t="s">
        <v>473</v>
      </c>
      <c r="D52" s="115"/>
      <c r="E52" s="271"/>
      <c r="F52" s="271"/>
      <c r="G52" s="265" t="s">
        <v>474</v>
      </c>
      <c r="H52" s="115"/>
      <c r="I52" s="152"/>
      <c r="J52" s="152"/>
      <c r="K52" s="124">
        <f t="shared" ref="K52" si="18">SUM(L52:Q52)</f>
        <v>0</v>
      </c>
      <c r="L52" s="122"/>
      <c r="M52" s="122"/>
      <c r="N52" s="122"/>
      <c r="O52" s="122"/>
      <c r="P52" s="123"/>
      <c r="Q52" s="122"/>
      <c r="R52" s="123"/>
      <c r="T52" s="125" t="str">
        <f t="shared" ref="T52" si="19">IF(SUM(L52:Q52)=1,((L52*0)+(M52*20)+(N52*40)+(O52*60)+(P52*80)+(Q52*100)),"")</f>
        <v/>
      </c>
      <c r="U52" s="147"/>
      <c r="V52" s="127" t="e">
        <f t="shared" si="14"/>
        <v>#DIV/0!</v>
      </c>
      <c r="W52" s="139"/>
      <c r="X52" s="35" t="e">
        <f t="shared" ref="X52" si="20">IF(R52=1,0,T52*V52)</f>
        <v>#VALUE!</v>
      </c>
      <c r="Z52" s="360"/>
      <c r="AA52" s="360"/>
      <c r="AH52" s="363" t="s">
        <v>1637</v>
      </c>
      <c r="AI52" s="363"/>
      <c r="AJ52" s="363"/>
      <c r="AK52" s="363"/>
      <c r="AL52" s="363"/>
      <c r="AM52" s="363"/>
      <c r="AN52" s="363"/>
    </row>
    <row r="53" spans="2:40" ht="48.75" customHeight="1" x14ac:dyDescent="0.25">
      <c r="B53" s="288" t="s">
        <v>475</v>
      </c>
      <c r="C53" s="144" t="s">
        <v>476</v>
      </c>
      <c r="D53" s="176"/>
      <c r="E53" s="266"/>
      <c r="F53" s="266"/>
      <c r="G53" s="265" t="s">
        <v>477</v>
      </c>
      <c r="I53" s="152"/>
      <c r="J53" s="152"/>
      <c r="K53" s="124">
        <f t="shared" ref="K53:K60" si="21">SUM(L53:Q53)</f>
        <v>0</v>
      </c>
      <c r="L53" s="122"/>
      <c r="M53" s="122"/>
      <c r="N53" s="122"/>
      <c r="O53" s="122"/>
      <c r="P53" s="123"/>
      <c r="Q53" s="122"/>
      <c r="R53" s="123"/>
      <c r="T53" s="125" t="str">
        <f t="shared" ref="T53:T60" si="22">IF(SUM(L53:Q53)=1,((L53*0)+(M53*20)+(N53*40)+(O53*60)+(P53*80)+(Q53*100)),"")</f>
        <v/>
      </c>
      <c r="U53" s="147"/>
      <c r="V53" s="127" t="e">
        <f t="shared" si="14"/>
        <v>#DIV/0!</v>
      </c>
      <c r="W53" s="139"/>
      <c r="X53" s="35" t="e">
        <f t="shared" ref="X53:X60" si="23">IF(R53=1,0,T53*V53)</f>
        <v>#VALUE!</v>
      </c>
      <c r="Z53" s="360"/>
      <c r="AA53" s="360"/>
      <c r="AH53" s="363" t="s">
        <v>1638</v>
      </c>
      <c r="AI53" s="363"/>
      <c r="AJ53" s="363"/>
      <c r="AK53" s="363"/>
      <c r="AL53" s="363"/>
      <c r="AM53" s="363"/>
      <c r="AN53" s="363"/>
    </row>
    <row r="54" spans="2:40" ht="61.5" customHeight="1" x14ac:dyDescent="0.25">
      <c r="B54" s="288">
        <v>12</v>
      </c>
      <c r="C54" s="141" t="s">
        <v>478</v>
      </c>
      <c r="D54" s="176"/>
      <c r="E54" s="266" t="s">
        <v>479</v>
      </c>
      <c r="F54" s="266"/>
      <c r="G54" s="265" t="s">
        <v>480</v>
      </c>
      <c r="I54" s="152"/>
      <c r="J54" s="124">
        <f>SUM(L54:Q54)</f>
        <v>0</v>
      </c>
      <c r="K54" s="124">
        <f t="shared" si="21"/>
        <v>0</v>
      </c>
      <c r="L54" s="122"/>
      <c r="M54" s="122"/>
      <c r="N54" s="122"/>
      <c r="O54" s="122"/>
      <c r="P54" s="123"/>
      <c r="Q54" s="122"/>
      <c r="R54" s="123"/>
      <c r="T54" s="125" t="str">
        <f t="shared" si="22"/>
        <v/>
      </c>
      <c r="U54" s="147" t="e">
        <f>1/$J$62</f>
        <v>#DIV/0!</v>
      </c>
      <c r="V54" s="127" t="e">
        <f t="shared" si="14"/>
        <v>#DIV/0!</v>
      </c>
      <c r="W54" s="186" t="e">
        <f>IF(R54=1,0,T54*U54)</f>
        <v>#VALUE!</v>
      </c>
      <c r="X54" s="35" t="e">
        <f t="shared" si="23"/>
        <v>#VALUE!</v>
      </c>
      <c r="Z54" s="360"/>
      <c r="AA54" s="360"/>
      <c r="AH54" s="363" t="s">
        <v>1639</v>
      </c>
      <c r="AI54" s="363"/>
      <c r="AJ54" s="363"/>
      <c r="AK54" s="363"/>
      <c r="AL54" s="363"/>
      <c r="AM54" s="363"/>
      <c r="AN54" s="363"/>
    </row>
    <row r="55" spans="2:40" ht="46.5" customHeight="1" x14ac:dyDescent="0.25">
      <c r="B55" s="288" t="s">
        <v>481</v>
      </c>
      <c r="C55" s="142" t="s">
        <v>482</v>
      </c>
      <c r="D55" s="176"/>
      <c r="E55" s="266" t="s">
        <v>483</v>
      </c>
      <c r="F55" s="266"/>
      <c r="G55" s="266"/>
      <c r="I55" s="152"/>
      <c r="J55" s="152"/>
      <c r="K55" s="124">
        <f t="shared" si="21"/>
        <v>0</v>
      </c>
      <c r="L55" s="122"/>
      <c r="M55" s="122"/>
      <c r="N55" s="122"/>
      <c r="O55" s="122"/>
      <c r="P55" s="123"/>
      <c r="Q55" s="122"/>
      <c r="R55" s="123"/>
      <c r="T55" s="125" t="str">
        <f t="shared" si="22"/>
        <v/>
      </c>
      <c r="U55" s="147"/>
      <c r="V55" s="127" t="e">
        <f t="shared" si="14"/>
        <v>#DIV/0!</v>
      </c>
      <c r="W55" s="139"/>
      <c r="X55" s="35" t="e">
        <f t="shared" si="23"/>
        <v>#VALUE!</v>
      </c>
      <c r="Z55" s="360"/>
      <c r="AA55" s="360"/>
      <c r="AH55" s="363" t="s">
        <v>1640</v>
      </c>
      <c r="AI55" s="363"/>
      <c r="AJ55" s="363"/>
      <c r="AK55" s="363"/>
      <c r="AL55" s="363"/>
      <c r="AM55" s="363"/>
      <c r="AN55" s="363"/>
    </row>
    <row r="56" spans="2:40" ht="49.5" customHeight="1" x14ac:dyDescent="0.25">
      <c r="B56" s="288" t="s">
        <v>484</v>
      </c>
      <c r="C56" s="143" t="s">
        <v>485</v>
      </c>
      <c r="D56" s="176"/>
      <c r="E56" s="266" t="s">
        <v>486</v>
      </c>
      <c r="F56" s="266"/>
      <c r="G56" s="265" t="s">
        <v>487</v>
      </c>
      <c r="I56" s="152"/>
      <c r="J56" s="152"/>
      <c r="K56" s="124">
        <f t="shared" si="21"/>
        <v>0</v>
      </c>
      <c r="L56" s="122"/>
      <c r="M56" s="122"/>
      <c r="N56" s="122"/>
      <c r="O56" s="122"/>
      <c r="P56" s="123"/>
      <c r="Q56" s="122"/>
      <c r="R56" s="123"/>
      <c r="T56" s="125" t="str">
        <f t="shared" si="22"/>
        <v/>
      </c>
      <c r="U56" s="147"/>
      <c r="V56" s="127" t="e">
        <f t="shared" si="14"/>
        <v>#DIV/0!</v>
      </c>
      <c r="W56" s="139"/>
      <c r="X56" s="35" t="e">
        <f t="shared" si="23"/>
        <v>#VALUE!</v>
      </c>
      <c r="Z56" s="360"/>
      <c r="AA56" s="360"/>
      <c r="AH56" s="363" t="s">
        <v>1641</v>
      </c>
      <c r="AI56" s="363"/>
      <c r="AJ56" s="363"/>
      <c r="AK56" s="363"/>
      <c r="AL56" s="363"/>
      <c r="AM56" s="363"/>
      <c r="AN56" s="363"/>
    </row>
    <row r="57" spans="2:40" ht="53.25" customHeight="1" x14ac:dyDescent="0.25">
      <c r="B57" s="288" t="s">
        <v>488</v>
      </c>
      <c r="C57" s="143" t="s">
        <v>489</v>
      </c>
      <c r="D57" s="176"/>
      <c r="E57" s="266" t="s">
        <v>490</v>
      </c>
      <c r="F57" s="266"/>
      <c r="G57" s="266"/>
      <c r="I57" s="152"/>
      <c r="J57" s="152"/>
      <c r="K57" s="124">
        <f t="shared" si="21"/>
        <v>0</v>
      </c>
      <c r="L57" s="122"/>
      <c r="M57" s="122"/>
      <c r="N57" s="122"/>
      <c r="O57" s="122"/>
      <c r="P57" s="123"/>
      <c r="Q57" s="122"/>
      <c r="R57" s="123"/>
      <c r="T57" s="125" t="str">
        <f t="shared" si="22"/>
        <v/>
      </c>
      <c r="U57" s="147"/>
      <c r="V57" s="127" t="e">
        <f t="shared" si="14"/>
        <v>#DIV/0!</v>
      </c>
      <c r="W57" s="139"/>
      <c r="X57" s="35" t="e">
        <f t="shared" si="23"/>
        <v>#VALUE!</v>
      </c>
      <c r="Z57" s="360"/>
      <c r="AA57" s="360"/>
      <c r="AH57" s="363" t="s">
        <v>1642</v>
      </c>
      <c r="AI57" s="363"/>
      <c r="AJ57" s="363"/>
      <c r="AK57" s="363"/>
      <c r="AL57" s="363"/>
      <c r="AM57" s="363"/>
      <c r="AN57" s="363"/>
    </row>
    <row r="58" spans="2:40" ht="48.75" customHeight="1" x14ac:dyDescent="0.25">
      <c r="B58" s="288" t="s">
        <v>491</v>
      </c>
      <c r="C58" s="143" t="s">
        <v>492</v>
      </c>
      <c r="D58" s="176"/>
      <c r="E58" s="266" t="s">
        <v>493</v>
      </c>
      <c r="F58" s="266"/>
      <c r="G58" s="266"/>
      <c r="I58" s="152"/>
      <c r="J58" s="152"/>
      <c r="K58" s="124">
        <f t="shared" si="21"/>
        <v>0</v>
      </c>
      <c r="L58" s="122"/>
      <c r="M58" s="122"/>
      <c r="N58" s="122"/>
      <c r="O58" s="122"/>
      <c r="P58" s="123"/>
      <c r="Q58" s="122"/>
      <c r="R58" s="123"/>
      <c r="T58" s="125" t="str">
        <f t="shared" si="22"/>
        <v/>
      </c>
      <c r="U58" s="147"/>
      <c r="V58" s="127" t="e">
        <f t="shared" si="14"/>
        <v>#DIV/0!</v>
      </c>
      <c r="W58" s="139"/>
      <c r="X58" s="35" t="e">
        <f t="shared" si="23"/>
        <v>#VALUE!</v>
      </c>
      <c r="Z58" s="360"/>
      <c r="AA58" s="360"/>
      <c r="AH58" s="363" t="s">
        <v>1643</v>
      </c>
      <c r="AI58" s="363"/>
      <c r="AJ58" s="363"/>
      <c r="AK58" s="363"/>
      <c r="AL58" s="363"/>
      <c r="AM58" s="363"/>
      <c r="AN58" s="363"/>
    </row>
    <row r="59" spans="2:40" ht="51.75" customHeight="1" x14ac:dyDescent="0.25">
      <c r="B59" s="288" t="s">
        <v>494</v>
      </c>
      <c r="C59" s="143" t="s">
        <v>495</v>
      </c>
      <c r="D59" s="176"/>
      <c r="E59" s="266" t="s">
        <v>496</v>
      </c>
      <c r="F59" s="266"/>
      <c r="G59" s="265" t="s">
        <v>497</v>
      </c>
      <c r="I59" s="152"/>
      <c r="J59" s="152"/>
      <c r="K59" s="124">
        <f t="shared" si="21"/>
        <v>0</v>
      </c>
      <c r="L59" s="122"/>
      <c r="M59" s="122"/>
      <c r="N59" s="122"/>
      <c r="O59" s="122"/>
      <c r="P59" s="123"/>
      <c r="Q59" s="122"/>
      <c r="R59" s="123"/>
      <c r="T59" s="125" t="str">
        <f t="shared" si="22"/>
        <v/>
      </c>
      <c r="U59" s="147"/>
      <c r="V59" s="127" t="e">
        <f t="shared" si="14"/>
        <v>#DIV/0!</v>
      </c>
      <c r="W59" s="139"/>
      <c r="X59" s="35" t="e">
        <f t="shared" si="23"/>
        <v>#VALUE!</v>
      </c>
      <c r="Z59" s="360"/>
      <c r="AA59" s="360"/>
      <c r="AH59" s="363" t="s">
        <v>1644</v>
      </c>
      <c r="AI59" s="363"/>
      <c r="AJ59" s="363"/>
      <c r="AK59" s="363"/>
      <c r="AL59" s="363"/>
      <c r="AM59" s="363"/>
      <c r="AN59" s="363"/>
    </row>
    <row r="60" spans="2:40" ht="63.75" customHeight="1" x14ac:dyDescent="0.25">
      <c r="B60" s="288" t="s">
        <v>498</v>
      </c>
      <c r="C60" s="144" t="s">
        <v>499</v>
      </c>
      <c r="D60" s="176"/>
      <c r="E60" s="266" t="s">
        <v>500</v>
      </c>
      <c r="F60" s="266"/>
      <c r="G60" s="266"/>
      <c r="I60" s="152"/>
      <c r="J60" s="152"/>
      <c r="K60" s="124">
        <f t="shared" si="21"/>
        <v>0</v>
      </c>
      <c r="L60" s="122"/>
      <c r="M60" s="122"/>
      <c r="N60" s="122"/>
      <c r="O60" s="122"/>
      <c r="P60" s="123"/>
      <c r="Q60" s="122"/>
      <c r="R60" s="123"/>
      <c r="T60" s="125" t="str">
        <f t="shared" si="22"/>
        <v/>
      </c>
      <c r="U60" s="147"/>
      <c r="V60" s="127" t="e">
        <f t="shared" si="14"/>
        <v>#DIV/0!</v>
      </c>
      <c r="W60" s="139"/>
      <c r="X60" s="35" t="e">
        <f t="shared" si="23"/>
        <v>#VALUE!</v>
      </c>
      <c r="Z60" s="360"/>
      <c r="AA60" s="360"/>
      <c r="AH60" s="363" t="s">
        <v>1645</v>
      </c>
      <c r="AI60" s="363"/>
      <c r="AJ60" s="363"/>
      <c r="AK60" s="363"/>
      <c r="AL60" s="363"/>
      <c r="AM60" s="363"/>
      <c r="AN60" s="363"/>
    </row>
    <row r="61" spans="2:40" x14ac:dyDescent="0.25">
      <c r="C61" s="152"/>
      <c r="G61" s="103"/>
    </row>
    <row r="62" spans="2:40" x14ac:dyDescent="0.25">
      <c r="C62" s="152"/>
      <c r="J62" s="150">
        <f>SUM(J10:J60)</f>
        <v>0</v>
      </c>
      <c r="K62" s="150">
        <f>SUM(K10:K60)</f>
        <v>0</v>
      </c>
      <c r="S62" s="118" t="s">
        <v>501</v>
      </c>
      <c r="T62" s="129">
        <f>SUMIF(J62,12-W64,W62)</f>
        <v>0</v>
      </c>
      <c r="W62" s="171" t="e">
        <f>SUM(W10:W60)</f>
        <v>#VALUE!</v>
      </c>
      <c r="X62" s="171" t="e">
        <f>SUM(X10:X60)</f>
        <v>#VALUE!</v>
      </c>
    </row>
    <row r="63" spans="2:40" x14ac:dyDescent="0.25">
      <c r="C63" s="152"/>
      <c r="S63" s="118" t="s">
        <v>502</v>
      </c>
      <c r="T63" s="129">
        <f>SUMIF(K62,51-W65,X62)</f>
        <v>0</v>
      </c>
      <c r="Y63" s="128"/>
    </row>
    <row r="64" spans="2:40" x14ac:dyDescent="0.25">
      <c r="C64" s="152"/>
      <c r="V64" s="150" t="s">
        <v>509</v>
      </c>
      <c r="W64" s="150">
        <f>SUM(R10,R12,R14,R16,R17,R25,R26,R34,R41,R48,R51,R54)</f>
        <v>0</v>
      </c>
      <c r="Y64" s="128"/>
    </row>
    <row r="65" spans="3:33" x14ac:dyDescent="0.25">
      <c r="C65" s="152"/>
      <c r="V65" s="150" t="s">
        <v>510</v>
      </c>
      <c r="W65" s="150">
        <f>SUM(R10:R60)</f>
        <v>0</v>
      </c>
    </row>
    <row r="66" spans="3:33" ht="13.5" customHeight="1" x14ac:dyDescent="0.25">
      <c r="C66" s="152"/>
    </row>
    <row r="67" spans="3:33" x14ac:dyDescent="0.25">
      <c r="C67" s="152"/>
    </row>
    <row r="74" spans="3:33" ht="22.5" customHeight="1" x14ac:dyDescent="0.25">
      <c r="AB74" s="151"/>
      <c r="AC74" s="151"/>
      <c r="AD74" s="151"/>
    </row>
    <row r="76" spans="3:33" ht="15" customHeight="1" x14ac:dyDescent="0.25">
      <c r="AB76" s="151"/>
      <c r="AC76" s="151"/>
      <c r="AD76" s="151"/>
      <c r="AE76" s="151"/>
      <c r="AF76" s="151"/>
      <c r="AG76" s="151"/>
    </row>
  </sheetData>
  <sheetProtection formatCells="0" formatColumns="0" formatRows="0" insertColumns="0" insertRows="0" insertHyperlinks="0" deleteColumns="0" deleteRows="0" sort="0" autoFilter="0" pivotTables="0"/>
  <mergeCells count="107">
    <mergeCell ref="Z52:AA52"/>
    <mergeCell ref="Z38:AA38"/>
    <mergeCell ref="Z39:AA39"/>
    <mergeCell ref="Z40:AA40"/>
    <mergeCell ref="Z41:AA41"/>
    <mergeCell ref="Z28:AA28"/>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1:AA51"/>
    <mergeCell ref="Z44:AA44"/>
    <mergeCell ref="Z45:AA45"/>
    <mergeCell ref="Z46:AA46"/>
    <mergeCell ref="Z29:AA29"/>
    <mergeCell ref="Z30:AA30"/>
    <mergeCell ref="Z31:AA31"/>
    <mergeCell ref="Z43:AA43"/>
    <mergeCell ref="Z42:AA42"/>
    <mergeCell ref="Z37:AA37"/>
    <mergeCell ref="Z47:AA47"/>
    <mergeCell ref="Z32:AA32"/>
    <mergeCell ref="Z33:AA33"/>
    <mergeCell ref="Z34:AA34"/>
    <mergeCell ref="Z35:AA35"/>
    <mergeCell ref="Z36:AA36"/>
    <mergeCell ref="Z48:AA48"/>
    <mergeCell ref="Z49:AA49"/>
    <mergeCell ref="Z50:AA50"/>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Z22:AA22"/>
    <mergeCell ref="Z23:AA23"/>
    <mergeCell ref="Z24:AA24"/>
    <mergeCell ref="Z26:AA26"/>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80" zoomScaleNormal="80" workbookViewId="0">
      <pane ySplit="8" topLeftCell="A9" activePane="bottomLeft" state="frozen"/>
      <selection pane="bottomLeft" activeCell="C14" sqref="C14"/>
    </sheetView>
  </sheetViews>
  <sheetFormatPr defaultRowHeight="15" outlineLevelCol="1" x14ac:dyDescent="0.25"/>
  <cols>
    <col min="1" max="1" width="1.7109375" style="150" customWidth="1"/>
    <col min="2" max="2" width="4.85546875" style="150" customWidth="1"/>
    <col min="3" max="3" width="65.85546875" style="150" customWidth="1"/>
    <col min="4" max="4" width="2.5703125" style="150" customWidth="1" outlineLevel="1"/>
    <col min="5" max="5" width="6" style="150" customWidth="1" outlineLevel="1"/>
    <col min="6" max="6" width="2.5703125" style="150" customWidth="1" outlineLevel="1"/>
    <col min="7" max="7" width="5.28515625" style="150" customWidth="1" outlineLevel="1"/>
    <col min="8" max="8" width="4.42578125" style="150" customWidth="1"/>
    <col min="9" max="10" width="4.42578125" style="150" hidden="1" customWidth="1"/>
    <col min="11" max="12" width="4" style="150" customWidth="1"/>
    <col min="13" max="13" width="3.28515625" style="150" customWidth="1"/>
    <col min="14" max="14" width="4.42578125" style="150" customWidth="1"/>
    <col min="15" max="15" width="4.140625" style="150" customWidth="1"/>
    <col min="16" max="16" width="3.42578125" style="150" customWidth="1"/>
    <col min="17" max="17" width="3.7109375" style="150" customWidth="1"/>
    <col min="18" max="18" width="6.85546875" style="150" customWidth="1"/>
    <col min="19" max="19" width="13.28515625" style="150" customWidth="1"/>
    <col min="20" max="20" width="8.28515625" style="150" hidden="1" customWidth="1"/>
    <col min="21" max="21" width="9.7109375" style="150" hidden="1" customWidth="1"/>
    <col min="22" max="22" width="10.42578125" style="150" hidden="1" customWidth="1"/>
    <col min="23" max="23" width="9.28515625" style="150" hidden="1" customWidth="1"/>
    <col min="24" max="24" width="7.140625" style="150" customWidth="1"/>
    <col min="25" max="25" width="13.7109375" style="150" customWidth="1"/>
    <col min="26" max="26" width="19.28515625" style="150" customWidth="1"/>
    <col min="27" max="27" width="15.140625" style="150" customWidth="1"/>
    <col min="28" max="28" width="9.140625" style="150"/>
    <col min="29" max="29" width="51.7109375" style="150" customWidth="1"/>
    <col min="30" max="16384" width="9.140625" style="150"/>
  </cols>
  <sheetData>
    <row r="1" spans="2:39" ht="36.75" customHeight="1" x14ac:dyDescent="0.25">
      <c r="B1" s="172"/>
      <c r="C1" s="369" t="s">
        <v>511</v>
      </c>
      <c r="D1" s="369"/>
      <c r="E1" s="369"/>
      <c r="F1" s="369"/>
      <c r="G1" s="369"/>
      <c r="H1" s="369"/>
      <c r="I1" s="369"/>
      <c r="J1" s="369"/>
      <c r="K1" s="369"/>
      <c r="L1" s="369"/>
      <c r="M1" s="369"/>
      <c r="N1" s="369"/>
      <c r="O1" s="369"/>
      <c r="P1" s="369"/>
      <c r="Q1" s="369"/>
      <c r="R1" s="369"/>
      <c r="S1" s="369"/>
      <c r="T1" s="369"/>
      <c r="U1" s="369"/>
      <c r="V1" s="172"/>
      <c r="W1" s="172"/>
      <c r="X1" s="172"/>
    </row>
    <row r="2" spans="2:39" x14ac:dyDescent="0.25">
      <c r="B2" s="173"/>
      <c r="C2" s="373" t="s">
        <v>1664</v>
      </c>
      <c r="D2" s="373"/>
      <c r="E2" s="373"/>
      <c r="F2" s="373"/>
      <c r="G2" s="373"/>
      <c r="H2" s="373"/>
      <c r="I2" s="373"/>
      <c r="J2" s="373"/>
      <c r="K2" s="373"/>
      <c r="L2" s="373"/>
      <c r="M2" s="373"/>
      <c r="N2" s="373"/>
      <c r="O2" s="373"/>
      <c r="P2" s="373"/>
      <c r="Q2" s="373"/>
      <c r="R2" s="373"/>
      <c r="S2" s="373"/>
      <c r="T2" s="373"/>
      <c r="U2" s="373"/>
      <c r="V2" s="173"/>
      <c r="W2" s="173"/>
      <c r="X2" s="173"/>
    </row>
    <row r="3" spans="2:39" x14ac:dyDescent="0.25">
      <c r="B3" s="173"/>
      <c r="C3" s="373" t="s">
        <v>1665</v>
      </c>
      <c r="D3" s="373"/>
      <c r="E3" s="373"/>
      <c r="F3" s="373"/>
      <c r="G3" s="373"/>
      <c r="H3" s="373"/>
      <c r="I3" s="373"/>
      <c r="J3" s="373"/>
      <c r="K3" s="373"/>
      <c r="L3" s="373"/>
      <c r="M3" s="373"/>
      <c r="N3" s="373"/>
      <c r="O3" s="373"/>
      <c r="P3" s="373"/>
      <c r="Q3" s="373"/>
      <c r="R3" s="373"/>
      <c r="S3" s="373"/>
      <c r="T3" s="373"/>
      <c r="U3" s="373"/>
      <c r="V3" s="173"/>
      <c r="W3" s="173"/>
      <c r="X3" s="173"/>
    </row>
    <row r="4" spans="2:39" x14ac:dyDescent="0.25">
      <c r="B4" s="173"/>
      <c r="C4" s="149"/>
      <c r="D4" s="149"/>
      <c r="E4" s="149"/>
      <c r="F4" s="149"/>
      <c r="G4" s="149"/>
      <c r="H4" s="149"/>
      <c r="I4" s="149"/>
      <c r="J4" s="149"/>
      <c r="K4" s="149"/>
      <c r="L4" s="149"/>
      <c r="M4" s="149"/>
      <c r="N4" s="149"/>
      <c r="O4" s="149"/>
      <c r="P4" s="149"/>
      <c r="Q4" s="149"/>
      <c r="R4" s="149"/>
      <c r="S4" s="149"/>
      <c r="T4" s="149"/>
      <c r="U4" s="149"/>
      <c r="V4" s="149"/>
      <c r="W4" s="149"/>
      <c r="X4" s="149"/>
    </row>
    <row r="5" spans="2:39" s="153" customFormat="1" ht="14.25" customHeight="1" x14ac:dyDescent="0.25">
      <c r="B5" s="174"/>
      <c r="C5" s="289"/>
      <c r="D5" s="289"/>
      <c r="E5" s="289"/>
      <c r="F5" s="289"/>
      <c r="G5" s="289"/>
      <c r="H5" s="289"/>
      <c r="I5" s="372"/>
      <c r="J5" s="372"/>
      <c r="K5" s="372"/>
      <c r="L5" s="372"/>
      <c r="M5" s="372"/>
      <c r="N5" s="372"/>
      <c r="O5" s="372"/>
      <c r="P5" s="372"/>
      <c r="Q5" s="372"/>
      <c r="R5" s="372"/>
      <c r="S5" s="372"/>
      <c r="T5" s="372"/>
      <c r="U5" s="372"/>
      <c r="V5" s="372"/>
      <c r="W5" s="372"/>
      <c r="X5" s="372"/>
      <c r="Y5" s="372"/>
      <c r="Z5" s="372"/>
      <c r="AA5" s="372"/>
      <c r="AB5" s="372"/>
      <c r="AC5" s="372"/>
    </row>
    <row r="6" spans="2:39" s="153" customFormat="1" x14ac:dyDescent="0.25">
      <c r="B6" s="154"/>
      <c r="C6" s="154"/>
      <c r="D6" s="154"/>
      <c r="E6" s="174"/>
      <c r="F6" s="174"/>
      <c r="G6" s="174"/>
      <c r="H6" s="154"/>
      <c r="I6" s="174"/>
      <c r="J6" s="154"/>
      <c r="K6" s="334"/>
      <c r="L6" s="154"/>
      <c r="M6" s="154"/>
      <c r="N6" s="154"/>
      <c r="O6" s="154"/>
      <c r="P6" s="154"/>
      <c r="Q6" s="154"/>
      <c r="R6" s="154"/>
      <c r="S6" s="154"/>
      <c r="T6" s="154"/>
      <c r="U6" s="154"/>
      <c r="V6" s="154"/>
      <c r="W6" s="154"/>
      <c r="X6" s="154"/>
    </row>
    <row r="7" spans="2:39" s="153" customFormat="1" ht="37.5" customHeight="1" x14ac:dyDescent="0.25">
      <c r="B7" s="168"/>
      <c r="C7" s="361" t="s">
        <v>512</v>
      </c>
      <c r="D7" s="325"/>
      <c r="E7" s="364" t="s">
        <v>513</v>
      </c>
      <c r="F7" s="326"/>
      <c r="G7" s="364" t="s">
        <v>514</v>
      </c>
      <c r="H7" s="156"/>
      <c r="I7" s="367" t="s">
        <v>1667</v>
      </c>
      <c r="J7" s="368"/>
      <c r="K7" s="368"/>
      <c r="L7" s="368"/>
      <c r="M7" s="368"/>
      <c r="N7" s="368"/>
      <c r="O7" s="368"/>
      <c r="P7" s="368"/>
      <c r="Q7" s="368"/>
      <c r="R7" s="156"/>
      <c r="S7" s="365" t="s">
        <v>1666</v>
      </c>
      <c r="T7" s="366"/>
      <c r="U7" s="366"/>
      <c r="V7" s="157"/>
      <c r="W7" s="157"/>
      <c r="X7" s="157"/>
      <c r="Y7" s="157"/>
      <c r="AG7" s="361" t="s">
        <v>515</v>
      </c>
      <c r="AH7" s="361"/>
      <c r="AI7" s="361"/>
      <c r="AJ7" s="361"/>
      <c r="AK7" s="361"/>
      <c r="AL7" s="361"/>
      <c r="AM7" s="361"/>
    </row>
    <row r="8" spans="2:39" s="153" customFormat="1" ht="80.25" customHeight="1" x14ac:dyDescent="0.25">
      <c r="B8" s="168"/>
      <c r="C8" s="361"/>
      <c r="D8" s="325"/>
      <c r="E8" s="364"/>
      <c r="F8" s="327"/>
      <c r="G8" s="364"/>
      <c r="H8" s="158"/>
      <c r="I8" s="159" t="s">
        <v>541</v>
      </c>
      <c r="J8" s="159" t="s">
        <v>542</v>
      </c>
      <c r="K8" s="179">
        <v>0</v>
      </c>
      <c r="L8" s="179">
        <v>0.2</v>
      </c>
      <c r="M8" s="179">
        <v>0.4</v>
      </c>
      <c r="N8" s="179">
        <v>0.6</v>
      </c>
      <c r="O8" s="179">
        <v>0.8</v>
      </c>
      <c r="P8" s="179">
        <v>1</v>
      </c>
      <c r="Q8" s="180" t="s">
        <v>516</v>
      </c>
      <c r="S8" s="161"/>
      <c r="T8" s="161" t="s">
        <v>543</v>
      </c>
      <c r="U8" s="160" t="s">
        <v>544</v>
      </c>
      <c r="V8" s="158"/>
      <c r="X8" s="158"/>
      <c r="AG8" s="361"/>
      <c r="AH8" s="361"/>
      <c r="AI8" s="361"/>
      <c r="AJ8" s="361"/>
      <c r="AK8" s="361"/>
      <c r="AL8" s="361"/>
      <c r="AM8" s="361"/>
    </row>
    <row r="9" spans="2:39" ht="42" customHeight="1" x14ac:dyDescent="0.25">
      <c r="D9" s="126"/>
      <c r="E9" s="126"/>
      <c r="F9" s="126"/>
      <c r="G9" s="126"/>
      <c r="J9" s="32"/>
      <c r="K9" s="32"/>
      <c r="L9" s="32"/>
      <c r="M9" s="32"/>
      <c r="N9" s="32"/>
      <c r="O9" s="33"/>
      <c r="P9" s="116"/>
      <c r="Q9" s="117"/>
      <c r="S9" s="34"/>
      <c r="T9" s="34"/>
      <c r="U9" s="33"/>
      <c r="V9" s="150" t="s">
        <v>545</v>
      </c>
      <c r="W9" s="150" t="s">
        <v>546</v>
      </c>
      <c r="Y9" s="118" t="s">
        <v>517</v>
      </c>
    </row>
    <row r="10" spans="2:39" ht="48" customHeight="1" x14ac:dyDescent="0.45">
      <c r="B10" s="288">
        <v>1</v>
      </c>
      <c r="C10" s="141" t="s">
        <v>518</v>
      </c>
      <c r="D10" s="126"/>
      <c r="E10" s="270" t="s">
        <v>519</v>
      </c>
      <c r="F10" s="126"/>
      <c r="G10" s="191"/>
      <c r="H10" s="152"/>
      <c r="I10" s="124">
        <f>SUM(K10:P10)</f>
        <v>0</v>
      </c>
      <c r="J10" s="124">
        <f t="shared" ref="J10" si="0">SUM(K10:P10)</f>
        <v>0</v>
      </c>
      <c r="K10" s="122"/>
      <c r="L10" s="122"/>
      <c r="M10" s="122"/>
      <c r="N10" s="122"/>
      <c r="O10" s="123"/>
      <c r="P10" s="184"/>
      <c r="Q10" s="123"/>
      <c r="S10" s="125" t="str">
        <f>IF(SUM(K10:P10)=1,((K10*0)+(L10*20)+(M10*40)+(N10*60)+(O10*80)+(P10*100)),"")</f>
        <v/>
      </c>
      <c r="T10" s="147" t="e">
        <f>1/$I$19</f>
        <v>#DIV/0!</v>
      </c>
      <c r="U10" s="127" t="e">
        <f t="shared" ref="U10" si="1">1/$J$19</f>
        <v>#DIV/0!</v>
      </c>
      <c r="V10" s="139" t="e">
        <f>IF(Q10=1,0,S10*T10)</f>
        <v>#VALUE!</v>
      </c>
      <c r="W10" s="35" t="e">
        <f>IF(Q10=1,0,S10*U10)</f>
        <v>#VALUE!</v>
      </c>
      <c r="Y10" s="360"/>
      <c r="Z10" s="360"/>
      <c r="AG10" s="363" t="s">
        <v>1646</v>
      </c>
      <c r="AH10" s="363"/>
      <c r="AI10" s="363"/>
      <c r="AJ10" s="363"/>
      <c r="AK10" s="363"/>
      <c r="AL10" s="363"/>
      <c r="AM10" s="363"/>
    </row>
    <row r="11" spans="2:39" ht="47.25" customHeight="1" x14ac:dyDescent="0.25">
      <c r="B11" s="288" t="s">
        <v>520</v>
      </c>
      <c r="C11" s="145" t="s">
        <v>521</v>
      </c>
      <c r="D11" s="176"/>
      <c r="E11" s="266" t="s">
        <v>522</v>
      </c>
      <c r="F11" s="266"/>
      <c r="G11" s="266"/>
      <c r="H11" s="152"/>
      <c r="I11" s="152"/>
      <c r="J11" s="124">
        <f t="shared" ref="J11" si="2">SUM(K11:P11)</f>
        <v>0</v>
      </c>
      <c r="K11" s="122"/>
      <c r="L11" s="122"/>
      <c r="M11" s="122"/>
      <c r="N11" s="122"/>
      <c r="O11" s="123"/>
      <c r="P11" s="122"/>
      <c r="Q11" s="123"/>
      <c r="S11" s="125" t="str">
        <f>IF(SUM(K11:P11)=1,((K11*0)+(L11*20)+(M11*40)+(N11*60)+(O11*80)+(P11*100)),"")</f>
        <v/>
      </c>
      <c r="T11" s="147"/>
      <c r="U11" s="127" t="e">
        <f t="shared" ref="U11" si="3">1/$J$19</f>
        <v>#DIV/0!</v>
      </c>
      <c r="V11" s="139"/>
      <c r="W11" s="35" t="e">
        <f>IF(Q11=1,0,S11*U11)</f>
        <v>#VALUE!</v>
      </c>
      <c r="Y11" s="360"/>
      <c r="Z11" s="360"/>
      <c r="AF11" s="295"/>
      <c r="AG11" s="362" t="s">
        <v>1647</v>
      </c>
      <c r="AH11" s="362"/>
      <c r="AI11" s="362"/>
      <c r="AJ11" s="362"/>
      <c r="AK11" s="362"/>
      <c r="AL11" s="362"/>
      <c r="AM11" s="362"/>
    </row>
    <row r="12" spans="2:39" ht="49.5" customHeight="1" x14ac:dyDescent="0.45">
      <c r="B12" s="288">
        <v>2</v>
      </c>
      <c r="C12" s="141" t="s">
        <v>523</v>
      </c>
      <c r="D12" s="126"/>
      <c r="E12" s="270" t="s">
        <v>524</v>
      </c>
      <c r="F12" s="126"/>
      <c r="G12" s="191"/>
      <c r="H12" s="152"/>
      <c r="I12" s="124">
        <f>SUM(K12:P12)</f>
        <v>0</v>
      </c>
      <c r="J12" s="124">
        <f t="shared" ref="J12:J17" si="4">SUM(K12:P12)</f>
        <v>0</v>
      </c>
      <c r="K12" s="122"/>
      <c r="L12" s="122"/>
      <c r="M12" s="122"/>
      <c r="N12" s="122"/>
      <c r="O12" s="123"/>
      <c r="P12" s="122"/>
      <c r="Q12" s="123"/>
      <c r="S12" s="125" t="str">
        <f t="shared" ref="S12" si="5">IF(SUM(K12:P12)=1,((K12*0)+(L12*20)+(M12*40)+(N12*60)+(O12*80)+(P12*100)),"")</f>
        <v/>
      </c>
      <c r="T12" s="147" t="e">
        <f>1/$I$19</f>
        <v>#DIV/0!</v>
      </c>
      <c r="U12" s="127" t="e">
        <f t="shared" ref="U12:U17" si="6">1/$J$19</f>
        <v>#DIV/0!</v>
      </c>
      <c r="V12" s="139" t="e">
        <f>IF(Q12=1,0,S12*T12)</f>
        <v>#VALUE!</v>
      </c>
      <c r="W12" s="35" t="e">
        <f t="shared" ref="W12" si="7">IF(Q12=1,0,S12*U12)</f>
        <v>#VALUE!</v>
      </c>
      <c r="Y12" s="360"/>
      <c r="Z12" s="360"/>
      <c r="AG12" s="363" t="s">
        <v>1648</v>
      </c>
      <c r="AH12" s="363"/>
      <c r="AI12" s="363"/>
      <c r="AJ12" s="363"/>
      <c r="AK12" s="363"/>
      <c r="AL12" s="363"/>
      <c r="AM12" s="363"/>
    </row>
    <row r="13" spans="2:39" ht="48" customHeight="1" collapsed="1" x14ac:dyDescent="0.45">
      <c r="B13" s="288" t="s">
        <v>525</v>
      </c>
      <c r="C13" s="142" t="s">
        <v>526</v>
      </c>
      <c r="D13" s="126"/>
      <c r="E13" s="270" t="s">
        <v>527</v>
      </c>
      <c r="F13" s="126"/>
      <c r="G13" s="191"/>
      <c r="H13" s="152"/>
      <c r="I13" s="152"/>
      <c r="J13" s="124">
        <f t="shared" si="4"/>
        <v>0</v>
      </c>
      <c r="K13" s="122"/>
      <c r="L13" s="122"/>
      <c r="M13" s="122"/>
      <c r="N13" s="122"/>
      <c r="O13" s="123"/>
      <c r="P13" s="122"/>
      <c r="Q13" s="123"/>
      <c r="S13" s="125" t="str">
        <f>IF(SUM(K13:P13)=1,((K13*0)+(L13*20)+(M13*40)+(N13*60)+(O13*80)+(P13*100)),"")</f>
        <v/>
      </c>
      <c r="T13" s="147"/>
      <c r="U13" s="127" t="e">
        <f t="shared" si="6"/>
        <v>#DIV/0!</v>
      </c>
      <c r="V13" s="139"/>
      <c r="W13" s="35" t="e">
        <f>IF(Q13=1,0,S13*U13)</f>
        <v>#VALUE!</v>
      </c>
      <c r="Y13" s="360"/>
      <c r="Z13" s="360"/>
      <c r="AG13" s="363" t="s">
        <v>1649</v>
      </c>
      <c r="AH13" s="363"/>
      <c r="AI13" s="363"/>
      <c r="AJ13" s="363"/>
      <c r="AK13" s="363"/>
      <c r="AL13" s="363"/>
      <c r="AM13" s="363"/>
    </row>
    <row r="14" spans="2:39" ht="49.5" customHeight="1" collapsed="1" x14ac:dyDescent="0.25">
      <c r="B14" s="288" t="s">
        <v>528</v>
      </c>
      <c r="C14" s="143" t="s">
        <v>529</v>
      </c>
      <c r="D14" s="115"/>
      <c r="E14" s="270" t="s">
        <v>530</v>
      </c>
      <c r="F14" s="115"/>
      <c r="G14" s="192"/>
      <c r="H14" s="152"/>
      <c r="I14" s="152"/>
      <c r="J14" s="124">
        <f t="shared" si="4"/>
        <v>0</v>
      </c>
      <c r="K14" s="122"/>
      <c r="L14" s="122"/>
      <c r="M14" s="122"/>
      <c r="N14" s="122"/>
      <c r="O14" s="123"/>
      <c r="P14" s="122"/>
      <c r="Q14" s="123"/>
      <c r="S14" s="125" t="str">
        <f>IF(SUM(K14:P14)=1,((K14*0)+(L14*20)+(M14*40)+(N14*60)+(O14*80)+(P14*100)),"")</f>
        <v/>
      </c>
      <c r="T14" s="147"/>
      <c r="U14" s="127" t="e">
        <f t="shared" si="6"/>
        <v>#DIV/0!</v>
      </c>
      <c r="V14" s="139"/>
      <c r="W14" s="35" t="e">
        <f>IF(Q14=1,0,S14*U14)</f>
        <v>#VALUE!</v>
      </c>
      <c r="Y14" s="360"/>
      <c r="Z14" s="360"/>
      <c r="AG14" s="363" t="s">
        <v>1650</v>
      </c>
      <c r="AH14" s="363"/>
      <c r="AI14" s="363"/>
      <c r="AJ14" s="363"/>
      <c r="AK14" s="363"/>
      <c r="AL14" s="363"/>
      <c r="AM14" s="363"/>
    </row>
    <row r="15" spans="2:39" ht="49.5" customHeight="1" x14ac:dyDescent="0.25">
      <c r="B15" s="288" t="s">
        <v>531</v>
      </c>
      <c r="C15" s="143" t="s">
        <v>532</v>
      </c>
      <c r="D15" s="115"/>
      <c r="E15" s="270" t="s">
        <v>533</v>
      </c>
      <c r="F15" s="115"/>
      <c r="G15" s="192"/>
      <c r="H15" s="152"/>
      <c r="I15" s="152"/>
      <c r="J15" s="124">
        <f t="shared" si="4"/>
        <v>0</v>
      </c>
      <c r="K15" s="122"/>
      <c r="L15" s="122"/>
      <c r="M15" s="122"/>
      <c r="N15" s="122"/>
      <c r="O15" s="123"/>
      <c r="P15" s="122"/>
      <c r="Q15" s="123"/>
      <c r="S15" s="125" t="str">
        <f>IF(SUM(K15:P15)=1,((K15*0)+(L15*20)+(M15*40)+(N15*60)+(O15*80)+(P15*100)),"")</f>
        <v/>
      </c>
      <c r="T15" s="147"/>
      <c r="U15" s="127" t="e">
        <f t="shared" si="6"/>
        <v>#DIV/0!</v>
      </c>
      <c r="V15" s="139"/>
      <c r="W15" s="35" t="e">
        <f>IF(Q15=1,0,S15*U15)</f>
        <v>#VALUE!</v>
      </c>
      <c r="Y15" s="360"/>
      <c r="Z15" s="360"/>
      <c r="AG15" s="363" t="s">
        <v>1651</v>
      </c>
      <c r="AH15" s="363"/>
      <c r="AI15" s="363"/>
      <c r="AJ15" s="363"/>
      <c r="AK15" s="363"/>
      <c r="AL15" s="363"/>
      <c r="AM15" s="363"/>
    </row>
    <row r="16" spans="2:39" ht="51.75" customHeight="1" x14ac:dyDescent="0.25">
      <c r="B16" s="288" t="s">
        <v>534</v>
      </c>
      <c r="C16" s="144" t="s">
        <v>535</v>
      </c>
      <c r="D16" s="115"/>
      <c r="E16" s="270" t="s">
        <v>536</v>
      </c>
      <c r="F16" s="115"/>
      <c r="G16" s="192"/>
      <c r="H16" s="152"/>
      <c r="I16" s="152"/>
      <c r="J16" s="124">
        <f t="shared" si="4"/>
        <v>0</v>
      </c>
      <c r="K16" s="122"/>
      <c r="L16" s="122"/>
      <c r="M16" s="122"/>
      <c r="N16" s="122"/>
      <c r="O16" s="123"/>
      <c r="P16" s="122"/>
      <c r="Q16" s="123"/>
      <c r="S16" s="125" t="str">
        <f>IF(SUM(K16:P16)=1,((K16*0)+(L16*20)+(M16*40)+(N16*60)+(O16*80)+(P16*100)),"")</f>
        <v/>
      </c>
      <c r="T16" s="147"/>
      <c r="U16" s="127" t="e">
        <f t="shared" si="6"/>
        <v>#DIV/0!</v>
      </c>
      <c r="W16" s="35" t="e">
        <f>IF(Q16=1,0,S16*U16)</f>
        <v>#VALUE!</v>
      </c>
      <c r="Y16" s="360"/>
      <c r="Z16" s="360"/>
      <c r="AG16" s="363" t="s">
        <v>1652</v>
      </c>
      <c r="AH16" s="363"/>
      <c r="AI16" s="363"/>
      <c r="AJ16" s="363"/>
      <c r="AK16" s="363"/>
      <c r="AL16" s="363"/>
      <c r="AM16" s="363"/>
    </row>
    <row r="17" spans="2:29" ht="45.75" customHeight="1" x14ac:dyDescent="0.25">
      <c r="B17" s="288">
        <v>3</v>
      </c>
      <c r="C17" s="141" t="s">
        <v>537</v>
      </c>
      <c r="D17" s="115"/>
      <c r="E17" s="270" t="s">
        <v>538</v>
      </c>
      <c r="F17" s="115"/>
      <c r="G17" s="192"/>
      <c r="H17" s="152"/>
      <c r="I17" s="124">
        <f>SUM(K17:P17)</f>
        <v>0</v>
      </c>
      <c r="J17" s="124">
        <f t="shared" si="4"/>
        <v>0</v>
      </c>
      <c r="K17" s="122"/>
      <c r="L17" s="122"/>
      <c r="M17" s="122"/>
      <c r="N17" s="122"/>
      <c r="O17" s="123"/>
      <c r="P17" s="122"/>
      <c r="Q17" s="123"/>
      <c r="S17" s="125" t="str">
        <f>IF(SUM(K17:P17)=1,((K17*0)+(L17*20)+(M17*40)+(N17*60)+(O17*80)+(P17*100)),"")</f>
        <v/>
      </c>
      <c r="T17" s="147" t="e">
        <f>1/$I$19</f>
        <v>#DIV/0!</v>
      </c>
      <c r="U17" s="127" t="e">
        <f t="shared" si="6"/>
        <v>#DIV/0!</v>
      </c>
      <c r="V17" s="139" t="e">
        <f>IF(Q17=1,0,S17*T17)</f>
        <v>#VALUE!</v>
      </c>
      <c r="W17" s="35" t="e">
        <f>IF(Q17=1,0,S17*U17)</f>
        <v>#VALUE!</v>
      </c>
      <c r="Y17" s="360"/>
      <c r="Z17" s="360"/>
    </row>
    <row r="18" spans="2:29" x14ac:dyDescent="0.25">
      <c r="C18" s="152"/>
    </row>
    <row r="19" spans="2:29" ht="12.75" customHeight="1" x14ac:dyDescent="0.25">
      <c r="C19" s="152"/>
      <c r="I19" s="150">
        <f>SUM(I10:I17)</f>
        <v>0</v>
      </c>
      <c r="J19" s="150">
        <f>SUM(J10:J17)</f>
        <v>0</v>
      </c>
      <c r="R19" s="118" t="s">
        <v>539</v>
      </c>
      <c r="S19" s="129">
        <f>SUMIF(I19,3-V21,V19)</f>
        <v>0</v>
      </c>
      <c r="V19" s="171" t="e">
        <f>SUM(V10:V17)</f>
        <v>#VALUE!</v>
      </c>
      <c r="W19" s="171" t="e">
        <f>SUM(W10:W17)</f>
        <v>#VALUE!</v>
      </c>
    </row>
    <row r="20" spans="2:29" x14ac:dyDescent="0.25">
      <c r="C20" s="152"/>
      <c r="R20" s="118" t="s">
        <v>540</v>
      </c>
      <c r="S20" s="129">
        <f>SUMIF(J19,8-V22,W19)</f>
        <v>0</v>
      </c>
      <c r="X20" s="128"/>
    </row>
    <row r="21" spans="2:29" x14ac:dyDescent="0.25">
      <c r="C21" s="152"/>
      <c r="U21" s="150" t="s">
        <v>547</v>
      </c>
      <c r="V21" s="150">
        <f>SUM(Q10,Q12,Q17)</f>
        <v>0</v>
      </c>
      <c r="X21" s="128"/>
    </row>
    <row r="22" spans="2:29" x14ac:dyDescent="0.25">
      <c r="C22" s="152"/>
      <c r="U22" s="150" t="s">
        <v>548</v>
      </c>
      <c r="V22" s="150">
        <f>SUM(Q10:Q17)</f>
        <v>0</v>
      </c>
    </row>
    <row r="23" spans="2:29" ht="13.5" customHeight="1" x14ac:dyDescent="0.25">
      <c r="C23" s="152"/>
    </row>
    <row r="24" spans="2:29" x14ac:dyDescent="0.25">
      <c r="C24" s="152"/>
    </row>
    <row r="31" spans="2:29" ht="22.5" customHeight="1" x14ac:dyDescent="0.25">
      <c r="AA31" s="151"/>
      <c r="AB31" s="151"/>
      <c r="AC31" s="151"/>
    </row>
    <row r="33" spans="27:32" ht="15" customHeight="1" x14ac:dyDescent="0.25">
      <c r="AA33" s="151"/>
      <c r="AB33" s="151"/>
      <c r="AC33" s="151"/>
      <c r="AD33" s="151"/>
      <c r="AE33" s="151"/>
      <c r="AF33" s="151"/>
    </row>
  </sheetData>
  <sheetProtection formatCells="0" formatColumns="0" formatRows="0" insertColumns="0" insertRows="0" insertHyperlinks="0" deleteColumns="0" deleteRows="0" sort="0" autoFilter="0" pivotTables="0"/>
  <mergeCells count="25">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G13" sqref="AG13:AM13"/>
    </sheetView>
  </sheetViews>
  <sheetFormatPr defaultRowHeight="15" outlineLevelCol="1" x14ac:dyDescent="0.25"/>
  <cols>
    <col min="1" max="1" width="2" style="150" customWidth="1"/>
    <col min="2" max="2" width="4.5703125" style="150" customWidth="1"/>
    <col min="3" max="3" width="65.85546875" style="150" customWidth="1"/>
    <col min="4" max="4" width="2.5703125" style="150" customWidth="1" outlineLevel="1"/>
    <col min="5" max="5" width="5.28515625" style="150" customWidth="1" outlineLevel="1"/>
    <col min="6" max="6" width="2.5703125" style="150" customWidth="1" outlineLevel="1"/>
    <col min="7" max="7" width="5.7109375" style="150" customWidth="1" outlineLevel="1"/>
    <col min="8" max="8" width="4.42578125" style="150" customWidth="1"/>
    <col min="9" max="10" width="4.42578125" style="150" hidden="1" customWidth="1"/>
    <col min="11" max="12" width="4" style="150" customWidth="1"/>
    <col min="13" max="13" width="3.28515625" style="150" customWidth="1"/>
    <col min="14" max="14" width="4.42578125" style="150" customWidth="1"/>
    <col min="15" max="15" width="4.140625" style="150" customWidth="1"/>
    <col min="16" max="16" width="3.42578125" style="150" customWidth="1"/>
    <col min="17" max="17" width="3.7109375" style="150" customWidth="1"/>
    <col min="18" max="18" width="8.28515625" style="150" customWidth="1"/>
    <col min="19" max="19" width="13.28515625" style="150" customWidth="1"/>
    <col min="20" max="20" width="8.28515625" style="150" hidden="1" customWidth="1"/>
    <col min="21" max="21" width="9.85546875" style="150" hidden="1" customWidth="1"/>
    <col min="22" max="22" width="10.42578125" style="150" hidden="1" customWidth="1"/>
    <col min="23" max="23" width="9" style="150" hidden="1" customWidth="1"/>
    <col min="24" max="24" width="7.140625" style="150" customWidth="1"/>
    <col min="25" max="25" width="13.7109375" style="150" customWidth="1"/>
    <col min="26" max="26" width="19.28515625" style="150" customWidth="1"/>
    <col min="27" max="27" width="15.140625" style="150" customWidth="1"/>
    <col min="28" max="28" width="9.140625" style="150"/>
    <col min="29" max="29" width="51.7109375" style="150" customWidth="1"/>
    <col min="30" max="16384" width="9.140625" style="150"/>
  </cols>
  <sheetData>
    <row r="1" spans="2:39" ht="30" customHeight="1" x14ac:dyDescent="0.25">
      <c r="B1" s="172"/>
      <c r="C1" s="375" t="s">
        <v>1660</v>
      </c>
      <c r="D1" s="369"/>
      <c r="E1" s="369"/>
      <c r="F1" s="369"/>
      <c r="G1" s="369"/>
      <c r="H1" s="369"/>
      <c r="I1" s="369"/>
      <c r="J1" s="369"/>
      <c r="K1" s="369"/>
      <c r="L1" s="369"/>
      <c r="M1" s="369"/>
      <c r="N1" s="369"/>
      <c r="O1" s="369"/>
      <c r="P1" s="369"/>
      <c r="Q1" s="369"/>
      <c r="R1" s="369"/>
      <c r="S1" s="369"/>
      <c r="T1" s="369"/>
      <c r="U1" s="369"/>
      <c r="V1" s="172"/>
      <c r="W1" s="172"/>
      <c r="X1" s="172"/>
    </row>
    <row r="2" spans="2:39" x14ac:dyDescent="0.25">
      <c r="B2" s="173"/>
      <c r="C2" s="373" t="s">
        <v>1664</v>
      </c>
      <c r="D2" s="373"/>
      <c r="E2" s="373"/>
      <c r="F2" s="373"/>
      <c r="G2" s="373"/>
      <c r="H2" s="373"/>
      <c r="I2" s="373"/>
      <c r="J2" s="373"/>
      <c r="K2" s="373"/>
      <c r="L2" s="373"/>
      <c r="M2" s="373"/>
      <c r="N2" s="373"/>
      <c r="O2" s="373"/>
      <c r="P2" s="373"/>
      <c r="Q2" s="373"/>
      <c r="R2" s="373"/>
      <c r="S2" s="373"/>
      <c r="T2" s="373"/>
      <c r="U2" s="373"/>
      <c r="V2" s="173"/>
      <c r="W2" s="173"/>
      <c r="X2" s="173"/>
    </row>
    <row r="3" spans="2:39" x14ac:dyDescent="0.25">
      <c r="B3" s="173"/>
      <c r="C3" s="373" t="s">
        <v>1665</v>
      </c>
      <c r="D3" s="373"/>
      <c r="E3" s="373"/>
      <c r="F3" s="373"/>
      <c r="G3" s="373"/>
      <c r="H3" s="373"/>
      <c r="I3" s="373"/>
      <c r="J3" s="373"/>
      <c r="K3" s="373"/>
      <c r="L3" s="373"/>
      <c r="M3" s="373"/>
      <c r="N3" s="373"/>
      <c r="O3" s="373"/>
      <c r="P3" s="373"/>
      <c r="Q3" s="373"/>
      <c r="R3" s="373"/>
      <c r="S3" s="373"/>
      <c r="T3" s="373"/>
      <c r="U3" s="373"/>
      <c r="V3" s="173"/>
      <c r="W3" s="173"/>
      <c r="X3" s="173"/>
    </row>
    <row r="4" spans="2:39" x14ac:dyDescent="0.25">
      <c r="B4" s="173"/>
      <c r="C4" s="149"/>
      <c r="D4" s="149"/>
      <c r="E4" s="149"/>
      <c r="F4" s="149"/>
      <c r="G4" s="149"/>
      <c r="H4" s="149"/>
      <c r="I4" s="149"/>
      <c r="J4" s="149"/>
      <c r="K4" s="149"/>
      <c r="L4" s="149"/>
      <c r="M4" s="149"/>
      <c r="N4" s="149"/>
      <c r="O4" s="149"/>
      <c r="P4" s="149"/>
      <c r="Q4" s="149"/>
      <c r="R4" s="149"/>
      <c r="S4" s="149"/>
      <c r="T4" s="149"/>
      <c r="U4" s="149"/>
      <c r="V4" s="149"/>
      <c r="W4" s="149"/>
      <c r="X4" s="149"/>
    </row>
    <row r="5" spans="2:39" s="153" customFormat="1" ht="14.25" customHeight="1" x14ac:dyDescent="0.25">
      <c r="B5" s="174"/>
      <c r="C5" s="289"/>
      <c r="D5" s="289"/>
      <c r="E5" s="289"/>
      <c r="F5" s="289"/>
      <c r="G5" s="289"/>
      <c r="H5" s="289"/>
      <c r="I5" s="289"/>
      <c r="J5" s="289"/>
      <c r="K5" s="370"/>
      <c r="L5" s="370"/>
      <c r="M5" s="370"/>
      <c r="N5" s="370"/>
      <c r="O5" s="370"/>
      <c r="P5" s="370"/>
      <c r="Q5" s="370"/>
      <c r="R5" s="370"/>
      <c r="S5" s="370"/>
      <c r="T5" s="370"/>
      <c r="U5" s="370"/>
      <c r="V5" s="370"/>
      <c r="W5" s="370"/>
      <c r="X5" s="370"/>
      <c r="Y5" s="370"/>
      <c r="Z5" s="370"/>
      <c r="AA5" s="370"/>
      <c r="AB5" s="370"/>
      <c r="AC5" s="370"/>
    </row>
    <row r="6" spans="2:39" s="153" customFormat="1" x14ac:dyDescent="0.25">
      <c r="B6" s="154"/>
      <c r="C6" s="154"/>
      <c r="D6" s="154"/>
      <c r="E6" s="174"/>
      <c r="F6" s="174"/>
      <c r="G6" s="174"/>
      <c r="H6" s="154"/>
      <c r="I6" s="174"/>
      <c r="J6" s="154"/>
      <c r="K6" s="334"/>
      <c r="L6" s="154"/>
      <c r="M6" s="154"/>
      <c r="N6" s="154"/>
      <c r="O6" s="154"/>
      <c r="P6" s="154"/>
      <c r="Q6" s="154"/>
      <c r="R6" s="154"/>
      <c r="S6" s="154"/>
      <c r="T6" s="154"/>
      <c r="U6" s="154"/>
      <c r="V6" s="154"/>
      <c r="W6" s="154"/>
      <c r="X6" s="154"/>
    </row>
    <row r="7" spans="2:39" s="153" customFormat="1" ht="37.5" customHeight="1" x14ac:dyDescent="0.25">
      <c r="B7" s="168"/>
      <c r="C7" s="361" t="s">
        <v>549</v>
      </c>
      <c r="D7" s="325"/>
      <c r="E7" s="364" t="s">
        <v>550</v>
      </c>
      <c r="F7" s="326"/>
      <c r="G7" s="364" t="s">
        <v>551</v>
      </c>
      <c r="H7" s="156"/>
      <c r="I7" s="367" t="s">
        <v>1667</v>
      </c>
      <c r="J7" s="368"/>
      <c r="K7" s="368"/>
      <c r="L7" s="368"/>
      <c r="M7" s="368"/>
      <c r="N7" s="368"/>
      <c r="O7" s="368"/>
      <c r="P7" s="368"/>
      <c r="Q7" s="368"/>
      <c r="R7" s="156"/>
      <c r="S7" s="365" t="s">
        <v>1666</v>
      </c>
      <c r="T7" s="366"/>
      <c r="U7" s="366"/>
      <c r="V7" s="157"/>
      <c r="W7" s="157"/>
      <c r="X7" s="157"/>
      <c r="Y7" s="157"/>
      <c r="AG7" s="361" t="s">
        <v>552</v>
      </c>
      <c r="AH7" s="361"/>
      <c r="AI7" s="361"/>
      <c r="AJ7" s="361"/>
      <c r="AK7" s="361"/>
      <c r="AL7" s="361"/>
      <c r="AM7" s="361"/>
    </row>
    <row r="8" spans="2:39" s="153" customFormat="1" ht="80.25" customHeight="1" x14ac:dyDescent="0.25">
      <c r="B8" s="168"/>
      <c r="C8" s="361"/>
      <c r="D8" s="325"/>
      <c r="E8" s="364"/>
      <c r="F8" s="327"/>
      <c r="G8" s="364"/>
      <c r="H8" s="158"/>
      <c r="I8" s="159" t="s">
        <v>565</v>
      </c>
      <c r="J8" s="159" t="s">
        <v>566</v>
      </c>
      <c r="K8" s="179">
        <v>0</v>
      </c>
      <c r="L8" s="179">
        <v>0.2</v>
      </c>
      <c r="M8" s="179">
        <v>0.4</v>
      </c>
      <c r="N8" s="179">
        <v>0.6</v>
      </c>
      <c r="O8" s="179">
        <v>0.8</v>
      </c>
      <c r="P8" s="179">
        <v>1</v>
      </c>
      <c r="Q8" s="180" t="s">
        <v>553</v>
      </c>
      <c r="S8" s="161"/>
      <c r="T8" s="161" t="s">
        <v>567</v>
      </c>
      <c r="U8" s="160" t="s">
        <v>568</v>
      </c>
      <c r="V8" s="158"/>
      <c r="X8" s="158"/>
      <c r="AG8" s="361"/>
      <c r="AH8" s="361"/>
      <c r="AI8" s="361"/>
      <c r="AJ8" s="361"/>
      <c r="AK8" s="361"/>
      <c r="AL8" s="361"/>
      <c r="AM8" s="361"/>
    </row>
    <row r="9" spans="2:39" ht="42" customHeight="1" x14ac:dyDescent="0.25">
      <c r="D9" s="126"/>
      <c r="E9" s="126"/>
      <c r="F9" s="126"/>
      <c r="G9" s="126"/>
      <c r="J9" s="32"/>
      <c r="K9" s="32"/>
      <c r="L9" s="32"/>
      <c r="M9" s="32"/>
      <c r="N9" s="32"/>
      <c r="O9" s="33"/>
      <c r="P9" s="116"/>
      <c r="Q9" s="117"/>
      <c r="S9" s="34"/>
      <c r="T9" s="34"/>
      <c r="U9" s="33"/>
      <c r="V9" s="150" t="s">
        <v>569</v>
      </c>
      <c r="W9" s="150" t="s">
        <v>570</v>
      </c>
      <c r="Y9" s="118" t="s">
        <v>554</v>
      </c>
    </row>
    <row r="10" spans="2:39" ht="112.5" customHeight="1" x14ac:dyDescent="0.45">
      <c r="B10" s="288">
        <v>1</v>
      </c>
      <c r="C10" s="336" t="s">
        <v>1668</v>
      </c>
      <c r="D10" s="126"/>
      <c r="E10" s="272" t="s">
        <v>555</v>
      </c>
      <c r="F10" s="126"/>
      <c r="G10" s="191"/>
      <c r="H10" s="152"/>
      <c r="I10" s="124">
        <f>SUM(K10:P10)</f>
        <v>0</v>
      </c>
      <c r="J10" s="124">
        <f>SUM(K10:P10)</f>
        <v>0</v>
      </c>
      <c r="K10" s="122"/>
      <c r="L10" s="122"/>
      <c r="M10" s="122"/>
      <c r="N10" s="122"/>
      <c r="O10" s="123"/>
      <c r="P10" s="184"/>
      <c r="Q10" s="123"/>
      <c r="S10" s="125" t="str">
        <f>IF(SUM(K10:P10)=1,((K10*0)+(L10*20)+(M10*40)+(N10*60)+(O10*80)+(P10*100)),"")</f>
        <v/>
      </c>
      <c r="T10" s="147" t="e">
        <f>1/$I$16</f>
        <v>#DIV/0!</v>
      </c>
      <c r="U10" s="127" t="e">
        <f>1/$J$16</f>
        <v>#DIV/0!</v>
      </c>
      <c r="V10" s="139" t="e">
        <f>IF(Q10=1,0,S10*T10)</f>
        <v>#VALUE!</v>
      </c>
      <c r="W10" s="35" t="e">
        <f>IF(Q10=1,0,S10*U10)</f>
        <v>#VALUE!</v>
      </c>
      <c r="Y10" s="360"/>
      <c r="Z10" s="360"/>
      <c r="AG10" s="363" t="s">
        <v>1653</v>
      </c>
      <c r="AH10" s="363"/>
      <c r="AI10" s="363"/>
      <c r="AJ10" s="363"/>
      <c r="AK10" s="363"/>
      <c r="AL10" s="363"/>
      <c r="AM10" s="363"/>
    </row>
    <row r="11" spans="2:39" ht="66" customHeight="1" x14ac:dyDescent="0.45">
      <c r="B11" s="288">
        <v>2</v>
      </c>
      <c r="C11" s="336" t="s">
        <v>1669</v>
      </c>
      <c r="D11" s="126"/>
      <c r="E11" s="272" t="s">
        <v>556</v>
      </c>
      <c r="F11" s="126"/>
      <c r="G11" s="191"/>
      <c r="H11" s="152"/>
      <c r="I11" s="124">
        <f>SUM(K11:P11)</f>
        <v>0</v>
      </c>
      <c r="J11" s="124">
        <f>SUM(K11:P11)</f>
        <v>0</v>
      </c>
      <c r="K11" s="122"/>
      <c r="L11" s="122"/>
      <c r="M11" s="122"/>
      <c r="N11" s="122"/>
      <c r="O11" s="123"/>
      <c r="P11" s="122"/>
      <c r="Q11" s="123"/>
      <c r="S11" s="125" t="str">
        <f>IF(SUM(K11:P11)=1,((K11*0)+(L11*20)+(M11*40)+(N11*60)+(O11*80)+(P11*100)),"")</f>
        <v/>
      </c>
      <c r="T11" s="147" t="e">
        <f>1/$I$16</f>
        <v>#DIV/0!</v>
      </c>
      <c r="U11" s="127" t="e">
        <f>1/$J$16</f>
        <v>#DIV/0!</v>
      </c>
      <c r="V11" s="139" t="e">
        <f>IF(Q11=1,0,S11*T11)</f>
        <v>#VALUE!</v>
      </c>
      <c r="W11" s="35" t="e">
        <f>IF(Q11=1,0,S11*U11)</f>
        <v>#VALUE!</v>
      </c>
      <c r="Y11" s="360"/>
      <c r="Z11" s="360"/>
      <c r="AG11" s="363" t="s">
        <v>1654</v>
      </c>
      <c r="AH11" s="363"/>
      <c r="AI11" s="363"/>
      <c r="AJ11" s="363"/>
      <c r="AK11" s="363"/>
      <c r="AL11" s="363"/>
      <c r="AM11" s="363"/>
    </row>
    <row r="12" spans="2:39" ht="56.25" customHeight="1" x14ac:dyDescent="0.45">
      <c r="B12" s="288">
        <v>3</v>
      </c>
      <c r="C12" s="336" t="s">
        <v>1670</v>
      </c>
      <c r="D12" s="126"/>
      <c r="E12" s="272" t="s">
        <v>557</v>
      </c>
      <c r="F12" s="126"/>
      <c r="G12" s="191"/>
      <c r="H12" s="152"/>
      <c r="I12" s="124">
        <f>SUM(K12:P12)</f>
        <v>0</v>
      </c>
      <c r="J12" s="124">
        <f>SUM(K12:P12)</f>
        <v>0</v>
      </c>
      <c r="K12" s="122"/>
      <c r="L12" s="122"/>
      <c r="M12" s="122"/>
      <c r="N12" s="122"/>
      <c r="O12" s="123"/>
      <c r="P12" s="122"/>
      <c r="Q12" s="123"/>
      <c r="S12" s="125" t="str">
        <f>IF(SUM(K12:P12)=1,((K12*0)+(L12*20)+(M12*40)+(N12*60)+(O12*80)+(P12*100)),"")</f>
        <v/>
      </c>
      <c r="T12" s="147" t="e">
        <f>1/$I$16</f>
        <v>#DIV/0!</v>
      </c>
      <c r="U12" s="127" t="e">
        <f>1/$J$16</f>
        <v>#DIV/0!</v>
      </c>
      <c r="V12" s="139" t="e">
        <f>IF(Q12=1,0,S12*T12)</f>
        <v>#VALUE!</v>
      </c>
      <c r="W12" s="35" t="e">
        <f>IF(Q12=1,0,S12*U12)</f>
        <v>#VALUE!</v>
      </c>
      <c r="Y12" s="360"/>
      <c r="Z12" s="360"/>
      <c r="AG12" s="363" t="s">
        <v>1655</v>
      </c>
      <c r="AH12" s="363"/>
      <c r="AI12" s="363"/>
      <c r="AJ12" s="363"/>
      <c r="AK12" s="363"/>
      <c r="AL12" s="363"/>
      <c r="AM12" s="363"/>
    </row>
    <row r="13" spans="2:39" ht="63.75" customHeight="1" collapsed="1" x14ac:dyDescent="0.25">
      <c r="B13" s="288" t="s">
        <v>558</v>
      </c>
      <c r="C13" s="335" t="s">
        <v>1661</v>
      </c>
      <c r="D13" s="115"/>
      <c r="E13" s="272" t="s">
        <v>559</v>
      </c>
      <c r="F13" s="115"/>
      <c r="G13" s="115"/>
      <c r="H13" s="152"/>
      <c r="I13" s="152"/>
      <c r="J13" s="124">
        <f>SUM(K13:P13)</f>
        <v>0</v>
      </c>
      <c r="K13" s="122"/>
      <c r="L13" s="122"/>
      <c r="M13" s="122"/>
      <c r="N13" s="122"/>
      <c r="O13" s="123"/>
      <c r="P13" s="122"/>
      <c r="Q13" s="123"/>
      <c r="S13" s="125" t="str">
        <f>IF(SUM(K13:P13)=1,((K13*0)+(L13*20)+(M13*40)+(N13*60)+(O13*80)+(P13*100)),"")</f>
        <v/>
      </c>
      <c r="T13" s="147"/>
      <c r="U13" s="127" t="e">
        <f>1/$J$16</f>
        <v>#DIV/0!</v>
      </c>
      <c r="V13" s="139"/>
      <c r="W13" s="35" t="e">
        <f>IF(Q13=1,0,S13*U13)</f>
        <v>#VALUE!</v>
      </c>
      <c r="Y13" s="374"/>
      <c r="Z13" s="374"/>
      <c r="AG13" s="363" t="s">
        <v>1656</v>
      </c>
      <c r="AH13" s="363"/>
      <c r="AI13" s="363"/>
      <c r="AJ13" s="363"/>
      <c r="AK13" s="363"/>
      <c r="AL13" s="363"/>
      <c r="AM13" s="363"/>
    </row>
    <row r="14" spans="2:39" ht="44.25" customHeight="1" x14ac:dyDescent="0.25">
      <c r="B14" s="288" t="s">
        <v>560</v>
      </c>
      <c r="C14" s="144" t="s">
        <v>561</v>
      </c>
      <c r="D14" s="115"/>
      <c r="E14" s="272" t="s">
        <v>562</v>
      </c>
      <c r="F14" s="115"/>
      <c r="G14" s="115"/>
      <c r="H14" s="152"/>
      <c r="I14" s="152"/>
      <c r="J14" s="124">
        <f>SUM(K14:P14)</f>
        <v>0</v>
      </c>
      <c r="K14" s="122"/>
      <c r="L14" s="122"/>
      <c r="M14" s="122"/>
      <c r="N14" s="122"/>
      <c r="O14" s="123"/>
      <c r="P14" s="122"/>
      <c r="Q14" s="123"/>
      <c r="S14" s="125" t="str">
        <f>IF(SUM(K14:P14)=1,((K14*0)+(L14*20)+(M14*40)+(N14*60)+(O14*80)+(P14*100)),"")</f>
        <v/>
      </c>
      <c r="T14" s="147"/>
      <c r="U14" s="127" t="e">
        <f>1/$J$16</f>
        <v>#DIV/0!</v>
      </c>
      <c r="V14" s="139"/>
      <c r="W14" s="35" t="e">
        <f>IF(Q14=1,0,S14*U14)</f>
        <v>#VALUE!</v>
      </c>
      <c r="Y14" s="360"/>
      <c r="Z14" s="360"/>
    </row>
    <row r="15" spans="2:39" x14ac:dyDescent="0.25">
      <c r="C15" s="152"/>
    </row>
    <row r="16" spans="2:39" x14ac:dyDescent="0.25">
      <c r="C16" s="152"/>
      <c r="I16" s="150">
        <f>SUM(I10:I14)</f>
        <v>0</v>
      </c>
      <c r="J16" s="150">
        <f>SUM(J10:J14)</f>
        <v>0</v>
      </c>
      <c r="R16" s="118" t="s">
        <v>563</v>
      </c>
      <c r="S16" s="129">
        <f>SUMIF(I16,3-U18,V16)</f>
        <v>0</v>
      </c>
      <c r="V16" s="171" t="e">
        <f>SUM(V10:V14)</f>
        <v>#VALUE!</v>
      </c>
      <c r="W16" s="171" t="e">
        <f>SUM(W10:W14)</f>
        <v>#VALUE!</v>
      </c>
    </row>
    <row r="17" spans="3:32" x14ac:dyDescent="0.25">
      <c r="C17" s="152"/>
      <c r="R17" s="118" t="s">
        <v>564</v>
      </c>
      <c r="S17" s="129">
        <f>SUMIF(J16,5-U19,W16)</f>
        <v>0</v>
      </c>
      <c r="X17" s="128"/>
    </row>
    <row r="18" spans="3:32" x14ac:dyDescent="0.25">
      <c r="C18" s="152"/>
      <c r="T18" s="150" t="s">
        <v>571</v>
      </c>
      <c r="U18" s="150">
        <f>SUM(Q10,Q11,,Q12)</f>
        <v>0</v>
      </c>
      <c r="X18" s="128"/>
    </row>
    <row r="19" spans="3:32" x14ac:dyDescent="0.25">
      <c r="C19" s="152"/>
      <c r="T19" s="150" t="s">
        <v>572</v>
      </c>
      <c r="U19" s="150">
        <f>SUM(Q10:Q14)</f>
        <v>0</v>
      </c>
    </row>
    <row r="20" spans="3:32" ht="13.5" customHeight="1" x14ac:dyDescent="0.25">
      <c r="C20" s="152"/>
    </row>
    <row r="21" spans="3:32" x14ac:dyDescent="0.25">
      <c r="C21" s="152"/>
    </row>
    <row r="28" spans="3:32" ht="22.5" customHeight="1" x14ac:dyDescent="0.25">
      <c r="AA28" s="151"/>
      <c r="AB28" s="151"/>
      <c r="AC28" s="151"/>
    </row>
    <row r="30" spans="3:32" ht="15" customHeight="1" x14ac:dyDescent="0.25">
      <c r="AA30" s="151"/>
      <c r="AB30" s="151"/>
      <c r="AC30" s="151"/>
      <c r="AD30" s="151"/>
      <c r="AE30" s="151"/>
      <c r="AF30" s="151"/>
    </row>
  </sheetData>
  <sheetProtection formatCells="0" formatColumns="0" formatRows="0" insertColumns="0" insertRows="0" insertHyperlinks="0" deleteColumns="0" deleteRows="0" sort="0" autoFilter="0" pivotTables="0"/>
  <mergeCells count="19">
    <mergeCell ref="Y12:Z12"/>
    <mergeCell ref="Y13:Z13"/>
    <mergeCell ref="Y14:Z14"/>
    <mergeCell ref="E7:E8"/>
    <mergeCell ref="C7:C8"/>
    <mergeCell ref="S7:U7"/>
    <mergeCell ref="Y10:Z10"/>
    <mergeCell ref="Y11:Z11"/>
    <mergeCell ref="G7:G8"/>
    <mergeCell ref="C1:U1"/>
    <mergeCell ref="C2:U2"/>
    <mergeCell ref="C3:U3"/>
    <mergeCell ref="I7:Q7"/>
    <mergeCell ref="K5:AC5"/>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zoomScale="60" zoomScaleNormal="60" workbookViewId="0">
      <selection activeCell="C122" sqref="C122"/>
    </sheetView>
  </sheetViews>
  <sheetFormatPr defaultColWidth="11.42578125" defaultRowHeight="12.75" x14ac:dyDescent="0.25"/>
  <cols>
    <col min="1" max="1" width="4.85546875" style="50" customWidth="1"/>
    <col min="2" max="2" width="23.28515625" style="50" customWidth="1"/>
    <col min="3" max="3" width="75" style="50" customWidth="1"/>
    <col min="4" max="4" width="14" style="50" hidden="1" customWidth="1"/>
    <col min="5" max="5" width="28.7109375" style="50" customWidth="1"/>
    <col min="6" max="6" width="20.85546875" style="50" customWidth="1"/>
    <col min="7" max="7" width="17.85546875" style="50" customWidth="1"/>
    <col min="8" max="8" width="14.42578125" style="50" customWidth="1"/>
    <col min="9" max="20" width="11.42578125" style="50" customWidth="1"/>
    <col min="21" max="21" width="14.42578125" style="50" customWidth="1"/>
    <col min="22" max="16384" width="11.42578125" style="50"/>
  </cols>
  <sheetData>
    <row r="1" spans="2:22" ht="19.5" customHeight="1" thickBot="1" x14ac:dyDescent="0.3">
      <c r="V1" s="51"/>
    </row>
    <row r="2" spans="2:22" ht="28.5" customHeight="1" thickBot="1" x14ac:dyDescent="0.3">
      <c r="B2" s="419" t="s">
        <v>573</v>
      </c>
      <c r="C2" s="420"/>
      <c r="D2" s="420"/>
      <c r="E2" s="420"/>
      <c r="F2" s="420"/>
      <c r="G2" s="421"/>
      <c r="I2" s="52"/>
      <c r="J2" s="52"/>
      <c r="K2" s="52"/>
      <c r="L2" s="52"/>
      <c r="M2" s="52"/>
      <c r="N2" s="52"/>
      <c r="O2" s="52"/>
      <c r="P2" s="52"/>
      <c r="Q2" s="52"/>
      <c r="R2" s="52"/>
      <c r="S2" s="52"/>
      <c r="T2" s="52"/>
      <c r="U2" s="30"/>
      <c r="V2" s="51"/>
    </row>
    <row r="3" spans="2:22" s="31" customFormat="1" ht="15.75" customHeight="1" thickBot="1" x14ac:dyDescent="0.3">
      <c r="B3" s="64"/>
      <c r="C3" s="64"/>
      <c r="D3" s="64"/>
      <c r="E3" s="64"/>
      <c r="F3" s="64"/>
      <c r="G3" s="64"/>
      <c r="I3" s="65"/>
      <c r="J3" s="65"/>
      <c r="K3" s="65"/>
      <c r="L3" s="65"/>
      <c r="M3" s="65"/>
      <c r="N3" s="65"/>
      <c r="O3" s="65"/>
      <c r="P3" s="65"/>
      <c r="Q3" s="65"/>
      <c r="R3" s="65"/>
      <c r="S3" s="65"/>
      <c r="T3" s="65"/>
      <c r="U3" s="36"/>
    </row>
    <row r="4" spans="2:22" ht="35.25" customHeight="1" thickBot="1" x14ac:dyDescent="0.3">
      <c r="B4" s="396" t="s">
        <v>574</v>
      </c>
      <c r="C4" s="397"/>
      <c r="D4" s="397"/>
      <c r="E4" s="397"/>
      <c r="F4" s="397"/>
      <c r="G4" s="68" t="s">
        <v>575</v>
      </c>
      <c r="V4" s="51"/>
    </row>
    <row r="5" spans="2:22" ht="18" customHeight="1" x14ac:dyDescent="0.25">
      <c r="B5" s="95" t="s">
        <v>576</v>
      </c>
      <c r="C5" s="104" t="s">
        <v>577</v>
      </c>
      <c r="D5" s="104"/>
      <c r="E5" s="104"/>
      <c r="F5" s="104"/>
      <c r="G5" s="66">
        <f>'A1'!T49</f>
        <v>0</v>
      </c>
      <c r="V5" s="51"/>
    </row>
    <row r="6" spans="2:22" ht="18" customHeight="1" thickBot="1" x14ac:dyDescent="0.3">
      <c r="B6" s="97" t="s">
        <v>578</v>
      </c>
      <c r="C6" s="105" t="s">
        <v>579</v>
      </c>
      <c r="D6" s="105"/>
      <c r="E6" s="105"/>
      <c r="F6" s="105"/>
      <c r="G6" s="67">
        <f>'A1'!T50</f>
        <v>0</v>
      </c>
      <c r="V6" s="51"/>
    </row>
    <row r="7" spans="2:22" ht="18" customHeight="1" thickBot="1" x14ac:dyDescent="0.3">
      <c r="B7" s="53"/>
      <c r="C7" s="54"/>
      <c r="D7" s="54"/>
      <c r="E7" s="55"/>
      <c r="F7" s="56"/>
      <c r="G7" s="55"/>
      <c r="V7" s="51"/>
    </row>
    <row r="8" spans="2:22" ht="28.5" customHeight="1" thickBot="1" x14ac:dyDescent="0.3">
      <c r="B8" s="396" t="s">
        <v>580</v>
      </c>
      <c r="C8" s="397"/>
      <c r="D8" s="397"/>
      <c r="E8" s="397"/>
      <c r="F8" s="397"/>
      <c r="G8" s="68" t="s">
        <v>581</v>
      </c>
      <c r="V8" s="51"/>
    </row>
    <row r="9" spans="2:22" ht="18" customHeight="1" x14ac:dyDescent="0.25">
      <c r="B9" s="95" t="s">
        <v>582</v>
      </c>
      <c r="C9" s="104" t="s">
        <v>583</v>
      </c>
      <c r="D9" s="104"/>
      <c r="E9" s="104"/>
      <c r="F9" s="104"/>
      <c r="G9" s="69">
        <f>'A2'!T24</f>
        <v>0</v>
      </c>
      <c r="V9" s="51"/>
    </row>
    <row r="10" spans="2:22" ht="21" customHeight="1" thickBot="1" x14ac:dyDescent="0.3">
      <c r="B10" s="97" t="s">
        <v>584</v>
      </c>
      <c r="C10" s="105" t="s">
        <v>585</v>
      </c>
      <c r="D10" s="105"/>
      <c r="E10" s="105"/>
      <c r="F10" s="105"/>
      <c r="G10" s="70">
        <f>'A2'!T25</f>
        <v>0</v>
      </c>
      <c r="I10" s="56"/>
      <c r="J10" s="56"/>
      <c r="K10" s="56"/>
      <c r="L10" s="56"/>
      <c r="M10" s="56"/>
      <c r="N10" s="56"/>
      <c r="O10" s="56"/>
      <c r="P10" s="56"/>
      <c r="Q10" s="56"/>
      <c r="R10" s="56"/>
      <c r="S10" s="56"/>
      <c r="T10" s="56"/>
      <c r="U10" s="39"/>
      <c r="V10" s="51"/>
    </row>
    <row r="11" spans="2:22" ht="25.5" customHeight="1" thickBot="1" x14ac:dyDescent="0.3">
      <c r="B11" s="53"/>
      <c r="C11" s="54"/>
      <c r="D11" s="54"/>
      <c r="E11" s="55"/>
      <c r="F11" s="56"/>
      <c r="G11" s="55"/>
      <c r="U11" s="39"/>
      <c r="V11" s="51"/>
    </row>
    <row r="12" spans="2:22" ht="29.25" customHeight="1" thickBot="1" x14ac:dyDescent="0.3">
      <c r="B12" s="422" t="s">
        <v>586</v>
      </c>
      <c r="C12" s="423"/>
      <c r="D12" s="423"/>
      <c r="E12" s="423"/>
      <c r="F12" s="423"/>
      <c r="G12" s="94" t="s">
        <v>587</v>
      </c>
      <c r="U12" s="39"/>
      <c r="V12" s="51"/>
    </row>
    <row r="13" spans="2:22" ht="18" customHeight="1" x14ac:dyDescent="0.25">
      <c r="B13" s="95" t="s">
        <v>588</v>
      </c>
      <c r="C13" s="106" t="s">
        <v>589</v>
      </c>
      <c r="D13" s="106"/>
      <c r="E13" s="106"/>
      <c r="F13" s="106"/>
      <c r="G13" s="96">
        <f>'A3'!S30</f>
        <v>0</v>
      </c>
      <c r="U13" s="42"/>
      <c r="V13" s="51"/>
    </row>
    <row r="14" spans="2:22" ht="18" customHeight="1" thickBot="1" x14ac:dyDescent="0.3">
      <c r="B14" s="97" t="s">
        <v>590</v>
      </c>
      <c r="C14" s="107" t="s">
        <v>591</v>
      </c>
      <c r="D14" s="107"/>
      <c r="E14" s="107"/>
      <c r="F14" s="107"/>
      <c r="G14" s="98">
        <f>'A3'!S31</f>
        <v>0</v>
      </c>
      <c r="V14" s="51"/>
    </row>
    <row r="15" spans="2:22" ht="18.75" customHeight="1" thickBot="1" x14ac:dyDescent="0.3">
      <c r="B15" s="53"/>
      <c r="C15" s="54"/>
      <c r="D15" s="54"/>
      <c r="E15" s="55"/>
      <c r="F15" s="56"/>
      <c r="G15" s="55"/>
      <c r="V15" s="51"/>
    </row>
    <row r="16" spans="2:22" ht="33" customHeight="1" thickBot="1" x14ac:dyDescent="0.3">
      <c r="B16" s="396" t="s">
        <v>592</v>
      </c>
      <c r="C16" s="397"/>
      <c r="D16" s="397"/>
      <c r="E16" s="397"/>
      <c r="F16" s="397"/>
      <c r="G16" s="68" t="s">
        <v>593</v>
      </c>
      <c r="V16" s="51"/>
    </row>
    <row r="17" spans="2:22" ht="18" customHeight="1" x14ac:dyDescent="0.25">
      <c r="B17" s="95" t="s">
        <v>594</v>
      </c>
      <c r="C17" s="104" t="s">
        <v>595</v>
      </c>
      <c r="D17" s="104"/>
      <c r="E17" s="104"/>
      <c r="F17" s="104"/>
      <c r="G17" s="66">
        <f>'A4'!T28</f>
        <v>0</v>
      </c>
      <c r="V17" s="51"/>
    </row>
    <row r="18" spans="2:22" ht="18" customHeight="1" thickBot="1" x14ac:dyDescent="0.3">
      <c r="B18" s="97" t="s">
        <v>596</v>
      </c>
      <c r="C18" s="105" t="s">
        <v>597</v>
      </c>
      <c r="D18" s="105"/>
      <c r="E18" s="105"/>
      <c r="F18" s="105"/>
      <c r="G18" s="67">
        <f>'A4'!T29</f>
        <v>0</v>
      </c>
      <c r="V18" s="51"/>
    </row>
    <row r="19" spans="2:22" ht="18" customHeight="1" thickBot="1" x14ac:dyDescent="0.3">
      <c r="B19" s="53"/>
      <c r="C19" s="54"/>
      <c r="D19" s="54"/>
      <c r="E19" s="55"/>
      <c r="F19" s="56"/>
      <c r="G19" s="55"/>
      <c r="V19" s="51"/>
    </row>
    <row r="20" spans="2:22" ht="27.75" customHeight="1" thickBot="1" x14ac:dyDescent="0.3">
      <c r="B20" s="396" t="s">
        <v>598</v>
      </c>
      <c r="C20" s="397"/>
      <c r="D20" s="397"/>
      <c r="E20" s="397"/>
      <c r="F20" s="397"/>
      <c r="G20" s="68" t="s">
        <v>599</v>
      </c>
      <c r="V20" s="51"/>
    </row>
    <row r="21" spans="2:22" ht="18" customHeight="1" x14ac:dyDescent="0.25">
      <c r="B21" s="95" t="s">
        <v>600</v>
      </c>
      <c r="C21" s="104" t="s">
        <v>601</v>
      </c>
      <c r="D21" s="104"/>
      <c r="E21" s="104"/>
      <c r="F21" s="104"/>
      <c r="G21" s="66">
        <f>'A5'!T62</f>
        <v>0</v>
      </c>
      <c r="V21" s="51"/>
    </row>
    <row r="22" spans="2:22" ht="18" customHeight="1" thickBot="1" x14ac:dyDescent="0.3">
      <c r="B22" s="97" t="s">
        <v>602</v>
      </c>
      <c r="C22" s="105" t="s">
        <v>603</v>
      </c>
      <c r="D22" s="105"/>
      <c r="E22" s="105"/>
      <c r="F22" s="105"/>
      <c r="G22" s="67">
        <f>'A5'!T63</f>
        <v>0</v>
      </c>
      <c r="V22" s="51"/>
    </row>
    <row r="23" spans="2:22" ht="18" customHeight="1" thickBot="1" x14ac:dyDescent="0.3">
      <c r="B23" s="53"/>
      <c r="C23" s="54"/>
      <c r="D23" s="54"/>
      <c r="E23" s="55"/>
      <c r="F23" s="56"/>
      <c r="G23" s="55"/>
      <c r="V23" s="51"/>
    </row>
    <row r="24" spans="2:22" ht="27.75" customHeight="1" thickBot="1" x14ac:dyDescent="0.3">
      <c r="B24" s="396" t="s">
        <v>604</v>
      </c>
      <c r="C24" s="397"/>
      <c r="D24" s="397"/>
      <c r="E24" s="397"/>
      <c r="F24" s="397"/>
      <c r="G24" s="68" t="s">
        <v>605</v>
      </c>
      <c r="V24" s="51"/>
    </row>
    <row r="25" spans="2:22" ht="18" customHeight="1" x14ac:dyDescent="0.25">
      <c r="B25" s="95" t="s">
        <v>606</v>
      </c>
      <c r="C25" s="104" t="s">
        <v>607</v>
      </c>
      <c r="D25" s="104"/>
      <c r="E25" s="104"/>
      <c r="F25" s="104"/>
      <c r="G25" s="66">
        <f>'A6'!S19</f>
        <v>0</v>
      </c>
      <c r="V25" s="51"/>
    </row>
    <row r="26" spans="2:22" ht="18" customHeight="1" thickBot="1" x14ac:dyDescent="0.3">
      <c r="B26" s="97" t="s">
        <v>608</v>
      </c>
      <c r="C26" s="105" t="s">
        <v>609</v>
      </c>
      <c r="D26" s="105"/>
      <c r="E26" s="105"/>
      <c r="F26" s="105"/>
      <c r="G26" s="67">
        <f>'A6'!S20</f>
        <v>0</v>
      </c>
      <c r="V26" s="51"/>
    </row>
    <row r="27" spans="2:22" ht="18" customHeight="1" thickBot="1" x14ac:dyDescent="0.3">
      <c r="B27" s="57"/>
      <c r="C27" s="58"/>
      <c r="D27" s="58"/>
      <c r="E27" s="59"/>
      <c r="F27" s="61"/>
      <c r="G27" s="60"/>
      <c r="V27" s="51"/>
    </row>
    <row r="28" spans="2:22" ht="26.25" customHeight="1" thickBot="1" x14ac:dyDescent="0.3">
      <c r="B28" s="399" t="s">
        <v>1660</v>
      </c>
      <c r="C28" s="397"/>
      <c r="D28" s="397"/>
      <c r="E28" s="397"/>
      <c r="F28" s="397"/>
      <c r="G28" s="68" t="s">
        <v>610</v>
      </c>
      <c r="V28" s="51"/>
    </row>
    <row r="29" spans="2:22" ht="18" customHeight="1" x14ac:dyDescent="0.25">
      <c r="B29" s="95" t="s">
        <v>611</v>
      </c>
      <c r="C29" s="104" t="s">
        <v>612</v>
      </c>
      <c r="D29" s="104"/>
      <c r="E29" s="104"/>
      <c r="F29" s="104"/>
      <c r="G29" s="66">
        <f>'A7'!S16</f>
        <v>0</v>
      </c>
      <c r="V29" s="51"/>
    </row>
    <row r="30" spans="2:22" ht="24.75" customHeight="1" thickBot="1" x14ac:dyDescent="0.3">
      <c r="B30" s="97" t="s">
        <v>613</v>
      </c>
      <c r="C30" s="105" t="s">
        <v>614</v>
      </c>
      <c r="D30" s="105"/>
      <c r="E30" s="105"/>
      <c r="F30" s="105"/>
      <c r="G30" s="67">
        <f>'A7'!S17</f>
        <v>0</v>
      </c>
      <c r="H30" s="62"/>
      <c r="V30" s="51"/>
    </row>
    <row r="31" spans="2:22" ht="28.5" customHeight="1" thickBot="1" x14ac:dyDescent="0.3">
      <c r="B31" s="63"/>
      <c r="C31" s="54"/>
      <c r="D31" s="54"/>
      <c r="E31" s="55"/>
      <c r="F31" s="56"/>
      <c r="G31" s="55"/>
      <c r="H31" s="87"/>
      <c r="V31" s="51"/>
    </row>
    <row r="32" spans="2:22" ht="20.25" customHeight="1" thickBot="1" x14ac:dyDescent="0.3">
      <c r="B32" s="430" t="s">
        <v>615</v>
      </c>
      <c r="C32" s="431"/>
      <c r="D32" s="276"/>
      <c r="E32" s="432">
        <f>AVERAGE(G5,G9,G13,G17,G21,G25,G29)</f>
        <v>0</v>
      </c>
      <c r="F32" s="432"/>
      <c r="G32" s="433"/>
      <c r="H32" s="87" t="e">
        <f>_xlfn.NUMBERVALUE(#REF!)</f>
        <v>#REF!</v>
      </c>
      <c r="V32" s="51"/>
    </row>
    <row r="33" spans="2:22" ht="18" customHeight="1" x14ac:dyDescent="0.25">
      <c r="E33" s="55"/>
      <c r="F33" s="56"/>
      <c r="G33" s="55"/>
      <c r="H33" s="87" t="e">
        <f>_xlfn.NUMBERVALUE(#REF!)</f>
        <v>#REF!</v>
      </c>
      <c r="V33" s="51"/>
    </row>
    <row r="34" spans="2:22" ht="36" customHeight="1" x14ac:dyDescent="0.25">
      <c r="E34" s="402" t="s">
        <v>616</v>
      </c>
      <c r="F34" s="403"/>
      <c r="G34" s="169">
        <f>G5</f>
        <v>0</v>
      </c>
      <c r="V34" s="51"/>
    </row>
    <row r="35" spans="2:22" ht="33" customHeight="1" x14ac:dyDescent="0.25">
      <c r="E35" s="402" t="s">
        <v>617</v>
      </c>
      <c r="F35" s="403"/>
      <c r="G35" s="170">
        <f>G9</f>
        <v>0</v>
      </c>
      <c r="V35" s="51"/>
    </row>
    <row r="36" spans="2:22" ht="28.5" customHeight="1" x14ac:dyDescent="0.25">
      <c r="E36" s="402" t="s">
        <v>618</v>
      </c>
      <c r="F36" s="403"/>
      <c r="G36" s="169">
        <f>G13</f>
        <v>0</v>
      </c>
    </row>
    <row r="37" spans="2:22" ht="27" customHeight="1" x14ac:dyDescent="0.25">
      <c r="E37" s="404" t="s">
        <v>619</v>
      </c>
      <c r="F37" s="405"/>
      <c r="G37" s="169">
        <f>G17</f>
        <v>0</v>
      </c>
    </row>
    <row r="38" spans="2:22" ht="30" customHeight="1" x14ac:dyDescent="0.25">
      <c r="E38" s="402" t="s">
        <v>620</v>
      </c>
      <c r="F38" s="403"/>
      <c r="G38" s="169">
        <f>G21</f>
        <v>0</v>
      </c>
    </row>
    <row r="39" spans="2:22" ht="24.75" customHeight="1" x14ac:dyDescent="0.25">
      <c r="E39" s="402" t="s">
        <v>621</v>
      </c>
      <c r="F39" s="403"/>
      <c r="G39" s="169">
        <f>G25</f>
        <v>0</v>
      </c>
    </row>
    <row r="40" spans="2:22" ht="27.75" customHeight="1" x14ac:dyDescent="0.25">
      <c r="E40" s="402" t="s">
        <v>1659</v>
      </c>
      <c r="F40" s="403"/>
      <c r="G40" s="169">
        <f>G29</f>
        <v>0</v>
      </c>
    </row>
    <row r="41" spans="2:22" ht="21" customHeight="1" x14ac:dyDescent="0.25">
      <c r="E41" s="55"/>
      <c r="F41" s="56"/>
      <c r="G41"/>
      <c r="H41"/>
    </row>
    <row r="42" spans="2:22" ht="28.5" customHeight="1" x14ac:dyDescent="0.25">
      <c r="E42" s="55"/>
      <c r="F42" s="56"/>
      <c r="G42"/>
      <c r="H42"/>
    </row>
    <row r="43" spans="2:22" ht="12" customHeight="1" thickBot="1" x14ac:dyDescent="0.3">
      <c r="I43" s="56"/>
      <c r="J43" s="56"/>
      <c r="K43" s="56"/>
      <c r="L43" s="56"/>
      <c r="M43" s="56"/>
      <c r="N43" s="56"/>
      <c r="O43" s="56"/>
      <c r="P43" s="56"/>
      <c r="Q43" s="56"/>
      <c r="R43" s="56"/>
      <c r="S43" s="56"/>
      <c r="T43" s="56"/>
    </row>
    <row r="44" spans="2:22" ht="20.25" customHeight="1" thickBot="1" x14ac:dyDescent="0.3">
      <c r="B44" s="430" t="s">
        <v>622</v>
      </c>
      <c r="C44" s="431"/>
      <c r="D44" s="276"/>
      <c r="E44" s="432">
        <f>AVERAGE(G6,G10,G14,G18,G22,G26,G30)</f>
        <v>0</v>
      </c>
      <c r="F44" s="432"/>
      <c r="G44" s="433"/>
      <c r="I44" s="56"/>
      <c r="J44" s="56"/>
      <c r="K44" s="56"/>
      <c r="L44" s="56"/>
      <c r="M44" s="56"/>
      <c r="N44" s="56"/>
      <c r="O44" s="56"/>
      <c r="P44" s="56"/>
      <c r="Q44" s="56"/>
      <c r="R44" s="56"/>
      <c r="S44" s="56"/>
      <c r="T44" s="56"/>
    </row>
    <row r="45" spans="2:22" ht="12" customHeight="1" x14ac:dyDescent="0.25">
      <c r="E45" s="55"/>
      <c r="F45" s="56"/>
      <c r="G45" s="55"/>
      <c r="I45" s="56"/>
      <c r="J45" s="56"/>
      <c r="K45" s="56"/>
      <c r="L45" s="56"/>
      <c r="M45" s="56"/>
      <c r="N45" s="56"/>
      <c r="O45" s="56"/>
      <c r="P45" s="56"/>
      <c r="Q45" s="56"/>
      <c r="R45" s="56"/>
      <c r="S45" s="56"/>
      <c r="T45" s="56"/>
    </row>
    <row r="46" spans="2:22" ht="30" customHeight="1" x14ac:dyDescent="0.25">
      <c r="E46" s="402" t="s">
        <v>623</v>
      </c>
      <c r="F46" s="403"/>
      <c r="G46" s="169">
        <f>G6</f>
        <v>0</v>
      </c>
    </row>
    <row r="47" spans="2:22" ht="30" customHeight="1" x14ac:dyDescent="0.25">
      <c r="E47" s="402" t="s">
        <v>624</v>
      </c>
      <c r="F47" s="403"/>
      <c r="G47" s="170">
        <f>G10</f>
        <v>0</v>
      </c>
    </row>
    <row r="48" spans="2:22" ht="25.5" customHeight="1" x14ac:dyDescent="0.25">
      <c r="E48" s="402" t="s">
        <v>625</v>
      </c>
      <c r="F48" s="403"/>
      <c r="G48" s="169">
        <f>G14</f>
        <v>0</v>
      </c>
    </row>
    <row r="49" spans="1:9" ht="25.5" customHeight="1" x14ac:dyDescent="0.25">
      <c r="E49" s="404" t="s">
        <v>626</v>
      </c>
      <c r="F49" s="405"/>
      <c r="G49" s="169">
        <f>G18</f>
        <v>0</v>
      </c>
    </row>
    <row r="50" spans="1:9" ht="28.5" customHeight="1" x14ac:dyDescent="0.25">
      <c r="E50" s="402" t="s">
        <v>627</v>
      </c>
      <c r="F50" s="403"/>
      <c r="G50" s="169">
        <f>G22</f>
        <v>0</v>
      </c>
    </row>
    <row r="51" spans="1:9" ht="26.25" customHeight="1" x14ac:dyDescent="0.25">
      <c r="E51" s="402" t="s">
        <v>628</v>
      </c>
      <c r="F51" s="403"/>
      <c r="G51" s="169">
        <f>G26</f>
        <v>0</v>
      </c>
    </row>
    <row r="52" spans="1:9" ht="30" customHeight="1" x14ac:dyDescent="0.25">
      <c r="E52" s="406" t="s">
        <v>1660</v>
      </c>
      <c r="F52" s="403"/>
      <c r="G52" s="169">
        <f>G30</f>
        <v>0</v>
      </c>
    </row>
    <row r="53" spans="1:9" ht="15" x14ac:dyDescent="0.25">
      <c r="E53" s="55"/>
      <c r="F53" s="56"/>
      <c r="G53" s="150"/>
    </row>
    <row r="60" spans="1:9" ht="23.25" x14ac:dyDescent="0.25">
      <c r="B60" s="424" t="s">
        <v>629</v>
      </c>
      <c r="C60" s="424"/>
      <c r="D60" s="424"/>
      <c r="E60" s="424"/>
      <c r="F60" s="424"/>
      <c r="G60" s="424"/>
      <c r="H60" s="424"/>
      <c r="I60" s="424"/>
    </row>
    <row r="61" spans="1:9" ht="15" x14ac:dyDescent="0.25">
      <c r="A61" s="187"/>
      <c r="B61" s="293"/>
      <c r="C61" s="293"/>
      <c r="D61" s="293"/>
      <c r="E61" s="293"/>
      <c r="F61" s="286"/>
      <c r="G61" s="294"/>
      <c r="H61" s="294"/>
      <c r="I61" s="51"/>
    </row>
    <row r="62" spans="1:9" ht="31.5" customHeight="1" x14ac:dyDescent="0.25">
      <c r="A62" s="187"/>
      <c r="B62" s="386" t="s">
        <v>630</v>
      </c>
      <c r="C62" s="386"/>
      <c r="D62" s="386"/>
      <c r="E62" s="386"/>
      <c r="F62" s="386"/>
      <c r="G62" s="386"/>
      <c r="H62" s="386"/>
      <c r="I62" s="386"/>
    </row>
    <row r="63" spans="1:9" ht="15" x14ac:dyDescent="0.25">
      <c r="A63" s="187"/>
      <c r="B63" s="188"/>
      <c r="C63" s="188"/>
      <c r="D63" s="188"/>
      <c r="E63" s="188"/>
      <c r="F63" s="188"/>
      <c r="G63" s="187"/>
      <c r="H63" s="187"/>
    </row>
    <row r="64" spans="1:9" ht="15" x14ac:dyDescent="0.25">
      <c r="A64" s="187"/>
      <c r="B64" s="188"/>
      <c r="C64" s="188"/>
      <c r="D64" s="188"/>
      <c r="E64" s="188"/>
      <c r="F64" s="188"/>
      <c r="G64" s="187"/>
      <c r="H64" s="187"/>
    </row>
    <row r="65" spans="1:9" ht="15" x14ac:dyDescent="0.25">
      <c r="A65" s="187"/>
      <c r="B65" s="188"/>
      <c r="C65" s="188"/>
      <c r="D65" s="188"/>
      <c r="E65" s="188"/>
      <c r="F65" s="188"/>
      <c r="G65" s="187"/>
      <c r="H65" s="187"/>
    </row>
    <row r="66" spans="1:9" ht="15" x14ac:dyDescent="0.25">
      <c r="A66" s="187"/>
      <c r="B66" s="188"/>
      <c r="C66" s="188"/>
      <c r="D66" s="188"/>
      <c r="E66" s="188"/>
      <c r="F66" s="188"/>
      <c r="G66" s="187"/>
      <c r="H66" s="187"/>
    </row>
    <row r="67" spans="1:9" ht="15" x14ac:dyDescent="0.25">
      <c r="A67" s="187"/>
      <c r="B67" s="188"/>
      <c r="C67" s="188"/>
      <c r="D67" s="188"/>
      <c r="E67" s="188"/>
      <c r="F67" s="188"/>
      <c r="G67" s="187"/>
      <c r="H67" s="187"/>
    </row>
    <row r="68" spans="1:9" ht="15" x14ac:dyDescent="0.25">
      <c r="A68" s="187"/>
      <c r="B68" s="188"/>
      <c r="C68" s="188"/>
      <c r="D68" s="188"/>
      <c r="E68" s="188"/>
      <c r="F68" s="188"/>
      <c r="G68" s="187"/>
      <c r="H68" s="187"/>
    </row>
    <row r="69" spans="1:9" ht="15" x14ac:dyDescent="0.25">
      <c r="A69" s="187"/>
      <c r="B69" s="188"/>
      <c r="C69" s="188"/>
      <c r="D69" s="188"/>
      <c r="E69" s="188"/>
      <c r="F69" s="188"/>
      <c r="G69" s="187"/>
      <c r="H69" s="187"/>
    </row>
    <row r="70" spans="1:9" ht="15" x14ac:dyDescent="0.25">
      <c r="A70" s="187"/>
      <c r="B70" s="188"/>
      <c r="C70" s="188"/>
      <c r="D70" s="188"/>
      <c r="E70" s="188"/>
      <c r="F70" s="188"/>
      <c r="G70" s="187"/>
      <c r="H70" s="187"/>
    </row>
    <row r="71" spans="1:9" ht="15" x14ac:dyDescent="0.25">
      <c r="A71" s="187"/>
      <c r="B71" s="188"/>
      <c r="C71" s="188"/>
      <c r="D71" s="188"/>
      <c r="E71" s="188"/>
      <c r="F71" s="188"/>
      <c r="G71" s="187"/>
      <c r="H71" s="187"/>
    </row>
    <row r="72" spans="1:9" ht="15" x14ac:dyDescent="0.25">
      <c r="A72" s="187"/>
      <c r="B72" s="188"/>
      <c r="C72" s="188"/>
      <c r="D72" s="188"/>
      <c r="E72" s="188"/>
      <c r="F72" s="188"/>
      <c r="G72" s="187"/>
      <c r="H72" s="187"/>
    </row>
    <row r="73" spans="1:9" ht="22.5" customHeight="1" x14ac:dyDescent="0.25">
      <c r="A73" s="187"/>
      <c r="B73" s="198"/>
      <c r="C73" s="199" t="s">
        <v>631</v>
      </c>
      <c r="D73" s="274"/>
      <c r="E73" s="200"/>
      <c r="F73" s="387" t="s">
        <v>632</v>
      </c>
      <c r="G73" s="387"/>
      <c r="H73" s="201"/>
      <c r="I73" s="199" t="s">
        <v>633</v>
      </c>
    </row>
    <row r="74" spans="1:9" ht="15.75" thickBot="1" x14ac:dyDescent="0.3">
      <c r="A74" s="187"/>
      <c r="B74" s="188"/>
      <c r="C74" s="286"/>
      <c r="D74" s="286"/>
      <c r="E74" s="286"/>
      <c r="F74" s="286"/>
      <c r="G74" s="187"/>
      <c r="H74" s="187"/>
    </row>
    <row r="75" spans="1:9" ht="59.25" customHeight="1" x14ac:dyDescent="0.25">
      <c r="A75" s="187"/>
      <c r="B75" s="425" t="s">
        <v>634</v>
      </c>
      <c r="C75" s="207" t="s">
        <v>635</v>
      </c>
      <c r="D75" s="277"/>
      <c r="E75" s="398"/>
      <c r="F75" s="398"/>
      <c r="G75" s="398"/>
      <c r="H75" s="398"/>
      <c r="I75" s="280"/>
    </row>
    <row r="76" spans="1:9" ht="63.75" customHeight="1" x14ac:dyDescent="0.25">
      <c r="A76" s="187"/>
      <c r="B76" s="426"/>
      <c r="C76" s="208" t="s">
        <v>636</v>
      </c>
      <c r="D76" s="278"/>
      <c r="E76" s="391"/>
      <c r="F76" s="391"/>
      <c r="G76" s="391"/>
      <c r="H76" s="391"/>
      <c r="I76" s="281"/>
    </row>
    <row r="77" spans="1:9" ht="30" x14ac:dyDescent="0.25">
      <c r="A77" s="187"/>
      <c r="B77" s="426"/>
      <c r="C77" s="202" t="s">
        <v>637</v>
      </c>
      <c r="D77" s="279"/>
      <c r="E77" s="392"/>
      <c r="F77" s="392"/>
      <c r="G77" s="392"/>
      <c r="H77" s="392"/>
      <c r="I77" s="281"/>
    </row>
    <row r="78" spans="1:9" ht="15" x14ac:dyDescent="0.25">
      <c r="A78" s="187"/>
      <c r="B78" s="426"/>
      <c r="C78" s="209"/>
      <c r="D78" s="210"/>
      <c r="E78" s="393"/>
      <c r="F78" s="393"/>
      <c r="G78" s="393"/>
      <c r="H78" s="393"/>
      <c r="I78" s="282"/>
    </row>
    <row r="79" spans="1:9" ht="39" customHeight="1" x14ac:dyDescent="0.25">
      <c r="A79" s="187"/>
      <c r="B79" s="426"/>
      <c r="C79" s="208" t="s">
        <v>638</v>
      </c>
      <c r="D79" s="278"/>
      <c r="E79" s="391"/>
      <c r="F79" s="391"/>
      <c r="G79" s="391"/>
      <c r="H79" s="391"/>
      <c r="I79" s="281"/>
    </row>
    <row r="80" spans="1:9" ht="35.25" customHeight="1" x14ac:dyDescent="0.25">
      <c r="A80" s="187"/>
      <c r="B80" s="426"/>
      <c r="C80" s="225" t="s">
        <v>639</v>
      </c>
      <c r="D80" s="232"/>
      <c r="E80" s="232"/>
      <c r="F80" s="232"/>
      <c r="G80" s="233"/>
      <c r="H80" s="233"/>
      <c r="I80" s="282"/>
    </row>
    <row r="81" spans="1:9" ht="36" customHeight="1" x14ac:dyDescent="0.25">
      <c r="A81" s="187"/>
      <c r="B81" s="426"/>
      <c r="C81" s="230" t="s">
        <v>640</v>
      </c>
      <c r="D81" s="231" t="s">
        <v>725</v>
      </c>
      <c r="E81" s="388" t="s">
        <v>641</v>
      </c>
      <c r="F81" s="388"/>
      <c r="G81" s="388"/>
      <c r="H81" s="388"/>
      <c r="I81" s="285" t="str">
        <f>'A5'!T12</f>
        <v/>
      </c>
    </row>
    <row r="82" spans="1:9" ht="43.5" customHeight="1" x14ac:dyDescent="0.25">
      <c r="A82" s="187"/>
      <c r="B82" s="426"/>
      <c r="C82" s="230" t="s">
        <v>642</v>
      </c>
      <c r="D82" s="231" t="s">
        <v>726</v>
      </c>
      <c r="E82" s="388" t="s">
        <v>643</v>
      </c>
      <c r="F82" s="388"/>
      <c r="G82" s="388"/>
      <c r="H82" s="388"/>
      <c r="I82" s="285" t="str">
        <f>'A1'!T30</f>
        <v/>
      </c>
    </row>
    <row r="83" spans="1:9" ht="39.75" customHeight="1" x14ac:dyDescent="0.25">
      <c r="A83" s="187"/>
      <c r="B83" s="426"/>
      <c r="C83" s="209" t="s">
        <v>644</v>
      </c>
      <c r="D83" s="211"/>
      <c r="E83" s="389"/>
      <c r="F83" s="389"/>
      <c r="G83" s="389"/>
      <c r="H83" s="389"/>
      <c r="I83" s="283"/>
    </row>
    <row r="84" spans="1:9" ht="36" customHeight="1" x14ac:dyDescent="0.25">
      <c r="A84" s="187"/>
      <c r="B84" s="426"/>
      <c r="C84" s="225" t="s">
        <v>645</v>
      </c>
      <c r="D84" s="227"/>
      <c r="E84" s="390"/>
      <c r="F84" s="390"/>
      <c r="G84" s="390"/>
      <c r="H84" s="390"/>
      <c r="I84" s="283"/>
    </row>
    <row r="85" spans="1:9" ht="44.25" customHeight="1" x14ac:dyDescent="0.25">
      <c r="A85" s="187"/>
      <c r="B85" s="426"/>
      <c r="C85" s="230" t="s">
        <v>646</v>
      </c>
      <c r="D85" s="231" t="s">
        <v>727</v>
      </c>
      <c r="E85" s="388" t="s">
        <v>647</v>
      </c>
      <c r="F85" s="388"/>
      <c r="G85" s="388"/>
      <c r="H85" s="388"/>
      <c r="I85" s="285" t="str">
        <f>'A5'!T30</f>
        <v/>
      </c>
    </row>
    <row r="86" spans="1:9" ht="36.75" customHeight="1" x14ac:dyDescent="0.25">
      <c r="A86" s="187"/>
      <c r="B86" s="426"/>
      <c r="C86" s="230" t="s">
        <v>648</v>
      </c>
      <c r="D86" s="231" t="s">
        <v>728</v>
      </c>
      <c r="E86" s="388" t="s">
        <v>649</v>
      </c>
      <c r="F86" s="388"/>
      <c r="G86" s="388"/>
      <c r="H86" s="388"/>
      <c r="I86" s="285" t="str">
        <f>'A5'!T29</f>
        <v/>
      </c>
    </row>
    <row r="87" spans="1:9" ht="36.75" customHeight="1" x14ac:dyDescent="0.25">
      <c r="A87" s="187"/>
      <c r="B87" s="426"/>
      <c r="C87" s="230" t="s">
        <v>650</v>
      </c>
      <c r="D87" s="231" t="s">
        <v>729</v>
      </c>
      <c r="E87" s="388" t="s">
        <v>651</v>
      </c>
      <c r="F87" s="388"/>
      <c r="G87" s="388"/>
      <c r="H87" s="388"/>
      <c r="I87" s="285" t="str">
        <f>'A1'!T25</f>
        <v/>
      </c>
    </row>
    <row r="88" spans="1:9" ht="15" x14ac:dyDescent="0.25">
      <c r="A88" s="187"/>
      <c r="B88" s="426"/>
      <c r="C88" s="202" t="s">
        <v>652</v>
      </c>
      <c r="D88" s="194"/>
      <c r="E88" s="400"/>
      <c r="F88" s="400"/>
      <c r="G88" s="400"/>
      <c r="H88" s="400"/>
      <c r="I88" s="283"/>
    </row>
    <row r="89" spans="1:9" ht="15" x14ac:dyDescent="0.25">
      <c r="A89" s="187"/>
      <c r="B89" s="426"/>
      <c r="C89" s="209"/>
      <c r="D89" s="211"/>
      <c r="E89" s="401"/>
      <c r="F89" s="401"/>
      <c r="G89" s="401"/>
      <c r="H89" s="401"/>
      <c r="I89" s="283"/>
    </row>
    <row r="90" spans="1:9" ht="15" x14ac:dyDescent="0.25">
      <c r="A90" s="187"/>
      <c r="B90" s="426"/>
      <c r="C90" s="208" t="s">
        <v>653</v>
      </c>
      <c r="D90" s="212"/>
      <c r="E90" s="380"/>
      <c r="F90" s="380"/>
      <c r="G90" s="380"/>
      <c r="H90" s="380"/>
      <c r="I90" s="283"/>
    </row>
    <row r="91" spans="1:9" ht="25.5" customHeight="1" x14ac:dyDescent="0.25">
      <c r="A91" s="187"/>
      <c r="B91" s="427"/>
      <c r="C91" s="218" t="s">
        <v>654</v>
      </c>
      <c r="D91" s="229"/>
      <c r="E91" s="383"/>
      <c r="F91" s="383"/>
      <c r="G91" s="383"/>
      <c r="H91" s="383"/>
      <c r="I91" s="283"/>
    </row>
    <row r="92" spans="1:9" ht="38.25" customHeight="1" x14ac:dyDescent="0.25">
      <c r="A92" s="187"/>
      <c r="B92" s="428" t="s">
        <v>655</v>
      </c>
      <c r="C92" s="221" t="s">
        <v>656</v>
      </c>
      <c r="D92" s="222" t="s">
        <v>730</v>
      </c>
      <c r="E92" s="382" t="s">
        <v>657</v>
      </c>
      <c r="F92" s="382"/>
      <c r="G92" s="382"/>
      <c r="H92" s="382"/>
      <c r="I92" s="285" t="str">
        <f>'A5'!T14</f>
        <v/>
      </c>
    </row>
    <row r="93" spans="1:9" ht="36" customHeight="1" x14ac:dyDescent="0.25">
      <c r="A93" s="187"/>
      <c r="B93" s="428"/>
      <c r="C93" s="209" t="s">
        <v>658</v>
      </c>
      <c r="D93" s="228"/>
      <c r="E93" s="394"/>
      <c r="F93" s="394"/>
      <c r="G93" s="394"/>
      <c r="H93" s="394"/>
      <c r="I93" s="283"/>
    </row>
    <row r="94" spans="1:9" ht="31.5" customHeight="1" x14ac:dyDescent="0.25">
      <c r="A94" s="187"/>
      <c r="B94" s="428"/>
      <c r="C94" s="208" t="s">
        <v>659</v>
      </c>
      <c r="D94" s="213"/>
      <c r="E94" s="395"/>
      <c r="F94" s="395"/>
      <c r="G94" s="395"/>
      <c r="H94" s="395"/>
      <c r="I94" s="283"/>
    </row>
    <row r="95" spans="1:9" ht="36" customHeight="1" x14ac:dyDescent="0.25">
      <c r="A95" s="187"/>
      <c r="B95" s="428"/>
      <c r="C95" s="225" t="s">
        <v>660</v>
      </c>
      <c r="D95" s="226"/>
      <c r="E95" s="383"/>
      <c r="F95" s="383"/>
      <c r="G95" s="383"/>
      <c r="H95" s="383"/>
      <c r="I95" s="283"/>
    </row>
    <row r="96" spans="1:9" ht="38.25" customHeight="1" x14ac:dyDescent="0.25">
      <c r="A96" s="187"/>
      <c r="B96" s="428"/>
      <c r="C96" s="204" t="s">
        <v>661</v>
      </c>
      <c r="D96" s="195" t="s">
        <v>731</v>
      </c>
      <c r="E96" s="384" t="s">
        <v>662</v>
      </c>
      <c r="F96" s="384"/>
      <c r="G96" s="384"/>
      <c r="H96" s="384"/>
      <c r="I96" s="285" t="str">
        <f>'A3'!S10</f>
        <v/>
      </c>
    </row>
    <row r="97" spans="1:10" ht="32.25" customHeight="1" x14ac:dyDescent="0.25">
      <c r="A97" s="187"/>
      <c r="B97" s="428"/>
      <c r="C97" s="221"/>
      <c r="D97" s="222" t="s">
        <v>732</v>
      </c>
      <c r="E97" s="381" t="s">
        <v>663</v>
      </c>
      <c r="F97" s="381"/>
      <c r="G97" s="381"/>
      <c r="H97" s="381"/>
      <c r="I97" s="285" t="str">
        <f>'A3'!S12</f>
        <v/>
      </c>
    </row>
    <row r="98" spans="1:10" ht="30.75" customHeight="1" x14ac:dyDescent="0.25">
      <c r="A98" s="187"/>
      <c r="B98" s="428"/>
      <c r="C98" s="204" t="s">
        <v>664</v>
      </c>
      <c r="D98" s="195" t="s">
        <v>733</v>
      </c>
      <c r="E98" s="384" t="s">
        <v>665</v>
      </c>
      <c r="F98" s="384"/>
      <c r="G98" s="384"/>
      <c r="H98" s="384"/>
      <c r="I98" s="285" t="str">
        <f>'A3'!S14</f>
        <v/>
      </c>
      <c r="J98" s="51"/>
    </row>
    <row r="99" spans="1:10" ht="39.75" customHeight="1" x14ac:dyDescent="0.25">
      <c r="A99" s="187"/>
      <c r="B99" s="428"/>
      <c r="C99" s="204"/>
      <c r="D99" s="195" t="s">
        <v>734</v>
      </c>
      <c r="E99" s="385" t="s">
        <v>666</v>
      </c>
      <c r="F99" s="385"/>
      <c r="G99" s="385"/>
      <c r="H99" s="385"/>
      <c r="I99" s="285" t="str">
        <f>'A3'!S26</f>
        <v/>
      </c>
      <c r="J99" s="51"/>
    </row>
    <row r="100" spans="1:10" ht="29.25" customHeight="1" x14ac:dyDescent="0.25">
      <c r="A100" s="187"/>
      <c r="B100" s="428"/>
      <c r="C100" s="204"/>
      <c r="D100" s="195" t="s">
        <v>735</v>
      </c>
      <c r="E100" s="385" t="s">
        <v>667</v>
      </c>
      <c r="F100" s="385"/>
      <c r="G100" s="385"/>
      <c r="H100" s="385"/>
      <c r="I100" s="285" t="str">
        <f>'A3'!S27</f>
        <v/>
      </c>
      <c r="J100" s="51"/>
    </row>
    <row r="101" spans="1:10" ht="56.25" customHeight="1" x14ac:dyDescent="0.25">
      <c r="A101" s="187"/>
      <c r="B101" s="428"/>
      <c r="C101" s="204"/>
      <c r="D101" s="195" t="s">
        <v>736</v>
      </c>
      <c r="E101" s="385" t="s">
        <v>668</v>
      </c>
      <c r="F101" s="385"/>
      <c r="G101" s="385"/>
      <c r="H101" s="385"/>
      <c r="I101" s="285" t="str">
        <f>'A3'!S24</f>
        <v/>
      </c>
      <c r="J101" s="51"/>
    </row>
    <row r="102" spans="1:10" ht="33" customHeight="1" x14ac:dyDescent="0.25">
      <c r="A102" s="187"/>
      <c r="B102" s="428"/>
      <c r="C102" s="221"/>
      <c r="D102" s="222" t="s">
        <v>737</v>
      </c>
      <c r="E102" s="381" t="s">
        <v>669</v>
      </c>
      <c r="F102" s="381"/>
      <c r="G102" s="381"/>
      <c r="H102" s="381"/>
      <c r="I102" s="285" t="str">
        <f>'A3'!S23</f>
        <v/>
      </c>
      <c r="J102" s="51"/>
    </row>
    <row r="103" spans="1:10" ht="40.5" customHeight="1" x14ac:dyDescent="0.25">
      <c r="A103" s="187"/>
      <c r="B103" s="428"/>
      <c r="C103" s="221" t="s">
        <v>670</v>
      </c>
      <c r="D103" s="222" t="s">
        <v>738</v>
      </c>
      <c r="E103" s="382" t="s">
        <v>671</v>
      </c>
      <c r="F103" s="382"/>
      <c r="G103" s="382"/>
      <c r="H103" s="382"/>
      <c r="I103" s="285" t="str">
        <f>'A3'!S28</f>
        <v/>
      </c>
      <c r="J103" s="51"/>
    </row>
    <row r="104" spans="1:10" ht="45" customHeight="1" x14ac:dyDescent="0.25">
      <c r="A104" s="187"/>
      <c r="B104" s="428"/>
      <c r="C104" s="221" t="s">
        <v>672</v>
      </c>
      <c r="D104" s="222" t="s">
        <v>739</v>
      </c>
      <c r="E104" s="382" t="s">
        <v>673</v>
      </c>
      <c r="F104" s="382"/>
      <c r="G104" s="382"/>
      <c r="H104" s="382"/>
      <c r="I104" s="285" t="str">
        <f>'A3'!S12</f>
        <v/>
      </c>
      <c r="J104" s="51"/>
    </row>
    <row r="105" spans="1:10" ht="35.25" customHeight="1" x14ac:dyDescent="0.25">
      <c r="A105" s="187"/>
      <c r="B105" s="428"/>
      <c r="C105" s="221" t="s">
        <v>674</v>
      </c>
      <c r="D105" s="222" t="s">
        <v>740</v>
      </c>
      <c r="E105" s="384" t="s">
        <v>675</v>
      </c>
      <c r="F105" s="384"/>
      <c r="G105" s="384"/>
      <c r="H105" s="384"/>
      <c r="I105" s="285" t="str">
        <f>'A5'!T42</f>
        <v/>
      </c>
      <c r="J105" s="51"/>
    </row>
    <row r="106" spans="1:10" ht="35.25" customHeight="1" x14ac:dyDescent="0.25">
      <c r="A106" s="187"/>
      <c r="B106" s="428"/>
      <c r="C106" s="417" t="s">
        <v>676</v>
      </c>
      <c r="D106" s="222"/>
      <c r="E106" s="384" t="s">
        <v>677</v>
      </c>
      <c r="F106" s="384"/>
      <c r="G106" s="384"/>
      <c r="H106" s="384"/>
      <c r="I106" s="285" t="str">
        <f>'A1'!T37</f>
        <v/>
      </c>
      <c r="J106" s="51"/>
    </row>
    <row r="107" spans="1:10" ht="38.25" customHeight="1" x14ac:dyDescent="0.25">
      <c r="A107" s="187"/>
      <c r="B107" s="428"/>
      <c r="C107" s="418"/>
      <c r="D107" s="222" t="s">
        <v>741</v>
      </c>
      <c r="E107" s="381" t="s">
        <v>678</v>
      </c>
      <c r="F107" s="381"/>
      <c r="G107" s="381"/>
      <c r="H107" s="381"/>
      <c r="I107" s="285" t="str">
        <f>'A3'!S27</f>
        <v/>
      </c>
      <c r="J107" s="51"/>
    </row>
    <row r="108" spans="1:10" ht="32.25" customHeight="1" x14ac:dyDescent="0.25">
      <c r="A108" s="187"/>
      <c r="B108" s="428"/>
      <c r="C108" s="221" t="s">
        <v>679</v>
      </c>
      <c r="D108" s="222" t="s">
        <v>742</v>
      </c>
      <c r="E108" s="381" t="s">
        <v>680</v>
      </c>
      <c r="F108" s="381"/>
      <c r="G108" s="381"/>
      <c r="H108" s="381"/>
      <c r="I108" s="285" t="str">
        <f>'A2'!T11</f>
        <v/>
      </c>
    </row>
    <row r="109" spans="1:10" ht="31.5" customHeight="1" x14ac:dyDescent="0.25">
      <c r="A109" s="187"/>
      <c r="B109" s="428"/>
      <c r="C109" s="223" t="s">
        <v>681</v>
      </c>
      <c r="D109" s="224"/>
      <c r="E109" s="379"/>
      <c r="F109" s="379"/>
      <c r="G109" s="379"/>
      <c r="H109" s="379"/>
      <c r="I109" s="283"/>
    </row>
    <row r="110" spans="1:10" ht="47.25" customHeight="1" x14ac:dyDescent="0.25">
      <c r="A110" s="187"/>
      <c r="B110" s="429"/>
      <c r="C110" s="221" t="s">
        <v>682</v>
      </c>
      <c r="D110" s="222" t="s">
        <v>743</v>
      </c>
      <c r="E110" s="382" t="s">
        <v>683</v>
      </c>
      <c r="F110" s="382"/>
      <c r="G110" s="382"/>
      <c r="H110" s="382"/>
      <c r="I110" s="285" t="str">
        <f>'A2'!T10</f>
        <v/>
      </c>
    </row>
    <row r="111" spans="1:10" ht="41.25" customHeight="1" x14ac:dyDescent="0.25">
      <c r="A111" s="187"/>
      <c r="B111" s="409" t="s">
        <v>684</v>
      </c>
      <c r="C111" s="205" t="s">
        <v>685</v>
      </c>
      <c r="D111" s="206" t="s">
        <v>744</v>
      </c>
      <c r="E111" s="378" t="s">
        <v>686</v>
      </c>
      <c r="F111" s="378"/>
      <c r="G111" s="378"/>
      <c r="H111" s="378"/>
      <c r="I111" s="285" t="str">
        <f>'A1'!T12</f>
        <v/>
      </c>
    </row>
    <row r="112" spans="1:10" ht="30.75" customHeight="1" x14ac:dyDescent="0.25">
      <c r="A112" s="187"/>
      <c r="B112" s="410"/>
      <c r="C112" s="214"/>
      <c r="D112" s="215" t="s">
        <v>745</v>
      </c>
      <c r="E112" s="377" t="s">
        <v>687</v>
      </c>
      <c r="F112" s="377"/>
      <c r="G112" s="377"/>
      <c r="H112" s="377"/>
      <c r="I112" s="285" t="str">
        <f>'A1'!T13</f>
        <v/>
      </c>
    </row>
    <row r="113" spans="1:9" ht="33" customHeight="1" x14ac:dyDescent="0.25">
      <c r="A113" s="187"/>
      <c r="B113" s="410"/>
      <c r="C113" s="214" t="s">
        <v>688</v>
      </c>
      <c r="D113" s="216" t="s">
        <v>746</v>
      </c>
      <c r="E113" s="415" t="s">
        <v>689</v>
      </c>
      <c r="F113" s="415"/>
      <c r="G113" s="415"/>
      <c r="H113" s="415"/>
      <c r="I113" s="285" t="str">
        <f>'A1'!T29</f>
        <v/>
      </c>
    </row>
    <row r="114" spans="1:9" ht="30" customHeight="1" x14ac:dyDescent="0.25">
      <c r="A114" s="187"/>
      <c r="B114" s="410"/>
      <c r="C114" s="205" t="s">
        <v>690</v>
      </c>
      <c r="D114" s="206" t="s">
        <v>747</v>
      </c>
      <c r="E114" s="378" t="s">
        <v>691</v>
      </c>
      <c r="F114" s="378"/>
      <c r="G114" s="378"/>
      <c r="H114" s="378"/>
      <c r="I114" s="411" t="str">
        <f>'A5'!T16</f>
        <v/>
      </c>
    </row>
    <row r="115" spans="1:9" ht="25.5" customHeight="1" x14ac:dyDescent="0.25">
      <c r="A115" s="187"/>
      <c r="B115" s="410"/>
      <c r="C115" s="205" t="s">
        <v>692</v>
      </c>
      <c r="D115" s="196"/>
      <c r="E115" s="416"/>
      <c r="F115" s="416"/>
      <c r="G115" s="416"/>
      <c r="H115" s="416"/>
      <c r="I115" s="412"/>
    </row>
    <row r="116" spans="1:9" ht="24.75" customHeight="1" x14ac:dyDescent="0.25">
      <c r="A116" s="187"/>
      <c r="B116" s="410"/>
      <c r="C116" s="214" t="s">
        <v>693</v>
      </c>
      <c r="D116" s="275"/>
      <c r="E116" s="377"/>
      <c r="F116" s="377"/>
      <c r="G116" s="377"/>
      <c r="H116" s="377"/>
      <c r="I116" s="413"/>
    </row>
    <row r="117" spans="1:9" ht="39" customHeight="1" x14ac:dyDescent="0.25">
      <c r="A117" s="187"/>
      <c r="B117" s="410"/>
      <c r="C117" s="214" t="s">
        <v>694</v>
      </c>
      <c r="D117" s="216" t="s">
        <v>748</v>
      </c>
      <c r="E117" s="415" t="s">
        <v>695</v>
      </c>
      <c r="F117" s="415"/>
      <c r="G117" s="415"/>
      <c r="H117" s="415"/>
      <c r="I117" s="285" t="str">
        <f>'A5'!T52</f>
        <v/>
      </c>
    </row>
    <row r="118" spans="1:9" ht="51" customHeight="1" x14ac:dyDescent="0.25">
      <c r="A118" s="187"/>
      <c r="B118" s="410"/>
      <c r="C118" s="214" t="s">
        <v>696</v>
      </c>
      <c r="D118" s="216" t="s">
        <v>749</v>
      </c>
      <c r="E118" s="415" t="s">
        <v>697</v>
      </c>
      <c r="F118" s="415"/>
      <c r="G118" s="415"/>
      <c r="H118" s="415"/>
      <c r="I118" s="285" t="str">
        <f>'A1'!T24</f>
        <v/>
      </c>
    </row>
    <row r="119" spans="1:9" ht="45" customHeight="1" x14ac:dyDescent="0.25">
      <c r="A119" s="187"/>
      <c r="B119" s="410"/>
      <c r="C119" s="214" t="s">
        <v>698</v>
      </c>
      <c r="D119" s="216" t="s">
        <v>750</v>
      </c>
      <c r="E119" s="415" t="s">
        <v>699</v>
      </c>
      <c r="F119" s="415"/>
      <c r="G119" s="415"/>
      <c r="H119" s="415"/>
      <c r="I119" s="285" t="str">
        <f>'A5'!T28</f>
        <v/>
      </c>
    </row>
    <row r="120" spans="1:9" ht="37.5" customHeight="1" x14ac:dyDescent="0.25">
      <c r="A120" s="187"/>
      <c r="B120" s="410"/>
      <c r="C120" s="214" t="s">
        <v>700</v>
      </c>
      <c r="D120" s="216" t="s">
        <v>751</v>
      </c>
      <c r="E120" s="415" t="s">
        <v>701</v>
      </c>
      <c r="F120" s="415"/>
      <c r="G120" s="415"/>
      <c r="H120" s="415"/>
      <c r="I120" s="285" t="str">
        <f>'A5'!T33</f>
        <v/>
      </c>
    </row>
    <row r="121" spans="1:9" ht="45.75" customHeight="1" x14ac:dyDescent="0.25">
      <c r="A121" s="187"/>
      <c r="B121" s="410"/>
      <c r="C121" s="214" t="s">
        <v>702</v>
      </c>
      <c r="D121" s="216" t="s">
        <v>752</v>
      </c>
      <c r="E121" s="415" t="s">
        <v>703</v>
      </c>
      <c r="F121" s="415"/>
      <c r="G121" s="415"/>
      <c r="H121" s="415"/>
      <c r="I121" s="285" t="str">
        <f>'A1'!T38</f>
        <v/>
      </c>
    </row>
    <row r="122" spans="1:9" ht="48" customHeight="1" x14ac:dyDescent="0.25">
      <c r="A122" s="187"/>
      <c r="B122" s="410"/>
      <c r="C122" s="205" t="s">
        <v>704</v>
      </c>
      <c r="D122" s="206" t="s">
        <v>753</v>
      </c>
      <c r="E122" s="378" t="s">
        <v>705</v>
      </c>
      <c r="F122" s="378"/>
      <c r="G122" s="378"/>
      <c r="H122" s="378"/>
      <c r="I122" s="285" t="str">
        <f>'A1'!T38</f>
        <v/>
      </c>
    </row>
    <row r="123" spans="1:9" ht="46.5" customHeight="1" x14ac:dyDescent="0.25">
      <c r="A123" s="187"/>
      <c r="B123" s="410"/>
      <c r="C123" s="205"/>
      <c r="D123" s="197" t="s">
        <v>754</v>
      </c>
      <c r="E123" s="416" t="s">
        <v>706</v>
      </c>
      <c r="F123" s="416"/>
      <c r="G123" s="416"/>
      <c r="H123" s="416"/>
      <c r="I123" s="285" t="str">
        <f>'A5'!T20</f>
        <v/>
      </c>
    </row>
    <row r="124" spans="1:9" ht="39.75" customHeight="1" x14ac:dyDescent="0.25">
      <c r="A124" s="187"/>
      <c r="B124" s="410"/>
      <c r="C124" s="214"/>
      <c r="D124" s="215" t="s">
        <v>755</v>
      </c>
      <c r="E124" s="377" t="s">
        <v>707</v>
      </c>
      <c r="F124" s="377"/>
      <c r="G124" s="377"/>
      <c r="H124" s="377"/>
      <c r="I124" s="285" t="str">
        <f>'A5'!T22</f>
        <v/>
      </c>
    </row>
    <row r="125" spans="1:9" ht="42" customHeight="1" x14ac:dyDescent="0.25">
      <c r="A125" s="187"/>
      <c r="B125" s="410"/>
      <c r="C125" s="205" t="s">
        <v>708</v>
      </c>
      <c r="D125" s="206" t="s">
        <v>756</v>
      </c>
      <c r="E125" s="378" t="s">
        <v>709</v>
      </c>
      <c r="F125" s="378"/>
      <c r="G125" s="378"/>
      <c r="H125" s="378"/>
      <c r="I125" s="285" t="str">
        <f>'A5'!T54</f>
        <v/>
      </c>
    </row>
    <row r="126" spans="1:9" ht="45" customHeight="1" x14ac:dyDescent="0.25">
      <c r="A126" s="187"/>
      <c r="B126" s="410"/>
      <c r="C126" s="219"/>
      <c r="D126" s="220" t="s">
        <v>757</v>
      </c>
      <c r="E126" s="377" t="s">
        <v>710</v>
      </c>
      <c r="F126" s="377"/>
      <c r="G126" s="377"/>
      <c r="H126" s="377"/>
      <c r="I126" s="285" t="str">
        <f>'A5'!T56</f>
        <v/>
      </c>
    </row>
    <row r="127" spans="1:9" ht="36.75" customHeight="1" x14ac:dyDescent="0.25">
      <c r="A127" s="187"/>
      <c r="B127" s="410"/>
      <c r="C127" s="218" t="s">
        <v>711</v>
      </c>
      <c r="D127" s="217"/>
      <c r="E127" s="379"/>
      <c r="F127" s="379"/>
      <c r="G127" s="379"/>
      <c r="H127" s="379"/>
      <c r="I127" s="283"/>
    </row>
    <row r="128" spans="1:9" ht="39" customHeight="1" x14ac:dyDescent="0.25">
      <c r="A128" s="187"/>
      <c r="B128" s="410"/>
      <c r="C128" s="205" t="s">
        <v>712</v>
      </c>
      <c r="D128" s="206" t="s">
        <v>758</v>
      </c>
      <c r="E128" s="378" t="s">
        <v>713</v>
      </c>
      <c r="F128" s="378"/>
      <c r="G128" s="378"/>
      <c r="H128" s="378"/>
      <c r="I128" s="285" t="str">
        <f>'A5'!T59</f>
        <v/>
      </c>
    </row>
    <row r="129" spans="1:9" ht="39.75" customHeight="1" x14ac:dyDescent="0.25">
      <c r="A129" s="187"/>
      <c r="B129" s="410"/>
      <c r="C129" s="214"/>
      <c r="D129" s="215" t="s">
        <v>759</v>
      </c>
      <c r="E129" s="377" t="s">
        <v>714</v>
      </c>
      <c r="F129" s="377"/>
      <c r="G129" s="377"/>
      <c r="H129" s="377"/>
      <c r="I129" s="285" t="str">
        <f>'A5'!T24</f>
        <v/>
      </c>
    </row>
    <row r="130" spans="1:9" ht="38.25" customHeight="1" x14ac:dyDescent="0.25">
      <c r="A130" s="187"/>
      <c r="B130" s="407" t="s">
        <v>715</v>
      </c>
      <c r="C130" s="235" t="s">
        <v>716</v>
      </c>
      <c r="D130" s="236" t="s">
        <v>760</v>
      </c>
      <c r="E130" s="414" t="s">
        <v>717</v>
      </c>
      <c r="F130" s="414"/>
      <c r="G130" s="414"/>
      <c r="H130" s="414"/>
      <c r="I130" s="285" t="str">
        <f>'A5'!T53</f>
        <v/>
      </c>
    </row>
    <row r="131" spans="1:9" ht="43.5" customHeight="1" x14ac:dyDescent="0.25">
      <c r="A131" s="187"/>
      <c r="B131" s="407"/>
      <c r="C131" s="235" t="s">
        <v>718</v>
      </c>
      <c r="D131" s="236" t="s">
        <v>761</v>
      </c>
      <c r="E131" s="414" t="s">
        <v>719</v>
      </c>
      <c r="F131" s="414"/>
      <c r="G131" s="414"/>
      <c r="H131" s="414"/>
      <c r="I131" s="285" t="str">
        <f>'A5'!T51</f>
        <v/>
      </c>
    </row>
    <row r="132" spans="1:9" ht="48" customHeight="1" x14ac:dyDescent="0.25">
      <c r="A132" s="187"/>
      <c r="B132" s="407"/>
      <c r="C132" s="235" t="s">
        <v>720</v>
      </c>
      <c r="D132" s="237" t="s">
        <v>762</v>
      </c>
      <c r="E132" s="414" t="s">
        <v>721</v>
      </c>
      <c r="F132" s="414"/>
      <c r="G132" s="414"/>
      <c r="H132" s="414"/>
      <c r="I132" s="285" t="str">
        <f>'A1'!T33</f>
        <v/>
      </c>
    </row>
    <row r="133" spans="1:9" ht="42.75" customHeight="1" x14ac:dyDescent="0.25">
      <c r="A133" s="187"/>
      <c r="B133" s="407"/>
      <c r="C133" s="209" t="s">
        <v>722</v>
      </c>
      <c r="D133" s="211"/>
      <c r="E133" s="389"/>
      <c r="F133" s="389"/>
      <c r="G133" s="389"/>
      <c r="H133" s="389"/>
      <c r="I133" s="283"/>
    </row>
    <row r="134" spans="1:9" ht="48" customHeight="1" x14ac:dyDescent="0.25">
      <c r="A134" s="187"/>
      <c r="B134" s="407"/>
      <c r="C134" s="208" t="s">
        <v>723</v>
      </c>
      <c r="D134" s="212"/>
      <c r="E134" s="380"/>
      <c r="F134" s="380"/>
      <c r="G134" s="380"/>
      <c r="H134" s="380"/>
      <c r="I134" s="283"/>
    </row>
    <row r="135" spans="1:9" ht="33.75" customHeight="1" thickBot="1" x14ac:dyDescent="0.3">
      <c r="A135" s="187"/>
      <c r="B135" s="408"/>
      <c r="C135" s="203" t="s">
        <v>724</v>
      </c>
      <c r="D135" s="193"/>
      <c r="E135" s="376"/>
      <c r="F135" s="376"/>
      <c r="G135" s="376"/>
      <c r="H135" s="376"/>
      <c r="I135" s="284"/>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79" zoomScale="80" zoomScaleNormal="80" workbookViewId="0">
      <selection activeCell="B98" sqref="B98:B104"/>
    </sheetView>
  </sheetViews>
  <sheetFormatPr defaultRowHeight="15" x14ac:dyDescent="0.25"/>
  <cols>
    <col min="1" max="1" width="9.140625" style="167"/>
    <col min="2" max="2" width="79.42578125" style="167" customWidth="1"/>
    <col min="3" max="3" width="69.5703125" style="167" customWidth="1"/>
    <col min="4" max="4" width="9.140625" style="167" customWidth="1"/>
    <col min="5" max="16384" width="9.140625" style="167"/>
  </cols>
  <sheetData>
    <row r="2" spans="2:4" ht="23.25" x14ac:dyDescent="0.35">
      <c r="B2" s="434" t="s">
        <v>763</v>
      </c>
      <c r="C2" s="434"/>
      <c r="D2" s="434"/>
    </row>
    <row r="4" spans="2:4" x14ac:dyDescent="0.25">
      <c r="B4" s="437" t="s">
        <v>764</v>
      </c>
      <c r="C4" s="437"/>
      <c r="D4" s="437"/>
    </row>
    <row r="5" spans="2:4" x14ac:dyDescent="0.25">
      <c r="B5" s="296" t="s">
        <v>765</v>
      </c>
      <c r="C5" s="438" t="s">
        <v>766</v>
      </c>
      <c r="D5" s="438"/>
    </row>
    <row r="6" spans="2:4" ht="30" x14ac:dyDescent="0.25">
      <c r="B6" s="297" t="s">
        <v>767</v>
      </c>
      <c r="C6" s="439"/>
      <c r="D6" s="439"/>
    </row>
    <row r="7" spans="2:4" ht="30" x14ac:dyDescent="0.25">
      <c r="B7" s="297" t="s">
        <v>768</v>
      </c>
      <c r="C7" s="439"/>
      <c r="D7" s="439"/>
    </row>
    <row r="8" spans="2:4" ht="31.5" customHeight="1" x14ac:dyDescent="0.25">
      <c r="B8" s="436" t="s">
        <v>1657</v>
      </c>
      <c r="C8" s="439" t="s">
        <v>769</v>
      </c>
      <c r="D8" s="439"/>
    </row>
    <row r="9" spans="2:4" x14ac:dyDescent="0.25">
      <c r="B9" s="435"/>
      <c r="C9" s="439" t="s">
        <v>770</v>
      </c>
      <c r="D9" s="439"/>
    </row>
    <row r="10" spans="2:4" ht="32.25" customHeight="1" x14ac:dyDescent="0.25">
      <c r="B10" s="435"/>
      <c r="C10" s="439" t="s">
        <v>771</v>
      </c>
      <c r="D10" s="439"/>
    </row>
    <row r="11" spans="2:4" ht="45" x14ac:dyDescent="0.25">
      <c r="B11" s="297" t="s">
        <v>772</v>
      </c>
      <c r="C11" s="439" t="s">
        <v>773</v>
      </c>
      <c r="D11" s="439"/>
    </row>
    <row r="12" spans="2:4" ht="19.5" customHeight="1" x14ac:dyDescent="0.25">
      <c r="B12" s="435" t="s">
        <v>774</v>
      </c>
      <c r="C12" s="439" t="s">
        <v>775</v>
      </c>
      <c r="D12" s="439"/>
    </row>
    <row r="13" spans="2:4" ht="30.75" customHeight="1" x14ac:dyDescent="0.25">
      <c r="B13" s="435"/>
      <c r="C13" s="439" t="s">
        <v>776</v>
      </c>
      <c r="D13" s="439"/>
    </row>
    <row r="14" spans="2:4" ht="30.75" customHeight="1" x14ac:dyDescent="0.25">
      <c r="B14" s="435"/>
      <c r="C14" s="439" t="s">
        <v>777</v>
      </c>
      <c r="D14" s="439"/>
    </row>
    <row r="15" spans="2:4" ht="30" x14ac:dyDescent="0.25">
      <c r="B15" s="297" t="s">
        <v>778</v>
      </c>
      <c r="C15" s="439" t="s">
        <v>779</v>
      </c>
      <c r="D15" s="439"/>
    </row>
    <row r="16" spans="2:4" ht="56.25" customHeight="1" x14ac:dyDescent="0.25">
      <c r="B16" s="297" t="s">
        <v>780</v>
      </c>
      <c r="C16" s="439" t="s">
        <v>781</v>
      </c>
      <c r="D16" s="439"/>
    </row>
    <row r="17" spans="2:4" ht="28.5" customHeight="1" x14ac:dyDescent="0.25">
      <c r="B17" s="297"/>
      <c r="C17" s="439" t="s">
        <v>782</v>
      </c>
      <c r="D17" s="439"/>
    </row>
    <row r="18" spans="2:4" ht="29.25" customHeight="1" x14ac:dyDescent="0.25">
      <c r="B18" s="297"/>
      <c r="C18" s="439" t="s">
        <v>783</v>
      </c>
      <c r="D18" s="439"/>
    </row>
    <row r="19" spans="2:4" ht="46.5" customHeight="1" x14ac:dyDescent="0.25">
      <c r="B19" s="297"/>
      <c r="C19" s="439" t="s">
        <v>784</v>
      </c>
      <c r="D19" s="439"/>
    </row>
    <row r="20" spans="2:4" ht="47.25" customHeight="1" x14ac:dyDescent="0.25">
      <c r="B20" s="435" t="s">
        <v>785</v>
      </c>
      <c r="C20" s="439" t="s">
        <v>786</v>
      </c>
      <c r="D20" s="439"/>
    </row>
    <row r="21" spans="2:4" ht="32.25" customHeight="1" x14ac:dyDescent="0.25">
      <c r="B21" s="435"/>
      <c r="C21" s="439" t="s">
        <v>787</v>
      </c>
      <c r="D21" s="439"/>
    </row>
    <row r="22" spans="2:4" ht="45" customHeight="1" x14ac:dyDescent="0.25">
      <c r="B22" s="435" t="s">
        <v>788</v>
      </c>
      <c r="C22" s="439" t="s">
        <v>789</v>
      </c>
      <c r="D22" s="439"/>
    </row>
    <row r="23" spans="2:4" ht="30.75" customHeight="1" x14ac:dyDescent="0.25">
      <c r="B23" s="435"/>
      <c r="C23" s="439" t="s">
        <v>790</v>
      </c>
      <c r="D23" s="439"/>
    </row>
    <row r="24" spans="2:4" x14ac:dyDescent="0.25">
      <c r="B24" s="297" t="s">
        <v>791</v>
      </c>
      <c r="C24" s="439"/>
      <c r="D24" s="439"/>
    </row>
    <row r="25" spans="2:4" x14ac:dyDescent="0.25">
      <c r="B25" s="297" t="s">
        <v>792</v>
      </c>
      <c r="C25" s="439"/>
      <c r="D25" s="439"/>
    </row>
    <row r="26" spans="2:4" ht="30" x14ac:dyDescent="0.25">
      <c r="B26" s="297" t="s">
        <v>793</v>
      </c>
      <c r="C26" s="439"/>
      <c r="D26" s="439"/>
    </row>
    <row r="27" spans="2:4" ht="30.75" customHeight="1" x14ac:dyDescent="0.25">
      <c r="B27" s="435" t="s">
        <v>794</v>
      </c>
      <c r="C27" s="439" t="s">
        <v>795</v>
      </c>
      <c r="D27" s="439"/>
    </row>
    <row r="28" spans="2:4" x14ac:dyDescent="0.25">
      <c r="B28" s="435"/>
      <c r="C28" s="439" t="s">
        <v>796</v>
      </c>
      <c r="D28" s="439"/>
    </row>
    <row r="29" spans="2:4" ht="32.25" customHeight="1" x14ac:dyDescent="0.25">
      <c r="B29" s="435"/>
      <c r="C29" s="439" t="s">
        <v>797</v>
      </c>
      <c r="D29" s="439"/>
    </row>
    <row r="30" spans="2:4" x14ac:dyDescent="0.25">
      <c r="B30" s="435"/>
      <c r="C30" s="439" t="s">
        <v>798</v>
      </c>
      <c r="D30" s="439"/>
    </row>
    <row r="31" spans="2:4" x14ac:dyDescent="0.25">
      <c r="B31" s="435"/>
      <c r="C31" s="439" t="s">
        <v>799</v>
      </c>
      <c r="D31" s="439"/>
    </row>
    <row r="32" spans="2:4" ht="30" customHeight="1" x14ac:dyDescent="0.25">
      <c r="B32" s="435"/>
      <c r="C32" s="439" t="s">
        <v>800</v>
      </c>
      <c r="D32" s="439"/>
    </row>
    <row r="33" spans="2:4" ht="30.75" customHeight="1" x14ac:dyDescent="0.25">
      <c r="B33" s="435"/>
      <c r="C33" s="439" t="s">
        <v>801</v>
      </c>
      <c r="D33" s="439"/>
    </row>
    <row r="34" spans="2:4" ht="29.25" customHeight="1" x14ac:dyDescent="0.25">
      <c r="B34" s="435"/>
      <c r="C34" s="439" t="s">
        <v>802</v>
      </c>
      <c r="D34" s="439"/>
    </row>
    <row r="35" spans="2:4" ht="51" customHeight="1" x14ac:dyDescent="0.25">
      <c r="B35" s="435"/>
      <c r="C35" s="439" t="s">
        <v>803</v>
      </c>
      <c r="D35" s="439"/>
    </row>
    <row r="36" spans="2:4" x14ac:dyDescent="0.25">
      <c r="B36" s="440" t="s">
        <v>804</v>
      </c>
      <c r="C36" s="440"/>
      <c r="D36" s="440"/>
    </row>
    <row r="37" spans="2:4" x14ac:dyDescent="0.25">
      <c r="B37" s="298" t="s">
        <v>805</v>
      </c>
      <c r="C37" s="438" t="s">
        <v>806</v>
      </c>
      <c r="D37" s="438"/>
    </row>
    <row r="38" spans="2:4" ht="59.25" customHeight="1" x14ac:dyDescent="0.25">
      <c r="B38" s="297" t="s">
        <v>807</v>
      </c>
      <c r="C38" s="439"/>
      <c r="D38" s="439"/>
    </row>
    <row r="39" spans="2:4" ht="30" x14ac:dyDescent="0.25">
      <c r="B39" s="297" t="s">
        <v>808</v>
      </c>
      <c r="C39" s="439"/>
      <c r="D39" s="439"/>
    </row>
    <row r="40" spans="2:4" ht="30" x14ac:dyDescent="0.25">
      <c r="B40" s="297" t="s">
        <v>809</v>
      </c>
      <c r="C40" s="439"/>
      <c r="D40" s="439"/>
    </row>
    <row r="41" spans="2:4" ht="30" x14ac:dyDescent="0.25">
      <c r="B41" s="297" t="s">
        <v>810</v>
      </c>
      <c r="C41" s="439" t="s">
        <v>811</v>
      </c>
      <c r="D41" s="439"/>
    </row>
    <row r="42" spans="2:4" ht="33" customHeight="1" x14ac:dyDescent="0.25">
      <c r="B42" s="297" t="s">
        <v>812</v>
      </c>
      <c r="C42" s="439" t="s">
        <v>813</v>
      </c>
      <c r="D42" s="439"/>
    </row>
    <row r="43" spans="2:4" ht="30" customHeight="1" x14ac:dyDescent="0.25">
      <c r="B43" s="435" t="s">
        <v>814</v>
      </c>
      <c r="C43" s="439" t="s">
        <v>815</v>
      </c>
      <c r="D43" s="439"/>
    </row>
    <row r="44" spans="2:4" ht="30.75" customHeight="1" x14ac:dyDescent="0.25">
      <c r="B44" s="435"/>
      <c r="C44" s="439" t="s">
        <v>816</v>
      </c>
      <c r="D44" s="439"/>
    </row>
    <row r="45" spans="2:4" ht="18" customHeight="1" x14ac:dyDescent="0.25">
      <c r="B45" s="435"/>
      <c r="C45" s="439" t="s">
        <v>817</v>
      </c>
      <c r="D45" s="439"/>
    </row>
    <row r="46" spans="2:4" ht="30" x14ac:dyDescent="0.25">
      <c r="B46" s="297" t="s">
        <v>818</v>
      </c>
      <c r="C46" s="439"/>
      <c r="D46" s="439"/>
    </row>
    <row r="47" spans="2:4" ht="30" x14ac:dyDescent="0.25">
      <c r="B47" s="297" t="s">
        <v>819</v>
      </c>
      <c r="C47" s="439"/>
      <c r="D47" s="439"/>
    </row>
    <row r="48" spans="2:4" x14ac:dyDescent="0.25">
      <c r="B48" s="440" t="s">
        <v>820</v>
      </c>
      <c r="C48" s="440"/>
      <c r="D48" s="440"/>
    </row>
    <row r="49" spans="2:4" x14ac:dyDescent="0.25">
      <c r="B49" s="298" t="s">
        <v>821</v>
      </c>
      <c r="C49" s="438" t="s">
        <v>822</v>
      </c>
      <c r="D49" s="438"/>
    </row>
    <row r="50" spans="2:4" ht="43.5" customHeight="1" x14ac:dyDescent="0.25">
      <c r="B50" s="297" t="s">
        <v>823</v>
      </c>
      <c r="C50" s="439" t="s">
        <v>824</v>
      </c>
      <c r="D50" s="439"/>
    </row>
    <row r="51" spans="2:4" ht="38.25" customHeight="1" x14ac:dyDescent="0.25">
      <c r="B51" s="435" t="s">
        <v>825</v>
      </c>
      <c r="C51" s="439" t="s">
        <v>826</v>
      </c>
      <c r="D51" s="439"/>
    </row>
    <row r="52" spans="2:4" x14ac:dyDescent="0.25">
      <c r="B52" s="435"/>
      <c r="C52" s="439" t="s">
        <v>827</v>
      </c>
      <c r="D52" s="439"/>
    </row>
    <row r="53" spans="2:4" ht="35.25" customHeight="1" x14ac:dyDescent="0.25">
      <c r="B53" s="435"/>
      <c r="C53" s="439" t="s">
        <v>828</v>
      </c>
      <c r="D53" s="439"/>
    </row>
    <row r="54" spans="2:4" ht="29.25" customHeight="1" x14ac:dyDescent="0.25">
      <c r="B54" s="435"/>
      <c r="C54" s="439" t="s">
        <v>829</v>
      </c>
      <c r="D54" s="439"/>
    </row>
    <row r="55" spans="2:4" ht="38.25" customHeight="1" x14ac:dyDescent="0.25">
      <c r="B55" s="435"/>
      <c r="C55" s="439" t="s">
        <v>830</v>
      </c>
      <c r="D55" s="439"/>
    </row>
    <row r="56" spans="2:4" ht="29.25" customHeight="1" x14ac:dyDescent="0.25">
      <c r="B56" s="435"/>
      <c r="C56" s="439" t="s">
        <v>831</v>
      </c>
      <c r="D56" s="439"/>
    </row>
    <row r="57" spans="2:4" ht="33" customHeight="1" x14ac:dyDescent="0.25">
      <c r="B57" s="435"/>
      <c r="C57" s="439" t="s">
        <v>832</v>
      </c>
      <c r="D57" s="439"/>
    </row>
    <row r="58" spans="2:4" ht="30" customHeight="1" x14ac:dyDescent="0.25">
      <c r="B58" s="435"/>
      <c r="C58" s="439" t="s">
        <v>833</v>
      </c>
      <c r="D58" s="439"/>
    </row>
    <row r="59" spans="2:4" ht="32.25" customHeight="1" x14ac:dyDescent="0.25">
      <c r="B59" s="435"/>
      <c r="C59" s="439" t="s">
        <v>834</v>
      </c>
      <c r="D59" s="439"/>
    </row>
    <row r="60" spans="2:4" ht="30" x14ac:dyDescent="0.25">
      <c r="B60" s="297" t="s">
        <v>835</v>
      </c>
      <c r="C60" s="439"/>
      <c r="D60" s="439"/>
    </row>
    <row r="61" spans="2:4" x14ac:dyDescent="0.25">
      <c r="B61" s="297" t="s">
        <v>836</v>
      </c>
      <c r="C61" s="439"/>
      <c r="D61" s="439"/>
    </row>
    <row r="62" spans="2:4" ht="45" x14ac:dyDescent="0.25">
      <c r="B62" s="297" t="s">
        <v>837</v>
      </c>
      <c r="C62" s="439"/>
      <c r="D62" s="439"/>
    </row>
    <row r="63" spans="2:4" ht="32.25" customHeight="1" x14ac:dyDescent="0.25">
      <c r="B63" s="435" t="s">
        <v>838</v>
      </c>
      <c r="C63" s="439" t="s">
        <v>839</v>
      </c>
      <c r="D63" s="439"/>
    </row>
    <row r="64" spans="2:4" x14ac:dyDescent="0.25">
      <c r="B64" s="435"/>
      <c r="C64" s="439" t="s">
        <v>840</v>
      </c>
      <c r="D64" s="439"/>
    </row>
    <row r="65" spans="2:4" ht="31.5" customHeight="1" x14ac:dyDescent="0.25">
      <c r="B65" s="435"/>
      <c r="C65" s="439" t="s">
        <v>841</v>
      </c>
      <c r="D65" s="439"/>
    </row>
    <row r="66" spans="2:4" x14ac:dyDescent="0.25">
      <c r="B66" s="440" t="s">
        <v>842</v>
      </c>
      <c r="C66" s="440"/>
      <c r="D66" s="440"/>
    </row>
    <row r="67" spans="2:4" x14ac:dyDescent="0.25">
      <c r="B67" s="298" t="s">
        <v>843</v>
      </c>
      <c r="C67" s="438" t="s">
        <v>844</v>
      </c>
      <c r="D67" s="438"/>
    </row>
    <row r="68" spans="2:4" ht="30" x14ac:dyDescent="0.25">
      <c r="B68" s="297" t="s">
        <v>845</v>
      </c>
      <c r="C68" s="439"/>
      <c r="D68" s="439"/>
    </row>
    <row r="69" spans="2:4" ht="28.5" customHeight="1" x14ac:dyDescent="0.25">
      <c r="B69" s="435" t="s">
        <v>846</v>
      </c>
      <c r="C69" s="439" t="s">
        <v>847</v>
      </c>
      <c r="D69" s="439"/>
    </row>
    <row r="70" spans="2:4" ht="30.75" customHeight="1" x14ac:dyDescent="0.25">
      <c r="B70" s="435"/>
      <c r="C70" s="439" t="s">
        <v>848</v>
      </c>
      <c r="D70" s="439"/>
    </row>
    <row r="71" spans="2:4" ht="33" customHeight="1" x14ac:dyDescent="0.25">
      <c r="B71" s="435"/>
      <c r="C71" s="439" t="s">
        <v>849</v>
      </c>
      <c r="D71" s="439"/>
    </row>
    <row r="72" spans="2:4" ht="30.75" customHeight="1" x14ac:dyDescent="0.25">
      <c r="B72" s="435"/>
      <c r="C72" s="439" t="s">
        <v>850</v>
      </c>
      <c r="D72" s="439"/>
    </row>
    <row r="73" spans="2:4" ht="30" customHeight="1" x14ac:dyDescent="0.25">
      <c r="B73" s="435"/>
      <c r="C73" s="439" t="s">
        <v>851</v>
      </c>
      <c r="D73" s="439"/>
    </row>
    <row r="74" spans="2:4" ht="45.75" customHeight="1" x14ac:dyDescent="0.25">
      <c r="B74" s="435"/>
      <c r="C74" s="439" t="s">
        <v>852</v>
      </c>
      <c r="D74" s="439"/>
    </row>
    <row r="75" spans="2:4" ht="48" customHeight="1" x14ac:dyDescent="0.25">
      <c r="B75" s="435"/>
      <c r="C75" s="439" t="s">
        <v>853</v>
      </c>
      <c r="D75" s="439"/>
    </row>
    <row r="76" spans="2:4" ht="30" customHeight="1" x14ac:dyDescent="0.25">
      <c r="B76" s="435" t="s">
        <v>854</v>
      </c>
      <c r="C76" s="439" t="s">
        <v>855</v>
      </c>
      <c r="D76" s="439"/>
    </row>
    <row r="77" spans="2:4" x14ac:dyDescent="0.25">
      <c r="B77" s="435"/>
      <c r="C77" s="439" t="s">
        <v>856</v>
      </c>
      <c r="D77" s="439"/>
    </row>
    <row r="78" spans="2:4" x14ac:dyDescent="0.25">
      <c r="B78" s="435"/>
      <c r="C78" s="439" t="s">
        <v>857</v>
      </c>
      <c r="D78" s="439"/>
    </row>
    <row r="79" spans="2:4" ht="28.5" customHeight="1" x14ac:dyDescent="0.25">
      <c r="B79" s="435"/>
      <c r="C79" s="439" t="s">
        <v>858</v>
      </c>
      <c r="D79" s="439"/>
    </row>
    <row r="80" spans="2:4" ht="36.75" customHeight="1" x14ac:dyDescent="0.25">
      <c r="B80" s="435"/>
      <c r="C80" s="439" t="s">
        <v>859</v>
      </c>
      <c r="D80" s="439"/>
    </row>
    <row r="81" spans="2:4" ht="32.25" customHeight="1" x14ac:dyDescent="0.25">
      <c r="B81" s="435"/>
      <c r="C81" s="439" t="s">
        <v>860</v>
      </c>
      <c r="D81" s="439"/>
    </row>
    <row r="82" spans="2:4" ht="22.5" customHeight="1" x14ac:dyDescent="0.25">
      <c r="B82" s="435"/>
      <c r="C82" s="439" t="s">
        <v>861</v>
      </c>
      <c r="D82" s="439"/>
    </row>
    <row r="83" spans="2:4" x14ac:dyDescent="0.25">
      <c r="B83" s="440" t="s">
        <v>862</v>
      </c>
      <c r="C83" s="440"/>
      <c r="D83" s="440"/>
    </row>
    <row r="84" spans="2:4" x14ac:dyDescent="0.25">
      <c r="B84" s="298" t="s">
        <v>863</v>
      </c>
      <c r="C84" s="438" t="s">
        <v>864</v>
      </c>
      <c r="D84" s="438"/>
    </row>
    <row r="85" spans="2:4" ht="30" x14ac:dyDescent="0.25">
      <c r="B85" s="297" t="s">
        <v>865</v>
      </c>
      <c r="C85" s="439" t="s">
        <v>866</v>
      </c>
      <c r="D85" s="439"/>
    </row>
    <row r="86" spans="2:4" ht="30" x14ac:dyDescent="0.25">
      <c r="B86" s="297" t="s">
        <v>867</v>
      </c>
      <c r="C86" s="439" t="s">
        <v>868</v>
      </c>
      <c r="D86" s="439"/>
    </row>
    <row r="87" spans="2:4" ht="33.75" customHeight="1" x14ac:dyDescent="0.25">
      <c r="B87" s="297" t="s">
        <v>869</v>
      </c>
      <c r="C87" s="439" t="s">
        <v>870</v>
      </c>
      <c r="D87" s="439"/>
    </row>
    <row r="88" spans="2:4" ht="47.25" customHeight="1" x14ac:dyDescent="0.25">
      <c r="B88" s="297" t="s">
        <v>871</v>
      </c>
      <c r="C88" s="439"/>
      <c r="D88" s="439"/>
    </row>
    <row r="89" spans="2:4" ht="30" customHeight="1" x14ac:dyDescent="0.25">
      <c r="B89" s="435" t="s">
        <v>872</v>
      </c>
      <c r="C89" s="439" t="s">
        <v>873</v>
      </c>
      <c r="D89" s="439"/>
    </row>
    <row r="90" spans="2:4" x14ac:dyDescent="0.25">
      <c r="B90" s="435"/>
      <c r="C90" s="439" t="s">
        <v>874</v>
      </c>
      <c r="D90" s="439"/>
    </row>
    <row r="91" spans="2:4" ht="54" customHeight="1" x14ac:dyDescent="0.25">
      <c r="B91" s="435"/>
      <c r="C91" s="439" t="s">
        <v>875</v>
      </c>
      <c r="D91" s="439"/>
    </row>
    <row r="92" spans="2:4" x14ac:dyDescent="0.25">
      <c r="B92" s="435"/>
      <c r="C92" s="439" t="s">
        <v>876</v>
      </c>
      <c r="D92" s="439"/>
    </row>
    <row r="93" spans="2:4" ht="29.25" customHeight="1" x14ac:dyDescent="0.25">
      <c r="B93" s="435"/>
      <c r="C93" s="439" t="s">
        <v>877</v>
      </c>
      <c r="D93" s="439"/>
    </row>
    <row r="94" spans="2:4" x14ac:dyDescent="0.25">
      <c r="B94" s="435"/>
      <c r="C94" s="439" t="s">
        <v>878</v>
      </c>
      <c r="D94" s="439"/>
    </row>
    <row r="95" spans="2:4" ht="32.25" customHeight="1" x14ac:dyDescent="0.25">
      <c r="B95" s="435"/>
      <c r="C95" s="439" t="s">
        <v>879</v>
      </c>
      <c r="D95" s="439"/>
    </row>
    <row r="96" spans="2:4" x14ac:dyDescent="0.25">
      <c r="B96" s="435" t="s">
        <v>880</v>
      </c>
      <c r="C96" s="439"/>
      <c r="D96" s="439"/>
    </row>
    <row r="97" spans="2:4" x14ac:dyDescent="0.25">
      <c r="B97" s="435"/>
      <c r="C97" s="439"/>
      <c r="D97" s="439"/>
    </row>
    <row r="98" spans="2:4" ht="29.25" customHeight="1" x14ac:dyDescent="0.25">
      <c r="B98" s="435" t="s">
        <v>881</v>
      </c>
      <c r="C98" s="439" t="s">
        <v>882</v>
      </c>
      <c r="D98" s="439"/>
    </row>
    <row r="99" spans="2:4" ht="29.25" customHeight="1" x14ac:dyDescent="0.25">
      <c r="B99" s="435"/>
      <c r="C99" s="439" t="s">
        <v>883</v>
      </c>
      <c r="D99" s="439"/>
    </row>
    <row r="100" spans="2:4" ht="29.25" customHeight="1" x14ac:dyDescent="0.25">
      <c r="B100" s="435"/>
      <c r="C100" s="439" t="s">
        <v>884</v>
      </c>
      <c r="D100" s="439"/>
    </row>
    <row r="101" spans="2:4" ht="28.5" customHeight="1" x14ac:dyDescent="0.25">
      <c r="B101" s="435"/>
      <c r="C101" s="439" t="s">
        <v>885</v>
      </c>
      <c r="D101" s="439"/>
    </row>
    <row r="102" spans="2:4" ht="30.75" customHeight="1" x14ac:dyDescent="0.25">
      <c r="B102" s="435"/>
      <c r="C102" s="439" t="s">
        <v>886</v>
      </c>
      <c r="D102" s="439"/>
    </row>
    <row r="103" spans="2:4" ht="30" customHeight="1" x14ac:dyDescent="0.25">
      <c r="B103" s="435"/>
      <c r="C103" s="439" t="s">
        <v>887</v>
      </c>
      <c r="D103" s="439"/>
    </row>
    <row r="104" spans="2:4" ht="53.25" customHeight="1" x14ac:dyDescent="0.25">
      <c r="B104" s="435"/>
      <c r="C104" s="439" t="s">
        <v>888</v>
      </c>
      <c r="D104" s="439"/>
    </row>
    <row r="105" spans="2:4" x14ac:dyDescent="0.25">
      <c r="B105" s="435" t="s">
        <v>889</v>
      </c>
      <c r="C105" s="439" t="s">
        <v>890</v>
      </c>
      <c r="D105" s="439"/>
    </row>
    <row r="106" spans="2:4" x14ac:dyDescent="0.25">
      <c r="B106" s="435"/>
      <c r="C106" s="439" t="s">
        <v>891</v>
      </c>
      <c r="D106" s="439"/>
    </row>
    <row r="107" spans="2:4" ht="29.25" customHeight="1" x14ac:dyDescent="0.25">
      <c r="B107" s="435"/>
      <c r="C107" s="439" t="s">
        <v>892</v>
      </c>
      <c r="D107" s="439"/>
    </row>
    <row r="108" spans="2:4" ht="30.75" customHeight="1" x14ac:dyDescent="0.25">
      <c r="B108" s="435"/>
      <c r="C108" s="439" t="s">
        <v>893</v>
      </c>
      <c r="D108" s="439"/>
    </row>
    <row r="109" spans="2:4" ht="39.75" customHeight="1" x14ac:dyDescent="0.25">
      <c r="B109" s="435"/>
      <c r="C109" s="439" t="s">
        <v>894</v>
      </c>
      <c r="D109" s="439"/>
    </row>
    <row r="110" spans="2:4" ht="32.25" customHeight="1" x14ac:dyDescent="0.25">
      <c r="B110" s="435"/>
      <c r="C110" s="439" t="s">
        <v>895</v>
      </c>
      <c r="D110" s="439"/>
    </row>
    <row r="111" spans="2:4" ht="33" customHeight="1" x14ac:dyDescent="0.25">
      <c r="B111" s="435" t="s">
        <v>896</v>
      </c>
      <c r="C111" s="439" t="s">
        <v>897</v>
      </c>
      <c r="D111" s="439"/>
    </row>
    <row r="112" spans="2:4" ht="28.5" customHeight="1" x14ac:dyDescent="0.25">
      <c r="B112" s="435"/>
      <c r="C112" s="439" t="s">
        <v>898</v>
      </c>
      <c r="D112" s="439"/>
    </row>
    <row r="113" spans="2:4" ht="29.25" customHeight="1" x14ac:dyDescent="0.25">
      <c r="B113" s="435"/>
      <c r="C113" s="439" t="s">
        <v>899</v>
      </c>
      <c r="D113" s="439"/>
    </row>
    <row r="114" spans="2:4" ht="31.5" customHeight="1" x14ac:dyDescent="0.25">
      <c r="B114" s="435"/>
      <c r="C114" s="439" t="s">
        <v>900</v>
      </c>
      <c r="D114" s="439"/>
    </row>
    <row r="115" spans="2:4" x14ac:dyDescent="0.25">
      <c r="B115" s="435"/>
      <c r="C115" s="439" t="s">
        <v>901</v>
      </c>
      <c r="D115" s="439"/>
    </row>
    <row r="116" spans="2:4" ht="33" customHeight="1" x14ac:dyDescent="0.25">
      <c r="B116" s="435"/>
      <c r="C116" s="439" t="s">
        <v>902</v>
      </c>
      <c r="D116" s="439"/>
    </row>
    <row r="117" spans="2:4" ht="30" customHeight="1" x14ac:dyDescent="0.25">
      <c r="B117" s="435" t="s">
        <v>903</v>
      </c>
      <c r="C117" s="439" t="s">
        <v>904</v>
      </c>
      <c r="D117" s="439"/>
    </row>
    <row r="118" spans="2:4" ht="33.75" customHeight="1" x14ac:dyDescent="0.25">
      <c r="B118" s="435"/>
      <c r="C118" s="439" t="s">
        <v>905</v>
      </c>
      <c r="D118" s="439"/>
    </row>
    <row r="119" spans="2:4" ht="30.75" customHeight="1" x14ac:dyDescent="0.25">
      <c r="B119" s="435" t="s">
        <v>906</v>
      </c>
      <c r="C119" s="439" t="s">
        <v>907</v>
      </c>
      <c r="D119" s="439"/>
    </row>
    <row r="120" spans="2:4" x14ac:dyDescent="0.25">
      <c r="B120" s="435"/>
      <c r="C120" s="439" t="s">
        <v>908</v>
      </c>
      <c r="D120" s="439"/>
    </row>
    <row r="121" spans="2:4" ht="30" customHeight="1" x14ac:dyDescent="0.25">
      <c r="B121" s="435" t="s">
        <v>909</v>
      </c>
      <c r="C121" s="439" t="s">
        <v>910</v>
      </c>
      <c r="D121" s="439"/>
    </row>
    <row r="122" spans="2:4" ht="24.75" customHeight="1" x14ac:dyDescent="0.25">
      <c r="B122" s="435"/>
      <c r="C122" s="439" t="s">
        <v>911</v>
      </c>
      <c r="D122" s="439"/>
    </row>
    <row r="123" spans="2:4" ht="34.5" customHeight="1" x14ac:dyDescent="0.25">
      <c r="B123" s="435"/>
      <c r="C123" s="439" t="s">
        <v>912</v>
      </c>
      <c r="D123" s="439"/>
    </row>
    <row r="124" spans="2:4" ht="21.75" customHeight="1" x14ac:dyDescent="0.25">
      <c r="B124" s="435"/>
      <c r="C124" s="439" t="s">
        <v>913</v>
      </c>
      <c r="D124" s="439"/>
    </row>
    <row r="125" spans="2:4" x14ac:dyDescent="0.25">
      <c r="B125" s="435"/>
      <c r="C125" s="439" t="s">
        <v>914</v>
      </c>
      <c r="D125" s="439"/>
    </row>
    <row r="126" spans="2:4" ht="51.75" customHeight="1" x14ac:dyDescent="0.25">
      <c r="B126" s="435"/>
      <c r="C126" s="439" t="s">
        <v>915</v>
      </c>
      <c r="D126" s="439"/>
    </row>
    <row r="127" spans="2:4" x14ac:dyDescent="0.25">
      <c r="B127" s="440" t="s">
        <v>916</v>
      </c>
      <c r="C127" s="440"/>
      <c r="D127" s="440"/>
    </row>
    <row r="128" spans="2:4" x14ac:dyDescent="0.25">
      <c r="B128" s="298" t="s">
        <v>917</v>
      </c>
      <c r="C128" s="438" t="s">
        <v>918</v>
      </c>
      <c r="D128" s="438"/>
    </row>
    <row r="129" spans="2:4" ht="30" x14ac:dyDescent="0.25">
      <c r="B129" s="297" t="s">
        <v>919</v>
      </c>
      <c r="C129" s="439" t="s">
        <v>920</v>
      </c>
      <c r="D129" s="439"/>
    </row>
    <row r="130" spans="2:4" ht="33.75" customHeight="1" x14ac:dyDescent="0.25">
      <c r="B130" s="435" t="s">
        <v>921</v>
      </c>
      <c r="C130" s="439" t="s">
        <v>922</v>
      </c>
      <c r="D130" s="439"/>
    </row>
    <row r="131" spans="2:4" x14ac:dyDescent="0.25">
      <c r="B131" s="435"/>
      <c r="C131" s="439" t="s">
        <v>923</v>
      </c>
      <c r="D131" s="439"/>
    </row>
    <row r="132" spans="2:4" ht="53.25" customHeight="1" x14ac:dyDescent="0.25">
      <c r="B132" s="435"/>
      <c r="C132" s="439" t="s">
        <v>924</v>
      </c>
      <c r="D132" s="439"/>
    </row>
    <row r="133" spans="2:4" ht="47.25" customHeight="1" x14ac:dyDescent="0.25">
      <c r="B133" s="435"/>
      <c r="C133" s="439" t="s">
        <v>925</v>
      </c>
      <c r="D133" s="439"/>
    </row>
    <row r="134" spans="2:4" ht="47.25" customHeight="1" x14ac:dyDescent="0.25">
      <c r="B134" s="297" t="s">
        <v>926</v>
      </c>
      <c r="C134" s="439"/>
      <c r="D134" s="439"/>
    </row>
    <row r="135" spans="2:4" x14ac:dyDescent="0.25">
      <c r="B135" s="441" t="s">
        <v>1658</v>
      </c>
      <c r="C135" s="440"/>
      <c r="D135" s="440"/>
    </row>
    <row r="136" spans="2:4" x14ac:dyDescent="0.25">
      <c r="B136" s="298" t="s">
        <v>927</v>
      </c>
      <c r="C136" s="438" t="s">
        <v>928</v>
      </c>
      <c r="D136" s="438"/>
    </row>
    <row r="137" spans="2:4" ht="30" x14ac:dyDescent="0.25">
      <c r="B137" s="336" t="s">
        <v>1671</v>
      </c>
      <c r="C137" s="439"/>
      <c r="D137" s="439"/>
    </row>
    <row r="138" spans="2:4" ht="30" x14ac:dyDescent="0.25">
      <c r="B138" s="336" t="s">
        <v>1672</v>
      </c>
      <c r="C138" s="439"/>
      <c r="D138" s="439"/>
    </row>
    <row r="139" spans="2:4" ht="31.5" customHeight="1" x14ac:dyDescent="0.25">
      <c r="B139" s="436" t="s">
        <v>1673</v>
      </c>
      <c r="C139" s="439" t="s">
        <v>929</v>
      </c>
      <c r="D139" s="439"/>
    </row>
    <row r="140" spans="2:4" ht="30.75" customHeight="1" x14ac:dyDescent="0.25">
      <c r="B140" s="435"/>
      <c r="C140" s="439" t="s">
        <v>930</v>
      </c>
      <c r="D140" s="43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78"/>
      <c r="V1" s="78"/>
      <c r="W1" s="78"/>
      <c r="X1" s="78"/>
      <c r="Y1" s="78"/>
      <c r="Z1" s="78"/>
      <c r="AA1" s="78"/>
      <c r="AB1" s="78"/>
      <c r="AC1" s="78"/>
    </row>
    <row r="2" spans="2:29" x14ac:dyDescent="0.25">
      <c r="B2" s="77" t="s">
        <v>1477</v>
      </c>
      <c r="C2" s="78"/>
      <c r="D2" s="78"/>
      <c r="E2" s="78"/>
      <c r="F2" s="78"/>
      <c r="G2" s="78"/>
      <c r="H2" s="78"/>
      <c r="I2" s="78"/>
      <c r="J2" s="78"/>
      <c r="K2" s="78"/>
      <c r="L2" s="78"/>
      <c r="M2" s="78"/>
      <c r="N2" s="78"/>
      <c r="O2" s="78"/>
      <c r="P2" s="78"/>
      <c r="Q2" s="78"/>
      <c r="R2" s="78"/>
      <c r="S2" s="78"/>
      <c r="T2" s="78"/>
      <c r="U2" s="78"/>
      <c r="V2" s="91"/>
      <c r="W2" s="91"/>
      <c r="X2" s="91"/>
      <c r="Y2" s="91"/>
      <c r="Z2" s="91"/>
      <c r="AA2" s="91"/>
      <c r="AB2" s="91"/>
      <c r="AC2" s="78"/>
    </row>
    <row r="3" spans="2:29" ht="15.75" x14ac:dyDescent="0.25">
      <c r="B3" s="82" t="s">
        <v>1478</v>
      </c>
      <c r="C3" s="82" t="s">
        <v>1479</v>
      </c>
      <c r="D3" s="83" t="s">
        <v>1480</v>
      </c>
      <c r="E3" s="442" t="s">
        <v>1481</v>
      </c>
      <c r="F3" s="442"/>
      <c r="G3" s="442"/>
      <c r="H3" s="442"/>
      <c r="I3" s="442"/>
      <c r="J3" s="442"/>
      <c r="K3" s="442"/>
      <c r="L3" s="442"/>
      <c r="M3" s="442"/>
      <c r="N3" s="442"/>
      <c r="O3" s="442"/>
      <c r="P3" s="442"/>
      <c r="Q3" s="442"/>
      <c r="R3" s="442"/>
      <c r="S3" s="442"/>
      <c r="T3" s="442"/>
      <c r="U3" s="78"/>
      <c r="V3" s="89" t="s">
        <v>1482</v>
      </c>
      <c r="W3" s="92"/>
      <c r="X3" s="89" t="s">
        <v>1483</v>
      </c>
      <c r="Y3" s="93"/>
      <c r="Z3" s="90" t="s">
        <v>1484</v>
      </c>
      <c r="AA3" s="93"/>
      <c r="AB3" s="90" t="s">
        <v>1485</v>
      </c>
      <c r="AC3" s="78"/>
    </row>
    <row r="4" spans="2:29" x14ac:dyDescent="0.25">
      <c r="B4" s="84" t="s">
        <v>1486</v>
      </c>
      <c r="C4" s="79" t="s">
        <v>1487</v>
      </c>
      <c r="D4" s="80" t="s">
        <v>1488</v>
      </c>
      <c r="E4" s="71" t="s">
        <v>1489</v>
      </c>
      <c r="F4" s="72"/>
      <c r="G4" s="73"/>
      <c r="H4" s="73"/>
      <c r="I4" s="73"/>
      <c r="J4" s="73"/>
      <c r="K4" s="73"/>
      <c r="L4" s="73"/>
      <c r="M4" s="73"/>
      <c r="N4" s="73"/>
      <c r="O4" s="73"/>
      <c r="P4" s="73"/>
      <c r="Q4" s="74"/>
      <c r="R4" s="75"/>
      <c r="S4" s="76"/>
      <c r="T4" s="73"/>
      <c r="U4" s="78"/>
      <c r="V4" s="89" t="s">
        <v>1490</v>
      </c>
      <c r="W4" s="91"/>
      <c r="X4" s="91"/>
      <c r="Y4" s="91"/>
      <c r="Z4" s="91"/>
      <c r="AA4" s="91"/>
      <c r="AB4" s="91"/>
      <c r="AC4" s="78"/>
    </row>
    <row r="5" spans="2:29" x14ac:dyDescent="0.25">
      <c r="B5" s="88">
        <v>0.33</v>
      </c>
      <c r="C5" s="81" t="s">
        <v>1491</v>
      </c>
      <c r="D5" s="80" t="s">
        <v>1492</v>
      </c>
      <c r="E5" s="71" t="s">
        <v>1493</v>
      </c>
      <c r="F5" s="72"/>
      <c r="G5" s="73"/>
      <c r="H5" s="73"/>
      <c r="I5" s="73"/>
      <c r="J5" s="73"/>
      <c r="K5" s="73"/>
      <c r="L5" s="73"/>
      <c r="M5" s="73"/>
      <c r="N5" s="73"/>
      <c r="O5" s="73"/>
      <c r="P5" s="73"/>
      <c r="Q5" s="73"/>
      <c r="R5" s="73"/>
      <c r="S5" s="73"/>
      <c r="T5" s="73"/>
      <c r="U5" s="78"/>
      <c r="V5" s="91"/>
      <c r="W5" s="91"/>
      <c r="X5" s="91"/>
      <c r="Y5" s="91"/>
      <c r="Z5" s="91"/>
      <c r="AA5" s="91"/>
      <c r="AB5" s="91"/>
      <c r="AC5" s="78"/>
    </row>
    <row r="6" spans="2:29" x14ac:dyDescent="0.25">
      <c r="B6" s="85">
        <v>0.66</v>
      </c>
      <c r="C6" s="81" t="s">
        <v>1494</v>
      </c>
      <c r="D6" s="80" t="s">
        <v>1495</v>
      </c>
      <c r="E6" s="71" t="s">
        <v>1496</v>
      </c>
      <c r="F6" s="72"/>
      <c r="G6" s="73"/>
      <c r="H6" s="73"/>
      <c r="I6" s="73"/>
      <c r="J6" s="73"/>
      <c r="K6" s="73"/>
      <c r="L6" s="73"/>
      <c r="M6" s="73"/>
      <c r="N6" s="73"/>
      <c r="O6" s="73"/>
      <c r="P6" s="73"/>
      <c r="Q6" s="73"/>
      <c r="R6" s="73"/>
      <c r="S6" s="73"/>
      <c r="T6" s="73"/>
      <c r="U6" s="78"/>
      <c r="V6" s="78"/>
      <c r="W6" s="78"/>
      <c r="X6" s="78"/>
      <c r="Y6" s="78"/>
      <c r="Z6" s="78"/>
      <c r="AA6" s="78"/>
      <c r="AB6" s="78"/>
      <c r="AC6" s="78"/>
    </row>
    <row r="7" spans="2:29" x14ac:dyDescent="0.25">
      <c r="B7" s="86" t="s">
        <v>1497</v>
      </c>
      <c r="C7" s="79" t="s">
        <v>1498</v>
      </c>
      <c r="D7" s="80" t="s">
        <v>1499</v>
      </c>
      <c r="E7" s="71" t="s">
        <v>1500</v>
      </c>
      <c r="F7" s="72"/>
      <c r="G7" s="73"/>
      <c r="H7" s="73"/>
      <c r="I7" s="73"/>
      <c r="J7" s="73"/>
      <c r="K7" s="73"/>
      <c r="L7" s="73"/>
      <c r="M7" s="73"/>
      <c r="N7" s="73"/>
      <c r="O7" s="73"/>
      <c r="P7" s="73"/>
      <c r="Q7" s="73"/>
      <c r="R7" s="73"/>
      <c r="S7" s="73"/>
      <c r="T7" s="73"/>
    </row>
    <row r="10" spans="2:29" x14ac:dyDescent="0.25">
      <c r="J10" s="103" t="s">
        <v>1501</v>
      </c>
      <c r="K10">
        <v>1</v>
      </c>
    </row>
    <row r="11" spans="2:29" x14ac:dyDescent="0.25">
      <c r="J11" s="103" t="s">
        <v>1502</v>
      </c>
      <c r="K11">
        <v>1</v>
      </c>
    </row>
    <row r="12" spans="2:29" x14ac:dyDescent="0.25">
      <c r="J12" s="103" t="s">
        <v>1503</v>
      </c>
      <c r="K12">
        <v>1</v>
      </c>
    </row>
    <row r="54" spans="1:4" x14ac:dyDescent="0.25">
      <c r="A54" s="78"/>
      <c r="B54" s="78"/>
      <c r="C54" s="78"/>
      <c r="D54" s="78"/>
    </row>
    <row r="55" spans="1:4" x14ac:dyDescent="0.25">
      <c r="A55" s="78"/>
      <c r="B55" s="37" t="s">
        <v>1504</v>
      </c>
      <c r="C55" s="30"/>
      <c r="D55" s="78"/>
    </row>
    <row r="56" spans="1:4" x14ac:dyDescent="0.25">
      <c r="A56" s="78"/>
      <c r="B56" s="38" t="s">
        <v>1505</v>
      </c>
      <c r="C56" s="39" t="s">
        <v>1506</v>
      </c>
      <c r="D56" s="78"/>
    </row>
    <row r="57" spans="1:4" x14ac:dyDescent="0.25">
      <c r="A57" s="78"/>
      <c r="B57" s="40" t="s">
        <v>1507</v>
      </c>
      <c r="C57" s="39" t="s">
        <v>1508</v>
      </c>
      <c r="D57" s="78"/>
    </row>
    <row r="58" spans="1:4" x14ac:dyDescent="0.25">
      <c r="A58" s="78"/>
      <c r="B58" s="38" t="s">
        <v>1509</v>
      </c>
      <c r="C58" s="39" t="s">
        <v>1510</v>
      </c>
      <c r="D58" s="78"/>
    </row>
    <row r="59" spans="1:4" x14ac:dyDescent="0.25">
      <c r="A59" s="78"/>
      <c r="B59" s="38" t="s">
        <v>1511</v>
      </c>
      <c r="C59" s="39" t="s">
        <v>1512</v>
      </c>
      <c r="D59" s="78"/>
    </row>
    <row r="60" spans="1:4" ht="15.75" thickBot="1" x14ac:dyDescent="0.3">
      <c r="A60" s="78"/>
      <c r="B60" s="41" t="s">
        <v>1513</v>
      </c>
      <c r="C60" s="42"/>
      <c r="D60" s="78"/>
    </row>
    <row r="61" spans="1:4" ht="15.75" thickBot="1" x14ac:dyDescent="0.3">
      <c r="A61" s="78"/>
      <c r="B61" s="43" t="s">
        <v>1514</v>
      </c>
      <c r="C61" s="44" t="s">
        <v>1515</v>
      </c>
      <c r="D61" s="78"/>
    </row>
    <row r="62" spans="1:4" ht="15.75" thickBot="1" x14ac:dyDescent="0.3">
      <c r="A62" s="78"/>
      <c r="B62" s="45" t="s">
        <v>1516</v>
      </c>
      <c r="C62" s="44"/>
      <c r="D62" s="78"/>
    </row>
    <row r="63" spans="1:4" ht="15.75" thickBot="1" x14ac:dyDescent="0.3">
      <c r="A63" s="78"/>
      <c r="B63" s="46" t="s">
        <v>1517</v>
      </c>
      <c r="C63" s="39" t="s">
        <v>1518</v>
      </c>
      <c r="D63" s="78"/>
    </row>
    <row r="64" spans="1:4" ht="15.75" thickBot="1" x14ac:dyDescent="0.3">
      <c r="A64" s="78"/>
      <c r="B64" s="47" t="s">
        <v>1519</v>
      </c>
      <c r="C64" s="44" t="s">
        <v>1520</v>
      </c>
      <c r="D64" s="78"/>
    </row>
    <row r="65" spans="1:4" ht="15.75" thickBot="1" x14ac:dyDescent="0.3">
      <c r="A65" s="78"/>
      <c r="B65" s="48" t="s">
        <v>1521</v>
      </c>
      <c r="C65" s="44"/>
      <c r="D65" s="78"/>
    </row>
    <row r="66" spans="1:4" ht="15.75" thickBot="1" x14ac:dyDescent="0.3">
      <c r="A66" s="78"/>
      <c r="B66" s="49" t="s">
        <v>1522</v>
      </c>
      <c r="C66" s="39" t="s">
        <v>1523</v>
      </c>
      <c r="D66" s="78"/>
    </row>
    <row r="67" spans="1:4" x14ac:dyDescent="0.25">
      <c r="A67" s="78"/>
      <c r="B67" s="78"/>
      <c r="C67" s="78"/>
      <c r="D67" s="78"/>
    </row>
    <row r="68" spans="1:4" x14ac:dyDescent="0.25">
      <c r="A68" s="78"/>
      <c r="B68" s="78"/>
      <c r="C68" s="78"/>
      <c r="D68" s="78"/>
    </row>
    <row r="69" spans="1:4" x14ac:dyDescent="0.25">
      <c r="A69" s="78"/>
      <c r="B69" s="78"/>
      <c r="C69" s="78"/>
      <c r="D69" s="78"/>
    </row>
    <row r="70" spans="1:4" x14ac:dyDescent="0.25">
      <c r="A70" s="78"/>
      <c r="B70" s="78"/>
      <c r="C70" s="78"/>
      <c r="D70" s="78"/>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70" zoomScaleNormal="70" workbookViewId="0">
      <selection activeCell="I54" sqref="I54"/>
    </sheetView>
  </sheetViews>
  <sheetFormatPr defaultRowHeight="15" x14ac:dyDescent="0.25"/>
  <cols>
    <col min="1" max="1" width="9.140625" style="150"/>
    <col min="2" max="2" width="7.28515625" style="150" customWidth="1"/>
    <col min="3" max="3" width="10.85546875" style="150" customWidth="1"/>
    <col min="4" max="4" width="11" style="150" customWidth="1"/>
    <col min="5" max="5" width="3.42578125" style="150" customWidth="1"/>
    <col min="6" max="7" width="41.7109375" style="150" customWidth="1"/>
    <col min="8" max="8" width="63.7109375" style="150" customWidth="1"/>
    <col min="9" max="9" width="77" style="150" customWidth="1"/>
    <col min="10" max="16384" width="9.140625" style="150"/>
  </cols>
  <sheetData>
    <row r="2" spans="3:11" ht="33" customHeight="1" x14ac:dyDescent="0.3">
      <c r="C2" s="452" t="s">
        <v>931</v>
      </c>
      <c r="D2" s="452"/>
      <c r="E2" s="291"/>
      <c r="F2" s="456" t="s">
        <v>932</v>
      </c>
      <c r="G2" s="457"/>
      <c r="H2" s="457"/>
      <c r="I2" s="457"/>
    </row>
    <row r="3" spans="3:11" ht="28.5" customHeight="1" x14ac:dyDescent="0.25">
      <c r="C3" s="452"/>
      <c r="D3" s="452"/>
      <c r="E3" s="291"/>
      <c r="F3" s="454" t="s">
        <v>933</v>
      </c>
      <c r="G3" s="455"/>
      <c r="H3" s="455"/>
      <c r="I3" s="455"/>
    </row>
    <row r="4" spans="3:11" ht="15.75" thickBot="1" x14ac:dyDescent="0.3">
      <c r="F4" s="262"/>
      <c r="G4" s="262"/>
      <c r="H4" s="262"/>
    </row>
    <row r="5" spans="3:11" ht="25.5" customHeight="1" x14ac:dyDescent="0.25">
      <c r="C5" s="453" t="s">
        <v>934</v>
      </c>
      <c r="D5" s="453"/>
      <c r="E5" s="167"/>
      <c r="F5" s="261" t="s">
        <v>935</v>
      </c>
      <c r="G5" s="261" t="s">
        <v>936</v>
      </c>
      <c r="H5" s="261" t="s">
        <v>937</v>
      </c>
      <c r="I5" s="260" t="s">
        <v>938</v>
      </c>
    </row>
    <row r="6" spans="3:11" ht="23.25" customHeight="1" thickBot="1" x14ac:dyDescent="0.3">
      <c r="C6" s="259"/>
      <c r="D6" s="259"/>
      <c r="E6" s="167"/>
      <c r="F6" s="458" t="s">
        <v>939</v>
      </c>
      <c r="G6" s="458"/>
      <c r="H6" s="458"/>
      <c r="I6" s="458"/>
      <c r="J6" s="167"/>
    </row>
    <row r="7" spans="3:11" s="245" customFormat="1" ht="12" customHeight="1" x14ac:dyDescent="0.25">
      <c r="C7" s="446" t="s">
        <v>940</v>
      </c>
      <c r="D7" s="446"/>
      <c r="F7" s="258"/>
      <c r="G7" s="255"/>
      <c r="H7" s="255"/>
      <c r="I7" s="255"/>
      <c r="J7" s="246"/>
    </row>
    <row r="8" spans="3:11" ht="37.5" customHeight="1" x14ac:dyDescent="0.25">
      <c r="C8" s="446"/>
      <c r="D8" s="446"/>
      <c r="E8" s="167"/>
      <c r="F8" s="448" t="s">
        <v>941</v>
      </c>
      <c r="G8" s="243" t="s">
        <v>942</v>
      </c>
      <c r="H8" s="242" t="s">
        <v>943</v>
      </c>
      <c r="I8" s="242" t="s">
        <v>944</v>
      </c>
      <c r="J8" s="167"/>
    </row>
    <row r="9" spans="3:11" ht="50.25" customHeight="1" x14ac:dyDescent="0.25">
      <c r="C9" s="446"/>
      <c r="D9" s="446"/>
      <c r="E9" s="167"/>
      <c r="F9" s="448"/>
      <c r="G9" s="243" t="s">
        <v>945</v>
      </c>
      <c r="H9" s="242" t="s">
        <v>946</v>
      </c>
      <c r="I9" s="242" t="s">
        <v>947</v>
      </c>
    </row>
    <row r="10" spans="3:11" ht="38.25" customHeight="1" thickBot="1" x14ac:dyDescent="0.3">
      <c r="C10" s="446"/>
      <c r="D10" s="446"/>
      <c r="F10" s="449"/>
      <c r="G10" s="257"/>
      <c r="H10" s="244" t="s">
        <v>948</v>
      </c>
      <c r="I10" s="250"/>
      <c r="J10" s="167"/>
      <c r="K10" s="167"/>
    </row>
    <row r="11" spans="3:11" ht="12" customHeight="1" x14ac:dyDescent="0.25">
      <c r="C11" s="445" t="s">
        <v>949</v>
      </c>
      <c r="D11" s="445"/>
      <c r="E11" s="167"/>
      <c r="F11" s="253"/>
      <c r="G11" s="253"/>
      <c r="H11" s="248"/>
      <c r="I11" s="249"/>
      <c r="J11" s="167"/>
      <c r="K11" s="167"/>
    </row>
    <row r="12" spans="3:11" ht="64.5" customHeight="1" x14ac:dyDescent="0.25">
      <c r="C12" s="446"/>
      <c r="D12" s="446"/>
      <c r="E12" s="167"/>
      <c r="F12" s="448" t="s">
        <v>950</v>
      </c>
      <c r="G12" s="443" t="s">
        <v>951</v>
      </c>
      <c r="H12" s="240" t="s">
        <v>952</v>
      </c>
      <c r="I12" s="240" t="s">
        <v>953</v>
      </c>
      <c r="J12" s="167"/>
    </row>
    <row r="13" spans="3:11" ht="41.25" customHeight="1" x14ac:dyDescent="0.25">
      <c r="C13" s="446"/>
      <c r="D13" s="446"/>
      <c r="E13" s="167"/>
      <c r="F13" s="448"/>
      <c r="G13" s="443"/>
      <c r="H13" s="240" t="s">
        <v>954</v>
      </c>
      <c r="I13" s="240" t="s">
        <v>955</v>
      </c>
      <c r="J13" s="167"/>
    </row>
    <row r="14" spans="3:11" ht="39.75" customHeight="1" thickBot="1" x14ac:dyDescent="0.3">
      <c r="C14" s="447"/>
      <c r="D14" s="447"/>
      <c r="E14" s="167"/>
      <c r="F14" s="449"/>
      <c r="G14" s="254"/>
      <c r="H14" s="240" t="s">
        <v>956</v>
      </c>
      <c r="I14" s="240" t="s">
        <v>957</v>
      </c>
      <c r="J14" s="167"/>
    </row>
    <row r="15" spans="3:11" ht="9.75" customHeight="1" x14ac:dyDescent="0.25">
      <c r="C15" s="445" t="s">
        <v>958</v>
      </c>
      <c r="D15" s="445"/>
      <c r="E15" s="167"/>
      <c r="F15" s="243"/>
      <c r="G15" s="240"/>
      <c r="H15" s="252"/>
      <c r="I15" s="252"/>
      <c r="J15" s="167"/>
    </row>
    <row r="16" spans="3:11" ht="74.25" customHeight="1" x14ac:dyDescent="0.25">
      <c r="C16" s="446"/>
      <c r="D16" s="446"/>
      <c r="F16" s="448" t="s">
        <v>959</v>
      </c>
      <c r="G16" s="443" t="s">
        <v>960</v>
      </c>
      <c r="H16" s="242" t="s">
        <v>961</v>
      </c>
      <c r="I16" s="242" t="s">
        <v>962</v>
      </c>
      <c r="J16" s="167"/>
    </row>
    <row r="17" spans="3:10" ht="71.25" customHeight="1" x14ac:dyDescent="0.25">
      <c r="C17" s="446"/>
      <c r="D17" s="446"/>
      <c r="F17" s="448"/>
      <c r="G17" s="443"/>
      <c r="H17" s="242" t="s">
        <v>963</v>
      </c>
      <c r="I17" s="242"/>
      <c r="J17" s="167"/>
    </row>
    <row r="18" spans="3:10" ht="67.5" customHeight="1" thickBot="1" x14ac:dyDescent="0.3">
      <c r="C18" s="447"/>
      <c r="D18" s="447"/>
      <c r="F18" s="448"/>
      <c r="G18" s="242"/>
      <c r="H18" s="242" t="s">
        <v>964</v>
      </c>
      <c r="I18" s="242"/>
      <c r="J18" s="167"/>
    </row>
    <row r="19" spans="3:10" ht="27.75" customHeight="1" thickBot="1" x14ac:dyDescent="0.3">
      <c r="C19" s="451"/>
      <c r="D19" s="451"/>
      <c r="E19" s="167"/>
      <c r="F19" s="450" t="s">
        <v>965</v>
      </c>
      <c r="G19" s="450"/>
      <c r="H19" s="450"/>
      <c r="I19" s="450"/>
    </row>
    <row r="20" spans="3:10" s="245" customFormat="1" ht="9" customHeight="1" x14ac:dyDescent="0.25">
      <c r="C20" s="256"/>
      <c r="D20" s="256"/>
      <c r="E20" s="246"/>
      <c r="F20" s="247"/>
      <c r="G20" s="247"/>
      <c r="H20" s="255"/>
      <c r="I20" s="247"/>
    </row>
    <row r="21" spans="3:10" ht="37.5" customHeight="1" x14ac:dyDescent="0.25">
      <c r="C21" s="446" t="s">
        <v>966</v>
      </c>
      <c r="D21" s="446"/>
      <c r="E21" s="167"/>
      <c r="F21" s="448" t="s">
        <v>967</v>
      </c>
      <c r="G21" s="242" t="s">
        <v>968</v>
      </c>
      <c r="H21" s="242" t="s">
        <v>969</v>
      </c>
      <c r="I21" s="242" t="s">
        <v>970</v>
      </c>
      <c r="J21" s="167"/>
    </row>
    <row r="22" spans="3:10" ht="25.5" customHeight="1" x14ac:dyDescent="0.25">
      <c r="C22" s="446"/>
      <c r="D22" s="446"/>
      <c r="E22" s="167"/>
      <c r="F22" s="448"/>
      <c r="G22" s="443" t="s">
        <v>971</v>
      </c>
      <c r="H22" s="443" t="s">
        <v>972</v>
      </c>
      <c r="I22" s="242" t="s">
        <v>973</v>
      </c>
    </row>
    <row r="23" spans="3:10" ht="42" customHeight="1" thickBot="1" x14ac:dyDescent="0.3">
      <c r="C23" s="447"/>
      <c r="D23" s="447"/>
      <c r="F23" s="449"/>
      <c r="G23" s="444"/>
      <c r="H23" s="444"/>
      <c r="I23" s="244" t="s">
        <v>974</v>
      </c>
      <c r="J23" s="167"/>
    </row>
    <row r="24" spans="3:10" s="246" customFormat="1" ht="8.25" customHeight="1" x14ac:dyDescent="0.25">
      <c r="C24" s="251"/>
      <c r="D24" s="251"/>
      <c r="F24" s="243"/>
      <c r="G24" s="242"/>
      <c r="H24" s="242"/>
      <c r="I24" s="242"/>
    </row>
    <row r="25" spans="3:10" ht="78" customHeight="1" x14ac:dyDescent="0.25">
      <c r="C25" s="446" t="s">
        <v>975</v>
      </c>
      <c r="D25" s="446"/>
      <c r="E25" s="167"/>
      <c r="F25" s="448" t="s">
        <v>976</v>
      </c>
      <c r="G25" s="240" t="s">
        <v>977</v>
      </c>
      <c r="H25" s="240" t="s">
        <v>978</v>
      </c>
      <c r="I25" s="240" t="s">
        <v>979</v>
      </c>
      <c r="J25" s="167"/>
    </row>
    <row r="26" spans="3:10" ht="60" customHeight="1" x14ac:dyDescent="0.25">
      <c r="C26" s="446"/>
      <c r="D26" s="446"/>
      <c r="F26" s="448"/>
      <c r="G26" s="240" t="s">
        <v>980</v>
      </c>
      <c r="H26" s="240" t="s">
        <v>981</v>
      </c>
      <c r="I26" s="240" t="s">
        <v>982</v>
      </c>
      <c r="J26" s="167"/>
    </row>
    <row r="27" spans="3:10" ht="52.5" customHeight="1" thickBot="1" x14ac:dyDescent="0.3">
      <c r="C27" s="447"/>
      <c r="D27" s="447"/>
      <c r="F27" s="448"/>
      <c r="G27" s="240" t="s">
        <v>983</v>
      </c>
      <c r="H27" s="240"/>
      <c r="I27" s="254" t="s">
        <v>984</v>
      </c>
      <c r="J27" s="167"/>
    </row>
    <row r="28" spans="3:10" s="245" customFormat="1" ht="12.75" customHeight="1" x14ac:dyDescent="0.25">
      <c r="C28" s="251"/>
      <c r="D28" s="251"/>
      <c r="F28" s="253"/>
      <c r="G28" s="252"/>
      <c r="H28" s="252"/>
      <c r="I28" s="240"/>
      <c r="J28" s="246"/>
    </row>
    <row r="29" spans="3:10" ht="39.75" customHeight="1" x14ac:dyDescent="0.25">
      <c r="C29" s="446" t="s">
        <v>985</v>
      </c>
      <c r="D29" s="446"/>
      <c r="F29" s="448" t="s">
        <v>986</v>
      </c>
      <c r="G29" s="443" t="s">
        <v>987</v>
      </c>
      <c r="H29" s="242" t="s">
        <v>988</v>
      </c>
      <c r="I29" s="242" t="s">
        <v>989</v>
      </c>
    </row>
    <row r="30" spans="3:10" ht="64.5" customHeight="1" x14ac:dyDescent="0.25">
      <c r="C30" s="446"/>
      <c r="D30" s="446"/>
      <c r="F30" s="448"/>
      <c r="G30" s="443"/>
      <c r="H30" s="443" t="s">
        <v>990</v>
      </c>
      <c r="I30" s="242" t="s">
        <v>991</v>
      </c>
    </row>
    <row r="31" spans="3:10" ht="23.25" customHeight="1" thickBot="1" x14ac:dyDescent="0.3">
      <c r="C31" s="447"/>
      <c r="D31" s="447"/>
      <c r="F31" s="449"/>
      <c r="G31" s="444"/>
      <c r="H31" s="444"/>
      <c r="I31" s="242" t="s">
        <v>992</v>
      </c>
      <c r="J31" s="167"/>
    </row>
    <row r="32" spans="3:10" ht="8.25" customHeight="1" x14ac:dyDescent="0.25">
      <c r="C32" s="251"/>
      <c r="D32" s="251"/>
      <c r="F32" s="243"/>
      <c r="G32" s="242"/>
      <c r="H32" s="242"/>
      <c r="I32" s="248"/>
      <c r="J32" s="167"/>
    </row>
    <row r="33" spans="3:10" ht="69.75" customHeight="1" x14ac:dyDescent="0.25">
      <c r="C33" s="446" t="s">
        <v>993</v>
      </c>
      <c r="D33" s="446"/>
      <c r="F33" s="448" t="s">
        <v>994</v>
      </c>
      <c r="G33" s="242" t="s">
        <v>995</v>
      </c>
      <c r="H33" s="242" t="s">
        <v>996</v>
      </c>
      <c r="I33" s="242" t="s">
        <v>997</v>
      </c>
    </row>
    <row r="34" spans="3:10" ht="50.25" customHeight="1" x14ac:dyDescent="0.25">
      <c r="C34" s="446"/>
      <c r="D34" s="446"/>
      <c r="F34" s="448"/>
      <c r="G34" s="242" t="s">
        <v>998</v>
      </c>
      <c r="H34" s="242" t="s">
        <v>999</v>
      </c>
      <c r="I34" s="443" t="s">
        <v>1000</v>
      </c>
      <c r="J34" s="167"/>
    </row>
    <row r="35" spans="3:10" ht="33.75" customHeight="1" x14ac:dyDescent="0.25">
      <c r="C35" s="446"/>
      <c r="D35" s="446"/>
      <c r="F35" s="448"/>
      <c r="G35" s="443" t="s">
        <v>1001</v>
      </c>
      <c r="H35" s="242" t="s">
        <v>1002</v>
      </c>
      <c r="I35" s="443"/>
      <c r="J35" s="167"/>
    </row>
    <row r="36" spans="3:10" ht="25.5" customHeight="1" thickBot="1" x14ac:dyDescent="0.3">
      <c r="C36" s="447"/>
      <c r="D36" s="447"/>
      <c r="F36" s="449"/>
      <c r="G36" s="444"/>
      <c r="H36" s="244" t="s">
        <v>1003</v>
      </c>
      <c r="I36" s="444"/>
      <c r="J36" s="167"/>
    </row>
    <row r="37" spans="3:10" s="245" customFormat="1" ht="10.5" customHeight="1" x14ac:dyDescent="0.25">
      <c r="C37" s="445" t="s">
        <v>1004</v>
      </c>
      <c r="D37" s="445"/>
      <c r="F37" s="243"/>
      <c r="G37" s="242"/>
      <c r="H37" s="242"/>
      <c r="I37" s="242"/>
      <c r="J37" s="246"/>
    </row>
    <row r="38" spans="3:10" ht="37.5" customHeight="1" x14ac:dyDescent="0.25">
      <c r="C38" s="446"/>
      <c r="D38" s="446"/>
      <c r="F38" s="448" t="s">
        <v>1005</v>
      </c>
      <c r="G38" s="242" t="s">
        <v>1006</v>
      </c>
      <c r="H38" s="242" t="s">
        <v>1007</v>
      </c>
      <c r="I38" s="242" t="s">
        <v>1008</v>
      </c>
      <c r="J38" s="167"/>
    </row>
    <row r="39" spans="3:10" ht="57" customHeight="1" x14ac:dyDescent="0.25">
      <c r="C39" s="446"/>
      <c r="D39" s="446"/>
      <c r="F39" s="448"/>
      <c r="G39" s="242" t="s">
        <v>1009</v>
      </c>
      <c r="H39" s="242" t="s">
        <v>1010</v>
      </c>
      <c r="I39" s="242" t="s">
        <v>1011</v>
      </c>
      <c r="J39" s="167"/>
    </row>
    <row r="40" spans="3:10" ht="43.5" customHeight="1" thickBot="1" x14ac:dyDescent="0.3">
      <c r="C40" s="447"/>
      <c r="D40" s="447"/>
      <c r="F40" s="449"/>
      <c r="G40" s="244" t="s">
        <v>1012</v>
      </c>
      <c r="H40" s="250"/>
      <c r="I40" s="242"/>
      <c r="J40" s="167"/>
    </row>
    <row r="41" spans="3:10" s="245" customFormat="1" ht="12" customHeight="1" x14ac:dyDescent="0.25">
      <c r="C41" s="445" t="s">
        <v>1013</v>
      </c>
      <c r="D41" s="445"/>
      <c r="F41" s="459" t="s">
        <v>1014</v>
      </c>
      <c r="G41" s="242"/>
      <c r="H41" s="249"/>
      <c r="I41" s="248"/>
      <c r="J41" s="246"/>
    </row>
    <row r="42" spans="3:10" ht="52.5" customHeight="1" x14ac:dyDescent="0.25">
      <c r="C42" s="446"/>
      <c r="D42" s="446"/>
      <c r="F42" s="460"/>
      <c r="G42" s="242" t="s">
        <v>1015</v>
      </c>
      <c r="H42" s="242" t="s">
        <v>1016</v>
      </c>
      <c r="I42" s="242" t="s">
        <v>1017</v>
      </c>
      <c r="J42" s="167"/>
    </row>
    <row r="43" spans="3:10" ht="36" customHeight="1" x14ac:dyDescent="0.25">
      <c r="C43" s="446"/>
      <c r="D43" s="446"/>
      <c r="F43" s="460"/>
      <c r="G43" s="242" t="s">
        <v>1018</v>
      </c>
      <c r="H43" s="242" t="s">
        <v>1019</v>
      </c>
      <c r="I43" s="242" t="s">
        <v>1020</v>
      </c>
      <c r="J43" s="167"/>
    </row>
    <row r="44" spans="3:10" ht="39.75" customHeight="1" thickBot="1" x14ac:dyDescent="0.3">
      <c r="C44" s="447"/>
      <c r="D44" s="447"/>
      <c r="F44" s="461"/>
      <c r="G44" s="244"/>
      <c r="H44" s="244" t="s">
        <v>1021</v>
      </c>
      <c r="I44" s="244" t="s">
        <v>1022</v>
      </c>
      <c r="J44" s="167"/>
    </row>
    <row r="45" spans="3:10" ht="24" customHeight="1" thickBot="1" x14ac:dyDescent="0.3">
      <c r="C45" s="462"/>
      <c r="D45" s="462"/>
      <c r="F45" s="450" t="s">
        <v>1023</v>
      </c>
      <c r="G45" s="450"/>
      <c r="H45" s="450"/>
      <c r="I45" s="450"/>
      <c r="J45" s="167"/>
    </row>
    <row r="46" spans="3:10" s="245" customFormat="1" ht="7.5" customHeight="1" x14ac:dyDescent="0.25">
      <c r="C46" s="445" t="s">
        <v>1024</v>
      </c>
      <c r="D46" s="445"/>
      <c r="F46" s="247"/>
      <c r="G46" s="247"/>
      <c r="H46" s="247"/>
      <c r="I46" s="247"/>
      <c r="J46" s="246"/>
    </row>
    <row r="47" spans="3:10" ht="54.75" customHeight="1" x14ac:dyDescent="0.25">
      <c r="C47" s="446"/>
      <c r="D47" s="446"/>
      <c r="F47" s="448" t="s">
        <v>1025</v>
      </c>
      <c r="G47" s="242" t="s">
        <v>1026</v>
      </c>
      <c r="H47" s="242" t="s">
        <v>1027</v>
      </c>
      <c r="I47" s="242" t="s">
        <v>1028</v>
      </c>
      <c r="J47" s="167"/>
    </row>
    <row r="48" spans="3:10" ht="39.75" customHeight="1" thickBot="1" x14ac:dyDescent="0.3">
      <c r="C48" s="447"/>
      <c r="D48" s="447"/>
      <c r="F48" s="449"/>
      <c r="G48" s="244" t="s">
        <v>1029</v>
      </c>
      <c r="H48" s="244" t="s">
        <v>1030</v>
      </c>
      <c r="I48" s="244" t="s">
        <v>1031</v>
      </c>
      <c r="J48" s="167"/>
    </row>
    <row r="49" spans="3:10" ht="9.75" customHeight="1" x14ac:dyDescent="0.25">
      <c r="C49" s="445" t="s">
        <v>1032</v>
      </c>
      <c r="D49" s="445"/>
      <c r="F49" s="243"/>
      <c r="G49" s="242"/>
      <c r="H49" s="242"/>
      <c r="I49" s="242"/>
      <c r="J49" s="167"/>
    </row>
    <row r="50" spans="3:10" ht="66.75" customHeight="1" x14ac:dyDescent="0.25">
      <c r="C50" s="446"/>
      <c r="D50" s="446"/>
      <c r="F50" s="448" t="s">
        <v>1033</v>
      </c>
      <c r="G50" s="242" t="s">
        <v>1034</v>
      </c>
      <c r="H50" s="242" t="s">
        <v>1035</v>
      </c>
      <c r="I50" s="242" t="s">
        <v>1036</v>
      </c>
    </row>
    <row r="51" spans="3:10" ht="51" customHeight="1" x14ac:dyDescent="0.25">
      <c r="C51" s="446"/>
      <c r="D51" s="446"/>
      <c r="F51" s="448"/>
      <c r="G51" s="242" t="s">
        <v>1037</v>
      </c>
      <c r="H51" s="242" t="s">
        <v>1038</v>
      </c>
      <c r="I51" s="242" t="s">
        <v>1039</v>
      </c>
      <c r="J51" s="167"/>
    </row>
    <row r="52" spans="3:10" ht="74.25" customHeight="1" thickBot="1" x14ac:dyDescent="0.3">
      <c r="C52" s="447"/>
      <c r="D52" s="447"/>
      <c r="F52" s="449"/>
      <c r="G52" s="244"/>
      <c r="H52" s="244" t="s">
        <v>1040</v>
      </c>
      <c r="I52" s="244" t="s">
        <v>1041</v>
      </c>
    </row>
    <row r="53" spans="3:10" ht="9.75" customHeight="1" x14ac:dyDescent="0.25">
      <c r="C53" s="445" t="s">
        <v>1042</v>
      </c>
      <c r="D53" s="445"/>
      <c r="F53" s="243"/>
      <c r="G53" s="242"/>
      <c r="H53" s="242"/>
      <c r="I53" s="242"/>
    </row>
    <row r="54" spans="3:10" ht="72" customHeight="1" x14ac:dyDescent="0.25">
      <c r="C54" s="446"/>
      <c r="D54" s="446"/>
      <c r="E54" s="167"/>
      <c r="F54" s="448" t="s">
        <v>1043</v>
      </c>
      <c r="G54" s="242" t="s">
        <v>1044</v>
      </c>
      <c r="H54" s="242" t="s">
        <v>1045</v>
      </c>
      <c r="I54" s="242" t="s">
        <v>1046</v>
      </c>
    </row>
    <row r="55" spans="3:10" ht="62.25" customHeight="1" thickBot="1" x14ac:dyDescent="0.3">
      <c r="C55" s="447"/>
      <c r="D55" s="447"/>
      <c r="F55" s="448"/>
      <c r="G55" s="242"/>
      <c r="H55" s="241" t="s">
        <v>1047</v>
      </c>
      <c r="I55" s="240" t="s">
        <v>1048</v>
      </c>
      <c r="J55" s="167"/>
    </row>
    <row r="56" spans="3:10" x14ac:dyDescent="0.25">
      <c r="F56" s="239"/>
      <c r="G56" s="239"/>
      <c r="H56" s="239"/>
      <c r="I56" s="239"/>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12" customWidth="1"/>
    <col min="2" max="2" width="45.7109375" style="12" customWidth="1"/>
    <col min="3" max="3" width="6" style="12" customWidth="1"/>
    <col min="4" max="4" width="62.28515625" style="12" customWidth="1"/>
    <col min="5" max="5" width="7.28515625" style="8" customWidth="1"/>
    <col min="6" max="6" width="111.42578125" style="8" customWidth="1"/>
    <col min="7" max="7" width="5.28515625" style="12" customWidth="1"/>
    <col min="8" max="16384" width="11.42578125" style="12"/>
  </cols>
  <sheetData>
    <row r="1" spans="1:12" ht="11.25" customHeight="1" x14ac:dyDescent="0.25">
      <c r="B1" s="13" t="s">
        <v>1141</v>
      </c>
      <c r="C1" s="8"/>
      <c r="D1" s="13" t="s">
        <v>1142</v>
      </c>
      <c r="F1" s="13" t="s">
        <v>1143</v>
      </c>
      <c r="G1" s="109" t="s">
        <v>1144</v>
      </c>
      <c r="H1" s="26"/>
      <c r="I1" s="26"/>
      <c r="J1" s="26"/>
      <c r="K1" s="26"/>
      <c r="L1" s="26"/>
    </row>
    <row r="2" spans="1:12" ht="11.25" customHeight="1" x14ac:dyDescent="0.25">
      <c r="A2" s="8" t="s">
        <v>1145</v>
      </c>
      <c r="B2" s="8" t="s">
        <v>1146</v>
      </c>
      <c r="C2" s="8" t="s">
        <v>1147</v>
      </c>
      <c r="D2" s="8" t="s">
        <v>1148</v>
      </c>
      <c r="E2" s="8" t="s">
        <v>1149</v>
      </c>
      <c r="F2" s="8" t="s">
        <v>1150</v>
      </c>
      <c r="G2" s="110">
        <v>1</v>
      </c>
    </row>
    <row r="3" spans="1:12" ht="11.25" customHeight="1" x14ac:dyDescent="0.25">
      <c r="A3" s="8"/>
      <c r="B3" s="8"/>
      <c r="C3" s="8"/>
      <c r="D3" s="8"/>
      <c r="E3" s="8" t="s">
        <v>1151</v>
      </c>
      <c r="F3" s="8" t="s">
        <v>1152</v>
      </c>
      <c r="G3" s="110">
        <v>1</v>
      </c>
    </row>
    <row r="4" spans="1:12" ht="11.25" customHeight="1" x14ac:dyDescent="0.25">
      <c r="A4" s="8"/>
      <c r="B4" s="8"/>
      <c r="D4" s="14"/>
      <c r="E4" s="8" t="s">
        <v>1153</v>
      </c>
      <c r="F4" s="8" t="s">
        <v>1154</v>
      </c>
      <c r="G4" s="110">
        <v>1</v>
      </c>
    </row>
    <row r="5" spans="1:12" ht="11.25" customHeight="1" x14ac:dyDescent="0.25">
      <c r="A5" s="8"/>
      <c r="B5" s="8"/>
      <c r="D5" s="14"/>
      <c r="E5" s="8" t="s">
        <v>1155</v>
      </c>
      <c r="F5" s="8" t="s">
        <v>1156</v>
      </c>
      <c r="G5" s="110">
        <v>1</v>
      </c>
    </row>
    <row r="6" spans="1:12" ht="11.25" customHeight="1" x14ac:dyDescent="0.25">
      <c r="A6" s="8"/>
      <c r="B6" s="8"/>
      <c r="D6" s="14"/>
      <c r="E6" s="8" t="s">
        <v>1157</v>
      </c>
      <c r="F6" s="9" t="s">
        <v>1158</v>
      </c>
      <c r="G6" s="110">
        <v>1</v>
      </c>
    </row>
    <row r="7" spans="1:12" ht="11.25" customHeight="1" x14ac:dyDescent="0.25">
      <c r="A7" s="8"/>
      <c r="B7" s="8"/>
      <c r="D7" s="14"/>
      <c r="E7" s="8" t="s">
        <v>1159</v>
      </c>
      <c r="F7" s="8" t="s">
        <v>1160</v>
      </c>
      <c r="G7" s="110">
        <v>1</v>
      </c>
    </row>
    <row r="8" spans="1:12" ht="11.25" customHeight="1" x14ac:dyDescent="0.25">
      <c r="A8" s="8"/>
      <c r="B8" s="8"/>
      <c r="G8" s="110"/>
    </row>
    <row r="9" spans="1:12" ht="11.25" customHeight="1" x14ac:dyDescent="0.25">
      <c r="A9" s="8"/>
      <c r="B9" s="8"/>
      <c r="C9" s="8" t="s">
        <v>1161</v>
      </c>
      <c r="D9" s="8" t="s">
        <v>1162</v>
      </c>
      <c r="E9" s="8" t="s">
        <v>1163</v>
      </c>
      <c r="F9" s="9" t="s">
        <v>1164</v>
      </c>
      <c r="G9" s="110">
        <v>1</v>
      </c>
    </row>
    <row r="10" spans="1:12" ht="11.25" customHeight="1" x14ac:dyDescent="0.25">
      <c r="A10" s="8"/>
      <c r="B10" s="8"/>
      <c r="C10" s="8"/>
      <c r="E10" s="8" t="s">
        <v>1165</v>
      </c>
      <c r="F10" s="9" t="s">
        <v>1166</v>
      </c>
      <c r="G10" s="110">
        <v>1</v>
      </c>
    </row>
    <row r="11" spans="1:12" ht="11.25" customHeight="1" x14ac:dyDescent="0.25">
      <c r="A11" s="8"/>
      <c r="B11" s="8"/>
      <c r="C11" s="8"/>
      <c r="D11" s="8"/>
      <c r="E11" s="8" t="s">
        <v>1167</v>
      </c>
      <c r="F11" s="100" t="s">
        <v>1168</v>
      </c>
      <c r="G11" s="110">
        <v>1</v>
      </c>
    </row>
    <row r="12" spans="1:12" ht="11.25" customHeight="1" x14ac:dyDescent="0.25">
      <c r="A12" s="8"/>
      <c r="B12" s="8"/>
      <c r="C12" s="8"/>
      <c r="D12" s="8"/>
      <c r="E12" s="8" t="s">
        <v>1169</v>
      </c>
      <c r="F12" s="8" t="s">
        <v>1170</v>
      </c>
      <c r="G12" s="110">
        <v>1</v>
      </c>
    </row>
    <row r="13" spans="1:12" ht="11.25" customHeight="1" x14ac:dyDescent="0.25">
      <c r="A13" s="8"/>
      <c r="B13" s="8"/>
      <c r="C13" s="8"/>
      <c r="D13" s="8"/>
      <c r="E13" s="8" t="s">
        <v>1171</v>
      </c>
      <c r="F13" s="8" t="s">
        <v>1172</v>
      </c>
      <c r="G13" s="110">
        <v>1</v>
      </c>
    </row>
    <row r="14" spans="1:12" ht="11.25" customHeight="1" x14ac:dyDescent="0.25">
      <c r="A14" s="8"/>
      <c r="B14" s="8"/>
      <c r="C14" s="8"/>
      <c r="D14" s="8"/>
      <c r="E14" s="8" t="s">
        <v>1173</v>
      </c>
      <c r="F14" s="9" t="s">
        <v>1174</v>
      </c>
      <c r="G14" s="110">
        <v>1</v>
      </c>
    </row>
    <row r="15" spans="1:12" ht="11.25" customHeight="1" x14ac:dyDescent="0.25">
      <c r="A15" s="8"/>
      <c r="B15" s="8"/>
      <c r="C15" s="8"/>
      <c r="D15" s="8"/>
      <c r="E15" s="8" t="s">
        <v>1175</v>
      </c>
      <c r="F15" s="101" t="s">
        <v>1176</v>
      </c>
      <c r="G15" s="110">
        <v>1</v>
      </c>
    </row>
    <row r="16" spans="1:12" ht="11.25" customHeight="1" x14ac:dyDescent="0.25">
      <c r="A16" s="8"/>
      <c r="B16" s="8"/>
      <c r="C16" s="8"/>
      <c r="D16" s="8"/>
      <c r="E16" s="8" t="s">
        <v>1177</v>
      </c>
      <c r="F16" s="9" t="s">
        <v>1178</v>
      </c>
      <c r="G16" s="110">
        <v>1</v>
      </c>
    </row>
    <row r="17" spans="1:7" ht="11.25" customHeight="1" x14ac:dyDescent="0.25">
      <c r="A17" s="10"/>
      <c r="B17" s="14"/>
      <c r="C17" s="8"/>
      <c r="D17" s="14"/>
      <c r="E17" s="8" t="s">
        <v>1179</v>
      </c>
      <c r="F17" s="9" t="s">
        <v>1180</v>
      </c>
      <c r="G17" s="110">
        <v>1</v>
      </c>
    </row>
    <row r="18" spans="1:7" ht="11.25" customHeight="1" x14ac:dyDescent="0.25">
      <c r="A18" s="10"/>
      <c r="B18" s="14"/>
      <c r="C18" s="14"/>
      <c r="E18" s="8" t="s">
        <v>1181</v>
      </c>
      <c r="F18" s="9" t="s">
        <v>1182</v>
      </c>
      <c r="G18" s="110">
        <v>1</v>
      </c>
    </row>
    <row r="19" spans="1:7" ht="11.25" customHeight="1" x14ac:dyDescent="0.25">
      <c r="A19" s="10"/>
      <c r="B19" s="14"/>
      <c r="C19" s="14"/>
      <c r="D19" s="14"/>
      <c r="E19" s="14"/>
      <c r="F19" s="14"/>
      <c r="G19" s="110"/>
    </row>
    <row r="20" spans="1:7" ht="11.25" customHeight="1" x14ac:dyDescent="0.25">
      <c r="A20" s="8"/>
      <c r="C20" s="8" t="s">
        <v>1183</v>
      </c>
      <c r="D20" s="8" t="s">
        <v>1184</v>
      </c>
      <c r="E20" s="8" t="s">
        <v>1185</v>
      </c>
      <c r="F20" s="8" t="s">
        <v>1186</v>
      </c>
      <c r="G20" s="110">
        <v>1</v>
      </c>
    </row>
    <row r="21" spans="1:7" ht="11.25" customHeight="1" x14ac:dyDescent="0.25">
      <c r="A21" s="8"/>
      <c r="C21" s="8"/>
      <c r="D21" s="8"/>
      <c r="E21" s="8" t="s">
        <v>1187</v>
      </c>
      <c r="F21" s="8" t="s">
        <v>1188</v>
      </c>
      <c r="G21" s="110">
        <v>1</v>
      </c>
    </row>
    <row r="22" spans="1:7" ht="11.25" customHeight="1" x14ac:dyDescent="0.25">
      <c r="A22" s="8"/>
      <c r="C22" s="14"/>
      <c r="E22" s="8" t="s">
        <v>1189</v>
      </c>
      <c r="F22" s="9" t="s">
        <v>1190</v>
      </c>
      <c r="G22" s="110">
        <v>1</v>
      </c>
    </row>
    <row r="23" spans="1:7" ht="11.25" customHeight="1" x14ac:dyDescent="0.25">
      <c r="A23" s="8"/>
      <c r="C23" s="14"/>
      <c r="E23" s="8" t="s">
        <v>1191</v>
      </c>
      <c r="F23" s="14" t="s">
        <v>1192</v>
      </c>
      <c r="G23" s="110">
        <v>1</v>
      </c>
    </row>
    <row r="24" spans="1:7" ht="11.25" customHeight="1" x14ac:dyDescent="0.25">
      <c r="A24" s="8"/>
      <c r="C24" s="8"/>
      <c r="D24" s="8"/>
      <c r="E24" s="8" t="s">
        <v>1193</v>
      </c>
      <c r="F24" s="9" t="s">
        <v>1194</v>
      </c>
      <c r="G24" s="110">
        <v>1</v>
      </c>
    </row>
    <row r="25" spans="1:7" ht="11.25" customHeight="1" x14ac:dyDescent="0.25">
      <c r="A25" s="8"/>
      <c r="C25" s="8"/>
      <c r="D25" s="8"/>
      <c r="E25" s="8" t="s">
        <v>1195</v>
      </c>
      <c r="F25" s="14" t="s">
        <v>1196</v>
      </c>
      <c r="G25" s="110">
        <v>1</v>
      </c>
    </row>
    <row r="26" spans="1:7" ht="11.25" customHeight="1" x14ac:dyDescent="0.25">
      <c r="A26" s="8"/>
      <c r="C26" s="8"/>
      <c r="D26" s="8"/>
      <c r="E26" s="14"/>
      <c r="F26" s="12"/>
      <c r="G26" s="110"/>
    </row>
    <row r="27" spans="1:7" ht="11.25" customHeight="1" x14ac:dyDescent="0.25">
      <c r="A27" s="8" t="s">
        <v>1197</v>
      </c>
      <c r="B27" s="8" t="s">
        <v>1198</v>
      </c>
      <c r="C27" s="8" t="s">
        <v>1199</v>
      </c>
      <c r="D27" s="8" t="s">
        <v>1200</v>
      </c>
      <c r="E27" s="8" t="s">
        <v>1201</v>
      </c>
      <c r="F27" s="8" t="s">
        <v>1202</v>
      </c>
      <c r="G27" s="110">
        <v>1</v>
      </c>
    </row>
    <row r="28" spans="1:7" ht="11.25" customHeight="1" x14ac:dyDescent="0.25">
      <c r="A28" s="8"/>
      <c r="B28" s="8"/>
      <c r="C28" s="8"/>
      <c r="D28" s="8"/>
      <c r="E28" s="8" t="s">
        <v>1203</v>
      </c>
      <c r="F28" s="9" t="s">
        <v>1204</v>
      </c>
      <c r="G28" s="110">
        <v>1</v>
      </c>
    </row>
    <row r="29" spans="1:7" ht="11.25" customHeight="1" x14ac:dyDescent="0.25">
      <c r="A29" s="8"/>
      <c r="B29" s="8"/>
      <c r="C29" s="8"/>
      <c r="D29" s="8"/>
      <c r="E29" s="8" t="s">
        <v>1205</v>
      </c>
      <c r="F29" s="9" t="s">
        <v>1206</v>
      </c>
      <c r="G29" s="110">
        <v>1</v>
      </c>
    </row>
    <row r="30" spans="1:7" ht="11.25" customHeight="1" x14ac:dyDescent="0.25">
      <c r="A30" s="8"/>
      <c r="C30" s="8"/>
      <c r="D30" s="8"/>
      <c r="E30" s="8" t="s">
        <v>1207</v>
      </c>
      <c r="F30" s="9" t="s">
        <v>1208</v>
      </c>
      <c r="G30" s="110">
        <v>1</v>
      </c>
    </row>
    <row r="31" spans="1:7" ht="11.25" customHeight="1" x14ac:dyDescent="0.25">
      <c r="A31" s="8"/>
      <c r="C31" s="8"/>
      <c r="D31" s="8"/>
      <c r="E31" s="8" t="s">
        <v>1209</v>
      </c>
      <c r="F31" s="8" t="s">
        <v>1210</v>
      </c>
      <c r="G31" s="110">
        <v>1</v>
      </c>
    </row>
    <row r="32" spans="1:7" ht="11.25" customHeight="1" x14ac:dyDescent="0.25">
      <c r="A32" s="8"/>
      <c r="C32" s="8"/>
      <c r="D32" s="8"/>
      <c r="E32" s="8" t="s">
        <v>1211</v>
      </c>
      <c r="F32" s="8" t="s">
        <v>1212</v>
      </c>
      <c r="G32" s="110">
        <v>1</v>
      </c>
    </row>
    <row r="33" spans="1:7" ht="11.25" customHeight="1" x14ac:dyDescent="0.25">
      <c r="A33" s="8"/>
      <c r="B33" s="8"/>
      <c r="E33" s="8" t="s">
        <v>1213</v>
      </c>
      <c r="F33" s="9" t="s">
        <v>1214</v>
      </c>
      <c r="G33" s="110">
        <v>1</v>
      </c>
    </row>
    <row r="34" spans="1:7" ht="11.25" customHeight="1" x14ac:dyDescent="0.25">
      <c r="A34" s="8"/>
      <c r="B34" s="8"/>
      <c r="E34" s="8" t="s">
        <v>1215</v>
      </c>
      <c r="F34" s="9" t="s">
        <v>1216</v>
      </c>
      <c r="G34" s="110">
        <v>1</v>
      </c>
    </row>
    <row r="35" spans="1:7" ht="11.25" customHeight="1" x14ac:dyDescent="0.25">
      <c r="A35" s="8"/>
      <c r="B35" s="8"/>
      <c r="C35" s="8"/>
      <c r="G35" s="110"/>
    </row>
    <row r="36" spans="1:7" ht="11.25" customHeight="1" x14ac:dyDescent="0.25">
      <c r="A36" s="8"/>
      <c r="B36" s="8"/>
      <c r="C36" s="8" t="s">
        <v>1217</v>
      </c>
      <c r="D36" s="8" t="s">
        <v>1218</v>
      </c>
      <c r="E36" s="8" t="s">
        <v>1219</v>
      </c>
      <c r="F36" s="8" t="s">
        <v>1220</v>
      </c>
      <c r="G36" s="110">
        <v>1</v>
      </c>
    </row>
    <row r="37" spans="1:7" ht="11.25" customHeight="1" x14ac:dyDescent="0.25">
      <c r="A37" s="8"/>
      <c r="B37" s="8"/>
      <c r="C37" s="8"/>
      <c r="D37" s="8"/>
      <c r="E37" s="8" t="s">
        <v>1221</v>
      </c>
      <c r="F37" s="14" t="s">
        <v>1222</v>
      </c>
      <c r="G37" s="110">
        <v>1</v>
      </c>
    </row>
    <row r="38" spans="1:7" ht="11.25" customHeight="1" x14ac:dyDescent="0.25">
      <c r="A38" s="8"/>
      <c r="B38" s="8"/>
      <c r="D38" s="6"/>
      <c r="E38" s="8" t="s">
        <v>1223</v>
      </c>
      <c r="F38" s="8" t="s">
        <v>1224</v>
      </c>
      <c r="G38" s="110">
        <v>1</v>
      </c>
    </row>
    <row r="39" spans="1:7" ht="11.25" customHeight="1" x14ac:dyDescent="0.25">
      <c r="A39" s="8"/>
      <c r="B39" s="8"/>
      <c r="D39" s="6"/>
      <c r="E39" s="8" t="s">
        <v>1225</v>
      </c>
      <c r="F39" s="8" t="s">
        <v>1226</v>
      </c>
      <c r="G39" s="110">
        <v>1</v>
      </c>
    </row>
    <row r="40" spans="1:7" ht="11.25" customHeight="1" x14ac:dyDescent="0.25">
      <c r="A40" s="8"/>
      <c r="B40" s="8"/>
      <c r="D40" s="6"/>
      <c r="G40" s="110"/>
    </row>
    <row r="41" spans="1:7" ht="11.25" customHeight="1" x14ac:dyDescent="0.25">
      <c r="A41" s="8" t="s">
        <v>1227</v>
      </c>
      <c r="B41" s="8" t="s">
        <v>1228</v>
      </c>
      <c r="C41" s="8" t="s">
        <v>1229</v>
      </c>
      <c r="D41" s="8" t="s">
        <v>1230</v>
      </c>
      <c r="E41" s="8" t="s">
        <v>1231</v>
      </c>
      <c r="F41" s="8" t="s">
        <v>1232</v>
      </c>
      <c r="G41" s="110">
        <v>1</v>
      </c>
    </row>
    <row r="42" spans="1:7" ht="11.25" customHeight="1" x14ac:dyDescent="0.25">
      <c r="A42" s="8"/>
      <c r="B42" s="8"/>
      <c r="E42" s="8" t="s">
        <v>1233</v>
      </c>
      <c r="F42" s="8" t="s">
        <v>1234</v>
      </c>
      <c r="G42" s="110">
        <v>1</v>
      </c>
    </row>
    <row r="43" spans="1:7" ht="11.25" customHeight="1" x14ac:dyDescent="0.25">
      <c r="G43" s="110"/>
    </row>
    <row r="44" spans="1:7" ht="11.25" customHeight="1" x14ac:dyDescent="0.25">
      <c r="C44" s="8" t="s">
        <v>1235</v>
      </c>
      <c r="D44" s="8" t="s">
        <v>1236</v>
      </c>
      <c r="E44" s="8" t="s">
        <v>1237</v>
      </c>
      <c r="F44" s="6" t="s">
        <v>1238</v>
      </c>
      <c r="G44" s="110">
        <v>1</v>
      </c>
    </row>
    <row r="45" spans="1:7" ht="11.25" customHeight="1" x14ac:dyDescent="0.25">
      <c r="E45" s="8" t="s">
        <v>1239</v>
      </c>
      <c r="F45" s="8" t="s">
        <v>1240</v>
      </c>
      <c r="G45" s="110">
        <v>1</v>
      </c>
    </row>
    <row r="46" spans="1:7" ht="11.25" customHeight="1" x14ac:dyDescent="0.25">
      <c r="G46" s="110"/>
    </row>
    <row r="47" spans="1:7" ht="11.25" customHeight="1" x14ac:dyDescent="0.25">
      <c r="A47" s="8"/>
      <c r="C47" s="8" t="s">
        <v>1241</v>
      </c>
      <c r="D47" s="9" t="s">
        <v>1242</v>
      </c>
      <c r="E47" s="14" t="s">
        <v>1243</v>
      </c>
      <c r="F47" s="9" t="s">
        <v>1244</v>
      </c>
      <c r="G47" s="110">
        <v>1</v>
      </c>
    </row>
    <row r="48" spans="1:7" ht="11.25" customHeight="1" x14ac:dyDescent="0.25">
      <c r="D48" s="14"/>
      <c r="E48" s="14" t="s">
        <v>1245</v>
      </c>
      <c r="F48" s="9" t="s">
        <v>1246</v>
      </c>
      <c r="G48" s="110">
        <v>1</v>
      </c>
    </row>
    <row r="49" spans="3:7" ht="11.25" customHeight="1" x14ac:dyDescent="0.25">
      <c r="D49" s="14"/>
      <c r="E49" s="14" t="s">
        <v>1247</v>
      </c>
      <c r="F49" s="9" t="s">
        <v>1248</v>
      </c>
      <c r="G49" s="110">
        <v>1</v>
      </c>
    </row>
    <row r="50" spans="3:7" ht="11.25" customHeight="1" x14ac:dyDescent="0.25">
      <c r="D50" s="14"/>
      <c r="E50" s="14" t="s">
        <v>1249</v>
      </c>
      <c r="F50" s="9" t="s">
        <v>1250</v>
      </c>
      <c r="G50" s="110">
        <v>1</v>
      </c>
    </row>
    <row r="51" spans="3:7" ht="11.25" customHeight="1" x14ac:dyDescent="0.25">
      <c r="C51" s="14"/>
      <c r="D51" s="14"/>
      <c r="E51" s="14" t="s">
        <v>1251</v>
      </c>
      <c r="F51" s="9" t="s">
        <v>1252</v>
      </c>
      <c r="G51" s="110">
        <v>1</v>
      </c>
    </row>
    <row r="52" spans="3:7" ht="11.25" customHeight="1" x14ac:dyDescent="0.25">
      <c r="C52" s="14"/>
      <c r="D52" s="14"/>
      <c r="E52" s="14" t="s">
        <v>1253</v>
      </c>
      <c r="F52" s="9" t="s">
        <v>1254</v>
      </c>
      <c r="G52" s="110">
        <v>1</v>
      </c>
    </row>
    <row r="53" spans="3:7" ht="11.25" customHeight="1" x14ac:dyDescent="0.25">
      <c r="C53" s="14"/>
      <c r="D53" s="14"/>
      <c r="E53" s="14" t="s">
        <v>1255</v>
      </c>
      <c r="F53" s="9" t="s">
        <v>1256</v>
      </c>
      <c r="G53" s="110">
        <v>1</v>
      </c>
    </row>
    <row r="54" spans="3:7" ht="11.25" customHeight="1" x14ac:dyDescent="0.25">
      <c r="C54" s="14"/>
      <c r="D54" s="14"/>
      <c r="E54" s="14" t="s">
        <v>1257</v>
      </c>
      <c r="F54" s="9" t="s">
        <v>1258</v>
      </c>
      <c r="G54" s="110">
        <v>1</v>
      </c>
    </row>
    <row r="55" spans="3:7" ht="11.25" customHeight="1" x14ac:dyDescent="0.25">
      <c r="C55" s="14"/>
      <c r="D55" s="14"/>
      <c r="E55" s="14" t="s">
        <v>1259</v>
      </c>
      <c r="F55" s="9" t="s">
        <v>1260</v>
      </c>
      <c r="G55" s="110">
        <v>1</v>
      </c>
    </row>
    <row r="56" spans="3:7" ht="11.25" customHeight="1" x14ac:dyDescent="0.25">
      <c r="C56" s="14"/>
      <c r="D56" s="14"/>
      <c r="E56" s="14" t="s">
        <v>1261</v>
      </c>
      <c r="F56" s="9" t="s">
        <v>1262</v>
      </c>
      <c r="G56" s="110">
        <v>1</v>
      </c>
    </row>
    <row r="57" spans="3:7" ht="11.25" customHeight="1" x14ac:dyDescent="0.25">
      <c r="C57" s="14"/>
      <c r="E57" s="12"/>
      <c r="F57" s="12"/>
    </row>
    <row r="58" spans="3:7" ht="11.25" customHeight="1" x14ac:dyDescent="0.25">
      <c r="C58" s="14"/>
      <c r="E58" s="12"/>
      <c r="F58" s="12"/>
    </row>
    <row r="59" spans="3:7" ht="11.25" customHeight="1" x14ac:dyDescent="0.25">
      <c r="C59" s="14"/>
      <c r="E59" s="12"/>
      <c r="F59" s="12"/>
    </row>
    <row r="60" spans="3:7" ht="11.25" customHeight="1" x14ac:dyDescent="0.25">
      <c r="C60" s="14"/>
      <c r="E60" s="12"/>
      <c r="F60" s="12"/>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12"/>
      <c r="F72" s="12"/>
    </row>
    <row r="73" spans="5:6" ht="11.25" customHeight="1" x14ac:dyDescent="0.25">
      <c r="E73" s="12"/>
      <c r="F73" s="12"/>
    </row>
    <row r="74" spans="5:6" ht="11.25" customHeight="1" x14ac:dyDescent="0.25">
      <c r="E74" s="12"/>
      <c r="F74" s="12"/>
    </row>
    <row r="75" spans="5:6" ht="11.25" customHeight="1" x14ac:dyDescent="0.25">
      <c r="E75" s="12"/>
      <c r="F75" s="12"/>
    </row>
    <row r="76" spans="5:6" ht="11.25" customHeight="1" x14ac:dyDescent="0.25">
      <c r="E76" s="12"/>
      <c r="F76" s="12"/>
    </row>
    <row r="77" spans="5:6" ht="11.25" customHeight="1" x14ac:dyDescent="0.25">
      <c r="E77" s="12"/>
      <c r="F77" s="12"/>
    </row>
    <row r="78" spans="5:6" ht="11.25" customHeight="1" x14ac:dyDescent="0.25">
      <c r="E78" s="12"/>
      <c r="F78" s="12"/>
    </row>
    <row r="79" spans="5:6" ht="11.25" customHeight="1" x14ac:dyDescent="0.25">
      <c r="E79" s="12"/>
      <c r="F79" s="12"/>
    </row>
    <row r="80" spans="5:6" ht="11.25" customHeight="1" x14ac:dyDescent="0.25">
      <c r="E80" s="12"/>
      <c r="F80" s="12"/>
    </row>
    <row r="81" spans="5:6" ht="11.25" customHeight="1" x14ac:dyDescent="0.25">
      <c r="E81" s="12"/>
      <c r="F81" s="12"/>
    </row>
    <row r="82" spans="5:6" ht="11.25" customHeight="1" x14ac:dyDescent="0.25">
      <c r="E82" s="12"/>
      <c r="F82" s="12"/>
    </row>
    <row r="83" spans="5:6" ht="11.25" customHeight="1" x14ac:dyDescent="0.25">
      <c r="E83" s="12"/>
      <c r="F83" s="12"/>
    </row>
    <row r="84" spans="5:6" ht="11.25" customHeight="1" x14ac:dyDescent="0.25">
      <c r="E84" s="12"/>
      <c r="F84" s="12"/>
    </row>
    <row r="85" spans="5:6" ht="11.25" customHeight="1" x14ac:dyDescent="0.25">
      <c r="E85" s="12"/>
      <c r="F85" s="12"/>
    </row>
    <row r="86" spans="5:6" ht="11.25" customHeight="1" x14ac:dyDescent="0.25">
      <c r="E86" s="12"/>
      <c r="F86" s="12"/>
    </row>
    <row r="87" spans="5:6" ht="11.25" customHeight="1" x14ac:dyDescent="0.25">
      <c r="E87" s="12"/>
      <c r="F87" s="12"/>
    </row>
    <row r="88" spans="5:6" ht="11.25" customHeight="1" x14ac:dyDescent="0.25">
      <c r="E88" s="12"/>
      <c r="F88" s="12"/>
    </row>
    <row r="89" spans="5:6" ht="11.25" customHeight="1" x14ac:dyDescent="0.25">
      <c r="E89" s="12"/>
      <c r="F89" s="12"/>
    </row>
    <row r="90" spans="5:6" ht="11.25" customHeight="1" x14ac:dyDescent="0.25">
      <c r="E90" s="12"/>
      <c r="F90" s="12"/>
    </row>
    <row r="91" spans="5:6" ht="11.25" customHeight="1" x14ac:dyDescent="0.25">
      <c r="E91" s="12"/>
      <c r="F91" s="12"/>
    </row>
    <row r="92" spans="5:6" ht="11.25" customHeight="1" x14ac:dyDescent="0.25">
      <c r="E92" s="12"/>
      <c r="F92" s="12"/>
    </row>
    <row r="93" spans="5:6" ht="11.25" customHeight="1" x14ac:dyDescent="0.25">
      <c r="E93" s="12"/>
      <c r="F93" s="12"/>
    </row>
    <row r="94" spans="5:6" ht="11.25" customHeight="1" x14ac:dyDescent="0.25">
      <c r="E94" s="12"/>
      <c r="F94" s="12"/>
    </row>
    <row r="95" spans="5:6" ht="11.25" customHeight="1" x14ac:dyDescent="0.25">
      <c r="E95" s="12"/>
      <c r="F95" s="12"/>
    </row>
    <row r="96" spans="5:6" ht="11.25" customHeight="1" x14ac:dyDescent="0.25">
      <c r="E96" s="12"/>
      <c r="F96" s="12"/>
    </row>
    <row r="97" spans="5:6" ht="11.25" customHeight="1" x14ac:dyDescent="0.25">
      <c r="E97" s="12"/>
      <c r="F97" s="12"/>
    </row>
    <row r="98" spans="5:6" ht="11.25" customHeight="1" x14ac:dyDescent="0.25">
      <c r="E98" s="12"/>
      <c r="F98" s="12"/>
    </row>
    <row r="99" spans="5:6" ht="11.25" customHeight="1" x14ac:dyDescent="0.25">
      <c r="E99" s="12"/>
      <c r="F99" s="12"/>
    </row>
    <row r="100" spans="5:6" ht="11.25" customHeight="1" x14ac:dyDescent="0.25">
      <c r="E100" s="12"/>
      <c r="F100" s="12"/>
    </row>
    <row r="101" spans="5:6" ht="12" customHeight="1" x14ac:dyDescent="0.25">
      <c r="E101" s="12"/>
      <c r="F101" s="12"/>
    </row>
    <row r="102" spans="5:6" ht="12" customHeight="1" x14ac:dyDescent="0.25">
      <c r="E102" s="12"/>
      <c r="F102" s="12"/>
    </row>
    <row r="103" spans="5:6" ht="12" customHeight="1" x14ac:dyDescent="0.25">
      <c r="E103" s="12"/>
      <c r="F103" s="12"/>
    </row>
    <row r="104" spans="5:6" ht="12" customHeight="1" x14ac:dyDescent="0.25">
      <c r="E104" s="12"/>
      <c r="F104" s="12"/>
    </row>
    <row r="105" spans="5:6" ht="12" customHeight="1" x14ac:dyDescent="0.25">
      <c r="E105" s="12"/>
      <c r="F105" s="12"/>
    </row>
    <row r="106" spans="5:6" ht="12" customHeight="1" x14ac:dyDescent="0.25">
      <c r="E106" s="12"/>
      <c r="F106" s="12"/>
    </row>
    <row r="107" spans="5:6" ht="12" customHeight="1" x14ac:dyDescent="0.25">
      <c r="E107" s="12"/>
      <c r="F107" s="12"/>
    </row>
    <row r="108" spans="5:6" ht="12" customHeight="1" x14ac:dyDescent="0.25">
      <c r="E108" s="12"/>
      <c r="F108" s="12"/>
    </row>
    <row r="109" spans="5:6" ht="12" customHeight="1" x14ac:dyDescent="0.25">
      <c r="E109" s="12"/>
      <c r="F109" s="12"/>
    </row>
    <row r="110" spans="5:6" ht="12" customHeight="1" x14ac:dyDescent="0.25">
      <c r="E110" s="12"/>
      <c r="F110" s="12"/>
    </row>
    <row r="111" spans="5:6" ht="12" customHeight="1" x14ac:dyDescent="0.25">
      <c r="E111" s="12"/>
      <c r="F111" s="12"/>
    </row>
    <row r="112" spans="5:6" ht="12" customHeight="1" x14ac:dyDescent="0.25">
      <c r="E112" s="12"/>
      <c r="F112" s="12"/>
    </row>
    <row r="113" spans="5:6" ht="12" customHeight="1" x14ac:dyDescent="0.25">
      <c r="E113" s="12"/>
      <c r="F113" s="12"/>
    </row>
    <row r="114" spans="5:6" ht="12" customHeight="1" x14ac:dyDescent="0.25">
      <c r="E114" s="12"/>
      <c r="F114" s="12"/>
    </row>
    <row r="115" spans="5:6" ht="12" customHeight="1" x14ac:dyDescent="0.25">
      <c r="E115" s="12"/>
      <c r="F115" s="12"/>
    </row>
    <row r="116" spans="5:6" ht="12" customHeight="1" x14ac:dyDescent="0.25">
      <c r="E116" s="12"/>
      <c r="F116" s="12"/>
    </row>
    <row r="117" spans="5:6" ht="12" customHeight="1" x14ac:dyDescent="0.25">
      <c r="E117" s="12"/>
      <c r="F117" s="12"/>
    </row>
    <row r="118" spans="5:6" ht="12" customHeight="1" x14ac:dyDescent="0.25">
      <c r="E118" s="12"/>
      <c r="F118" s="12"/>
    </row>
    <row r="119" spans="5:6" ht="12" customHeight="1" x14ac:dyDescent="0.25">
      <c r="E119" s="12"/>
      <c r="F119" s="12"/>
    </row>
    <row r="120" spans="5:6" ht="12" customHeight="1" x14ac:dyDescent="0.25">
      <c r="E120" s="12"/>
      <c r="F120" s="12"/>
    </row>
    <row r="121" spans="5:6" ht="12" customHeight="1" x14ac:dyDescent="0.25">
      <c r="E121" s="12"/>
      <c r="F121" s="12"/>
    </row>
    <row r="122" spans="5:6" ht="12" customHeight="1" x14ac:dyDescent="0.25">
      <c r="E122" s="12"/>
      <c r="F122" s="12"/>
    </row>
    <row r="123" spans="5:6" ht="12" customHeight="1" x14ac:dyDescent="0.25">
      <c r="E123" s="12"/>
      <c r="F123" s="12"/>
    </row>
    <row r="124" spans="5:6" ht="12" customHeight="1" x14ac:dyDescent="0.25">
      <c r="E124" s="12"/>
      <c r="F124" s="12"/>
    </row>
    <row r="125" spans="5:6" ht="12" customHeight="1" x14ac:dyDescent="0.25">
      <c r="E125" s="12"/>
      <c r="F125" s="12"/>
    </row>
    <row r="126" spans="5:6" ht="12" customHeight="1" x14ac:dyDescent="0.25">
      <c r="E126" s="12"/>
      <c r="F126" s="12"/>
    </row>
    <row r="127" spans="5:6" ht="12" customHeight="1" x14ac:dyDescent="0.25">
      <c r="E127" s="12"/>
      <c r="F127" s="12"/>
    </row>
    <row r="128" spans="5:6" ht="12" customHeight="1" x14ac:dyDescent="0.25">
      <c r="E128" s="12"/>
      <c r="F128" s="12"/>
    </row>
    <row r="129" spans="5:6" ht="12" customHeight="1" x14ac:dyDescent="0.25">
      <c r="E129" s="12"/>
      <c r="F129" s="12"/>
    </row>
    <row r="130" spans="5:6" ht="12" customHeight="1" x14ac:dyDescent="0.25">
      <c r="E130" s="12"/>
      <c r="F130" s="12"/>
    </row>
    <row r="131" spans="5:6" ht="12" customHeight="1" x14ac:dyDescent="0.25">
      <c r="E131" s="12"/>
      <c r="F131" s="12"/>
    </row>
    <row r="132" spans="5:6" ht="12" customHeight="1" x14ac:dyDescent="0.25">
      <c r="E132" s="12"/>
      <c r="F132" s="12"/>
    </row>
    <row r="133" spans="5:6" ht="12" customHeight="1" x14ac:dyDescent="0.25">
      <c r="E133" s="12"/>
      <c r="F133" s="12"/>
    </row>
    <row r="134" spans="5:6" ht="12" customHeight="1" x14ac:dyDescent="0.25">
      <c r="E134" s="12"/>
      <c r="F134" s="12"/>
    </row>
    <row r="135" spans="5:6" ht="12" customHeight="1" x14ac:dyDescent="0.25">
      <c r="E135" s="12"/>
      <c r="F135" s="12"/>
    </row>
    <row r="136" spans="5:6" ht="12" customHeight="1" x14ac:dyDescent="0.25">
      <c r="E136" s="12"/>
      <c r="F136" s="12"/>
    </row>
    <row r="137" spans="5:6" ht="12" customHeight="1" x14ac:dyDescent="0.25">
      <c r="E137" s="12"/>
      <c r="F137" s="12"/>
    </row>
    <row r="138" spans="5:6" ht="12" customHeight="1" x14ac:dyDescent="0.25">
      <c r="E138" s="12"/>
      <c r="F138" s="12"/>
    </row>
    <row r="139" spans="5:6" ht="12" customHeight="1" x14ac:dyDescent="0.25">
      <c r="E139" s="12"/>
      <c r="F139" s="12"/>
    </row>
    <row r="140" spans="5:6" ht="12" customHeight="1" x14ac:dyDescent="0.25">
      <c r="E140" s="12"/>
      <c r="F140" s="12"/>
    </row>
    <row r="141" spans="5:6" ht="12" customHeight="1" x14ac:dyDescent="0.25">
      <c r="E141" s="12"/>
      <c r="F141" s="1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 customWidth="1"/>
    <col min="2" max="2" width="32.7109375" style="1" customWidth="1"/>
    <col min="3" max="3" width="6.85546875" style="1" customWidth="1"/>
    <col min="4" max="4" width="56.140625" style="1" customWidth="1"/>
    <col min="5" max="5" width="6.28515625" style="1" customWidth="1"/>
    <col min="6" max="6" width="109" style="1" customWidth="1"/>
    <col min="7" max="7" width="5" style="1" customWidth="1"/>
    <col min="8" max="8" width="19" style="1" customWidth="1"/>
    <col min="9" max="16384" width="11.42578125" style="1"/>
  </cols>
  <sheetData>
    <row r="1" spans="1:15" ht="12" customHeight="1" x14ac:dyDescent="0.25">
      <c r="B1" s="3" t="s">
        <v>1263</v>
      </c>
      <c r="D1" s="3" t="s">
        <v>1264</v>
      </c>
      <c r="F1" s="3" t="s">
        <v>1265</v>
      </c>
      <c r="G1" s="109" t="s">
        <v>1266</v>
      </c>
      <c r="H1" s="26"/>
      <c r="I1" s="26"/>
      <c r="J1" s="26"/>
      <c r="K1" s="26"/>
      <c r="L1" s="26"/>
      <c r="M1" s="27"/>
      <c r="N1" s="27"/>
      <c r="O1" s="27"/>
    </row>
    <row r="2" spans="1:15" ht="11.25" customHeight="1" x14ac:dyDescent="0.25">
      <c r="A2" s="1" t="s">
        <v>1267</v>
      </c>
      <c r="B2" s="1" t="s">
        <v>1268</v>
      </c>
      <c r="C2" s="1" t="s">
        <v>1269</v>
      </c>
      <c r="D2" s="1" t="s">
        <v>1270</v>
      </c>
      <c r="E2" s="1" t="s">
        <v>1271</v>
      </c>
      <c r="F2" s="15" t="s">
        <v>1272</v>
      </c>
      <c r="G2" s="110">
        <v>1</v>
      </c>
    </row>
    <row r="3" spans="1:15" ht="11.25" customHeight="1" x14ac:dyDescent="0.25">
      <c r="E3" s="1" t="s">
        <v>1273</v>
      </c>
      <c r="F3" s="1" t="s">
        <v>1274</v>
      </c>
      <c r="G3" s="110">
        <v>1</v>
      </c>
    </row>
    <row r="4" spans="1:15" ht="11.25" customHeight="1" x14ac:dyDescent="0.25">
      <c r="E4" s="1" t="s">
        <v>1275</v>
      </c>
      <c r="F4" s="102" t="s">
        <v>1276</v>
      </c>
      <c r="G4" s="110">
        <v>1</v>
      </c>
    </row>
    <row r="5" spans="1:15" ht="11.25" customHeight="1" x14ac:dyDescent="0.25">
      <c r="E5" s="1" t="s">
        <v>1277</v>
      </c>
      <c r="F5" s="7" t="s">
        <v>1278</v>
      </c>
      <c r="G5" s="110">
        <v>1</v>
      </c>
    </row>
    <row r="6" spans="1:15" ht="11.25" customHeight="1" x14ac:dyDescent="0.25">
      <c r="B6" s="2"/>
      <c r="C6" s="2"/>
      <c r="D6" s="2"/>
      <c r="E6" s="2"/>
      <c r="F6" s="2"/>
      <c r="G6" s="110"/>
    </row>
    <row r="7" spans="1:15" ht="11.25" customHeight="1" x14ac:dyDescent="0.25">
      <c r="C7" s="1" t="s">
        <v>1279</v>
      </c>
      <c r="D7" s="17" t="s">
        <v>1280</v>
      </c>
      <c r="E7" s="2" t="s">
        <v>1281</v>
      </c>
      <c r="F7" s="2" t="s">
        <v>1282</v>
      </c>
      <c r="G7" s="110">
        <v>1</v>
      </c>
    </row>
    <row r="8" spans="1:15" ht="11.25" customHeight="1" x14ac:dyDescent="0.25">
      <c r="D8" s="2"/>
      <c r="E8" s="2" t="s">
        <v>1283</v>
      </c>
      <c r="F8" s="2" t="s">
        <v>1284</v>
      </c>
      <c r="G8" s="110">
        <v>1</v>
      </c>
    </row>
    <row r="9" spans="1:15" ht="11.25" customHeight="1" x14ac:dyDescent="0.25">
      <c r="D9" s="2"/>
      <c r="E9" s="2" t="s">
        <v>1285</v>
      </c>
      <c r="F9" s="2" t="s">
        <v>1286</v>
      </c>
      <c r="G9" s="110">
        <v>1</v>
      </c>
    </row>
    <row r="10" spans="1:15" ht="11.25" customHeight="1" x14ac:dyDescent="0.25">
      <c r="D10" s="2"/>
      <c r="E10" s="2" t="s">
        <v>1287</v>
      </c>
      <c r="F10" s="2" t="s">
        <v>1288</v>
      </c>
      <c r="G10" s="110">
        <v>1</v>
      </c>
    </row>
    <row r="11" spans="1:15" ht="11.25" customHeight="1" x14ac:dyDescent="0.25">
      <c r="G11" s="110"/>
    </row>
    <row r="12" spans="1:15" ht="11.25" customHeight="1" x14ac:dyDescent="0.25">
      <c r="A12" s="1" t="s">
        <v>1289</v>
      </c>
      <c r="B12" s="2" t="s">
        <v>1290</v>
      </c>
      <c r="C12" s="2" t="s">
        <v>1291</v>
      </c>
      <c r="D12" s="1" t="s">
        <v>1292</v>
      </c>
      <c r="E12" s="1" t="s">
        <v>1293</v>
      </c>
      <c r="F12" s="1" t="s">
        <v>1294</v>
      </c>
      <c r="G12" s="110">
        <v>1</v>
      </c>
    </row>
    <row r="13" spans="1:15" ht="11.25" customHeight="1" x14ac:dyDescent="0.25">
      <c r="B13" s="2"/>
      <c r="E13" s="1" t="s">
        <v>1295</v>
      </c>
      <c r="F13" s="1" t="s">
        <v>1296</v>
      </c>
      <c r="G13" s="110">
        <v>1</v>
      </c>
    </row>
    <row r="14" spans="1:15" ht="11.25" customHeight="1" x14ac:dyDescent="0.25">
      <c r="E14" s="1" t="s">
        <v>1297</v>
      </c>
      <c r="F14" s="2" t="s">
        <v>1298</v>
      </c>
      <c r="G14" s="110">
        <v>1</v>
      </c>
    </row>
    <row r="15" spans="1:15" ht="11.25" customHeight="1" x14ac:dyDescent="0.25">
      <c r="E15" s="1" t="s">
        <v>1299</v>
      </c>
      <c r="F15" s="2" t="s">
        <v>1300</v>
      </c>
      <c r="G15" s="110">
        <v>1</v>
      </c>
    </row>
    <row r="16" spans="1:15" ht="11.25" customHeight="1" x14ac:dyDescent="0.25">
      <c r="D16" s="2"/>
      <c r="E16" s="1" t="s">
        <v>1301</v>
      </c>
      <c r="F16" s="2" t="s">
        <v>1302</v>
      </c>
      <c r="G16" s="110">
        <v>1</v>
      </c>
    </row>
    <row r="17" spans="1:7" ht="11.25" customHeight="1" x14ac:dyDescent="0.25">
      <c r="D17" s="2"/>
      <c r="E17" s="1" t="s">
        <v>1303</v>
      </c>
      <c r="F17" s="2" t="s">
        <v>1304</v>
      </c>
      <c r="G17" s="110">
        <v>1</v>
      </c>
    </row>
    <row r="18" spans="1:7" ht="11.25" customHeight="1" x14ac:dyDescent="0.25">
      <c r="E18" s="1" t="s">
        <v>1305</v>
      </c>
      <c r="F18" s="7" t="s">
        <v>1306</v>
      </c>
      <c r="G18" s="110">
        <v>1</v>
      </c>
    </row>
    <row r="19" spans="1:7" ht="11.25" customHeight="1" x14ac:dyDescent="0.25">
      <c r="E19" s="1" t="s">
        <v>1307</v>
      </c>
      <c r="F19" s="7" t="s">
        <v>1308</v>
      </c>
      <c r="G19" s="110">
        <v>1</v>
      </c>
    </row>
    <row r="20" spans="1:7" ht="11.25" customHeight="1" x14ac:dyDescent="0.25">
      <c r="G20" s="110"/>
    </row>
    <row r="21" spans="1:7" ht="11.25" customHeight="1" x14ac:dyDescent="0.25">
      <c r="A21" s="1" t="s">
        <v>1309</v>
      </c>
      <c r="B21" s="1" t="s">
        <v>1310</v>
      </c>
      <c r="C21" s="1" t="s">
        <v>1311</v>
      </c>
      <c r="D21" s="1" t="s">
        <v>1312</v>
      </c>
      <c r="E21" s="2" t="s">
        <v>1313</v>
      </c>
      <c r="F21" s="1" t="s">
        <v>1314</v>
      </c>
      <c r="G21" s="110">
        <v>1</v>
      </c>
    </row>
    <row r="22" spans="1:7" ht="11.25" customHeight="1" x14ac:dyDescent="0.25">
      <c r="D22" s="15"/>
      <c r="E22" s="2" t="s">
        <v>1315</v>
      </c>
      <c r="F22" s="7" t="s">
        <v>1316</v>
      </c>
      <c r="G22" s="110">
        <v>1</v>
      </c>
    </row>
    <row r="23" spans="1:7" ht="11.25" customHeight="1" x14ac:dyDescent="0.25">
      <c r="C23" s="2"/>
      <c r="D23" s="2"/>
      <c r="E23" s="2" t="s">
        <v>1317</v>
      </c>
      <c r="F23" s="2" t="s">
        <v>1318</v>
      </c>
      <c r="G23" s="110">
        <v>1</v>
      </c>
    </row>
    <row r="24" spans="1:7" ht="11.25" customHeight="1" x14ac:dyDescent="0.25">
      <c r="B24" s="3"/>
      <c r="C24" s="2"/>
      <c r="D24" s="2"/>
      <c r="E24" s="2"/>
      <c r="F24" s="2"/>
      <c r="G24" s="110"/>
    </row>
    <row r="25" spans="1:7" ht="11.25" customHeight="1" x14ac:dyDescent="0.25">
      <c r="A25" s="1" t="s">
        <v>1319</v>
      </c>
      <c r="B25" s="2" t="s">
        <v>1320</v>
      </c>
      <c r="C25" s="1" t="s">
        <v>1321</v>
      </c>
      <c r="D25" s="1" t="s">
        <v>1322</v>
      </c>
      <c r="E25" s="1" t="s">
        <v>1323</v>
      </c>
      <c r="F25" s="1" t="s">
        <v>1324</v>
      </c>
      <c r="G25" s="110">
        <v>1</v>
      </c>
    </row>
    <row r="26" spans="1:7" ht="11.25" customHeight="1" x14ac:dyDescent="0.25">
      <c r="D26" s="15"/>
      <c r="E26" s="1" t="s">
        <v>1325</v>
      </c>
      <c r="F26" s="1" t="s">
        <v>1326</v>
      </c>
      <c r="G26" s="110">
        <v>1</v>
      </c>
    </row>
    <row r="27" spans="1:7" ht="11.25" customHeight="1" x14ac:dyDescent="0.25">
      <c r="E27" s="1" t="s">
        <v>1327</v>
      </c>
      <c r="F27" s="2" t="s">
        <v>1328</v>
      </c>
      <c r="G27" s="110">
        <v>1</v>
      </c>
    </row>
    <row r="28" spans="1:7" ht="11.25" customHeight="1" x14ac:dyDescent="0.25">
      <c r="E28" s="1" t="s">
        <v>1329</v>
      </c>
      <c r="F28" s="1" t="s">
        <v>1330</v>
      </c>
      <c r="G28" s="110">
        <v>1</v>
      </c>
    </row>
    <row r="29" spans="1:7" ht="11.25" customHeight="1" x14ac:dyDescent="0.25">
      <c r="G29" s="110"/>
    </row>
    <row r="30" spans="1:7" ht="11.25" customHeight="1" x14ac:dyDescent="0.25">
      <c r="C30" s="1" t="s">
        <v>1331</v>
      </c>
      <c r="D30" s="1" t="s">
        <v>1332</v>
      </c>
      <c r="E30" s="1" t="s">
        <v>1333</v>
      </c>
      <c r="F30" s="1" t="s">
        <v>1334</v>
      </c>
      <c r="G30" s="110">
        <v>1</v>
      </c>
    </row>
    <row r="31" spans="1:7" ht="11.25" customHeight="1" x14ac:dyDescent="0.25">
      <c r="E31" s="1" t="s">
        <v>1335</v>
      </c>
      <c r="F31" s="1" t="s">
        <v>1336</v>
      </c>
      <c r="G31" s="110">
        <v>1</v>
      </c>
    </row>
    <row r="32" spans="1:7" ht="11.25" customHeight="1" x14ac:dyDescent="0.25">
      <c r="E32" s="1" t="s">
        <v>1337</v>
      </c>
      <c r="F32" s="1" t="s">
        <v>1338</v>
      </c>
      <c r="G32" s="110">
        <v>1</v>
      </c>
    </row>
    <row r="33" spans="1:7" ht="11.25" customHeight="1" x14ac:dyDescent="0.25">
      <c r="G33" s="110"/>
    </row>
    <row r="34" spans="1:7" ht="11.25" customHeight="1" x14ac:dyDescent="0.25">
      <c r="A34" s="1" t="s">
        <v>1339</v>
      </c>
      <c r="B34" s="2" t="s">
        <v>1340</v>
      </c>
      <c r="C34" s="1" t="s">
        <v>1341</v>
      </c>
      <c r="D34" s="1" t="s">
        <v>1342</v>
      </c>
      <c r="E34" s="2" t="s">
        <v>1343</v>
      </c>
      <c r="F34" s="7" t="s">
        <v>1344</v>
      </c>
      <c r="G34" s="110">
        <v>1</v>
      </c>
    </row>
    <row r="35" spans="1:7" ht="11.25" customHeight="1" x14ac:dyDescent="0.25">
      <c r="B35" s="2"/>
      <c r="E35" s="2" t="s">
        <v>1345</v>
      </c>
      <c r="F35" s="7" t="s">
        <v>1346</v>
      </c>
      <c r="G35" s="110">
        <v>1</v>
      </c>
    </row>
    <row r="36" spans="1:7" ht="11.25" customHeight="1" x14ac:dyDescent="0.25">
      <c r="B36" s="2"/>
      <c r="E36" s="2" t="s">
        <v>1347</v>
      </c>
      <c r="F36" s="15" t="s">
        <v>1348</v>
      </c>
      <c r="G36" s="110">
        <v>1</v>
      </c>
    </row>
    <row r="37" spans="1:7" ht="11.25" customHeight="1" x14ac:dyDescent="0.25">
      <c r="B37" s="2"/>
      <c r="E37" s="2" t="s">
        <v>1349</v>
      </c>
      <c r="F37" s="7" t="s">
        <v>1350</v>
      </c>
      <c r="G37" s="110">
        <v>1</v>
      </c>
    </row>
    <row r="38" spans="1:7" ht="11.25" customHeight="1" x14ac:dyDescent="0.25">
      <c r="B38" s="2"/>
      <c r="E38" s="2"/>
      <c r="F38" s="2"/>
      <c r="G38" s="110"/>
    </row>
    <row r="39" spans="1:7" ht="11.25" customHeight="1" x14ac:dyDescent="0.25">
      <c r="B39" s="2"/>
      <c r="C39" s="1" t="s">
        <v>1351</v>
      </c>
      <c r="D39" s="2" t="s">
        <v>1352</v>
      </c>
      <c r="E39" s="2" t="s">
        <v>1353</v>
      </c>
      <c r="F39" s="2" t="s">
        <v>1354</v>
      </c>
      <c r="G39" s="110">
        <v>1</v>
      </c>
    </row>
    <row r="40" spans="1:7" ht="11.25" customHeight="1" x14ac:dyDescent="0.25">
      <c r="D40" s="2"/>
      <c r="E40" s="2" t="s">
        <v>1355</v>
      </c>
      <c r="F40" s="17" t="s">
        <v>1356</v>
      </c>
      <c r="G40" s="110">
        <v>1</v>
      </c>
    </row>
    <row r="41" spans="1:7" ht="11.25" customHeight="1" x14ac:dyDescent="0.25">
      <c r="E41" s="2" t="s">
        <v>1357</v>
      </c>
      <c r="F41" s="17" t="s">
        <v>1358</v>
      </c>
      <c r="G41" s="110">
        <v>1</v>
      </c>
    </row>
    <row r="42" spans="1:7" ht="11.25" customHeight="1" x14ac:dyDescent="0.25">
      <c r="D42" s="2"/>
      <c r="E42" s="2" t="s">
        <v>1359</v>
      </c>
      <c r="F42" s="17" t="s">
        <v>1360</v>
      </c>
      <c r="G42" s="110">
        <v>1</v>
      </c>
    </row>
    <row r="43" spans="1:7" ht="11.25" customHeight="1" x14ac:dyDescent="0.25">
      <c r="E43" s="2"/>
      <c r="F43" s="17"/>
      <c r="G43" s="110"/>
    </row>
    <row r="44" spans="1:7" ht="11.25" customHeight="1" x14ac:dyDescent="0.25">
      <c r="C44" s="1" t="s">
        <v>1361</v>
      </c>
      <c r="D44" s="1" t="s">
        <v>1362</v>
      </c>
      <c r="E44" s="2" t="s">
        <v>1363</v>
      </c>
      <c r="F44" s="15" t="s">
        <v>1364</v>
      </c>
      <c r="G44" s="110">
        <v>1</v>
      </c>
    </row>
    <row r="45" spans="1:7" ht="11.25" customHeight="1" x14ac:dyDescent="0.25">
      <c r="B45" s="3"/>
      <c r="E45" s="2" t="s">
        <v>1365</v>
      </c>
      <c r="F45" s="17" t="s">
        <v>1366</v>
      </c>
      <c r="G45" s="110">
        <v>1</v>
      </c>
    </row>
    <row r="46" spans="1:7" ht="11.25" customHeight="1" x14ac:dyDescent="0.25">
      <c r="B46" s="3"/>
      <c r="E46" s="2" t="s">
        <v>1367</v>
      </c>
      <c r="F46" s="17" t="s">
        <v>1368</v>
      </c>
      <c r="G46" s="110">
        <v>1</v>
      </c>
    </row>
    <row r="47" spans="1:7" ht="10.5" customHeight="1" x14ac:dyDescent="0.25">
      <c r="B47" s="3"/>
      <c r="E47" s="2" t="s">
        <v>1369</v>
      </c>
      <c r="F47" s="17" t="s">
        <v>1370</v>
      </c>
      <c r="G47" s="110">
        <v>1</v>
      </c>
    </row>
    <row r="48" spans="1:7" ht="11.25" customHeight="1" x14ac:dyDescent="0.25">
      <c r="B48" s="3"/>
      <c r="E48" s="2"/>
      <c r="F48" s="15"/>
      <c r="G48" s="110"/>
    </row>
    <row r="49" spans="1:7" ht="11.25" customHeight="1" x14ac:dyDescent="0.25">
      <c r="C49" s="1" t="s">
        <v>1371</v>
      </c>
      <c r="D49" s="1" t="s">
        <v>1372</v>
      </c>
      <c r="E49" s="1" t="s">
        <v>1373</v>
      </c>
      <c r="F49" s="15" t="s">
        <v>1374</v>
      </c>
      <c r="G49" s="110">
        <v>1</v>
      </c>
    </row>
    <row r="50" spans="1:7" ht="11.25" customHeight="1" x14ac:dyDescent="0.25">
      <c r="E50" s="1" t="s">
        <v>1375</v>
      </c>
      <c r="F50" s="15" t="s">
        <v>1376</v>
      </c>
      <c r="G50" s="110">
        <v>1</v>
      </c>
    </row>
    <row r="51" spans="1:7" ht="11.25" customHeight="1" x14ac:dyDescent="0.25">
      <c r="E51" s="1" t="s">
        <v>1377</v>
      </c>
      <c r="F51" s="17" t="s">
        <v>1378</v>
      </c>
      <c r="G51" s="110">
        <v>1</v>
      </c>
    </row>
    <row r="52" spans="1:7" ht="11.25" customHeight="1" x14ac:dyDescent="0.25">
      <c r="F52" s="15"/>
      <c r="G52" s="110"/>
    </row>
    <row r="53" spans="1:7" ht="11.25" customHeight="1" x14ac:dyDescent="0.25">
      <c r="C53" s="2" t="s">
        <v>1379</v>
      </c>
      <c r="D53" s="7" t="s">
        <v>1380</v>
      </c>
      <c r="E53" s="2" t="s">
        <v>1381</v>
      </c>
      <c r="F53" s="15" t="s">
        <v>1382</v>
      </c>
      <c r="G53" s="110">
        <v>1</v>
      </c>
    </row>
    <row r="54" spans="1:7" ht="11.25" customHeight="1" x14ac:dyDescent="0.25">
      <c r="E54" s="2" t="s">
        <v>1383</v>
      </c>
      <c r="F54" s="15" t="s">
        <v>1384</v>
      </c>
      <c r="G54" s="110">
        <v>1</v>
      </c>
    </row>
    <row r="55" spans="1:7" ht="11.25" customHeight="1" x14ac:dyDescent="0.25">
      <c r="E55" s="2" t="s">
        <v>1385</v>
      </c>
      <c r="F55" s="7" t="s">
        <v>1386</v>
      </c>
      <c r="G55" s="110">
        <v>1</v>
      </c>
    </row>
    <row r="56" spans="1:7" ht="11.25" customHeight="1" x14ac:dyDescent="0.25">
      <c r="E56" s="2"/>
      <c r="F56" s="15"/>
      <c r="G56" s="110"/>
    </row>
    <row r="57" spans="1:7" ht="11.25" customHeight="1" x14ac:dyDescent="0.25">
      <c r="C57" s="1" t="s">
        <v>1387</v>
      </c>
      <c r="D57" s="1" t="s">
        <v>1388</v>
      </c>
      <c r="E57" s="2" t="s">
        <v>1389</v>
      </c>
      <c r="F57" s="17" t="s">
        <v>1390</v>
      </c>
      <c r="G57" s="110">
        <v>1</v>
      </c>
    </row>
    <row r="58" spans="1:7" ht="11.25" customHeight="1" x14ac:dyDescent="0.25">
      <c r="E58" s="2" t="s">
        <v>1391</v>
      </c>
      <c r="F58" s="17" t="s">
        <v>1392</v>
      </c>
      <c r="G58" s="110">
        <v>1</v>
      </c>
    </row>
    <row r="59" spans="1:7" ht="11.25" customHeight="1" x14ac:dyDescent="0.25">
      <c r="D59" s="2"/>
      <c r="E59" s="2" t="s">
        <v>1393</v>
      </c>
      <c r="F59" s="15" t="s">
        <v>1394</v>
      </c>
      <c r="G59" s="110">
        <v>1</v>
      </c>
    </row>
    <row r="60" spans="1:7" ht="11.25" customHeight="1" x14ac:dyDescent="0.25">
      <c r="D60" s="2"/>
      <c r="E60" s="2" t="s">
        <v>1395</v>
      </c>
      <c r="F60" s="17" t="s">
        <v>1396</v>
      </c>
      <c r="G60" s="110">
        <v>1</v>
      </c>
    </row>
    <row r="61" spans="1:7" ht="11.25" customHeight="1" x14ac:dyDescent="0.25">
      <c r="G61" s="110"/>
    </row>
    <row r="62" spans="1:7" ht="11.25" customHeight="1" x14ac:dyDescent="0.25">
      <c r="A62" s="1" t="s">
        <v>1397</v>
      </c>
      <c r="B62" s="1" t="s">
        <v>1398</v>
      </c>
      <c r="C62" s="2" t="s">
        <v>1399</v>
      </c>
      <c r="D62" s="7" t="s">
        <v>1400</v>
      </c>
      <c r="E62" s="2" t="s">
        <v>1401</v>
      </c>
      <c r="F62" s="7" t="s">
        <v>1402</v>
      </c>
      <c r="G62" s="110">
        <v>1</v>
      </c>
    </row>
    <row r="63" spans="1:7" ht="11.25" customHeight="1" x14ac:dyDescent="0.25">
      <c r="E63" s="2" t="s">
        <v>1403</v>
      </c>
      <c r="F63" s="17" t="s">
        <v>1404</v>
      </c>
      <c r="G63" s="110">
        <v>1</v>
      </c>
    </row>
    <row r="64" spans="1:7" ht="11.25" customHeight="1" x14ac:dyDescent="0.25">
      <c r="F64" s="15"/>
      <c r="G64" s="110"/>
    </row>
    <row r="65" spans="2:7" ht="11.25" customHeight="1" x14ac:dyDescent="0.25">
      <c r="C65" s="1" t="s">
        <v>1405</v>
      </c>
      <c r="D65" s="1" t="s">
        <v>1406</v>
      </c>
      <c r="E65" s="1" t="s">
        <v>1407</v>
      </c>
      <c r="F65" s="15" t="s">
        <v>1408</v>
      </c>
      <c r="G65" s="110">
        <v>1</v>
      </c>
    </row>
    <row r="66" spans="2:7" ht="11.25" customHeight="1" x14ac:dyDescent="0.25">
      <c r="E66" s="1" t="s">
        <v>1409</v>
      </c>
      <c r="F66" s="15" t="s">
        <v>1410</v>
      </c>
      <c r="G66" s="110">
        <v>1</v>
      </c>
    </row>
    <row r="67" spans="2:7" ht="11.25" customHeight="1" x14ac:dyDescent="0.25">
      <c r="E67" s="1" t="s">
        <v>1411</v>
      </c>
      <c r="F67" s="15" t="s">
        <v>1412</v>
      </c>
      <c r="G67" s="110">
        <v>1</v>
      </c>
    </row>
    <row r="68" spans="2:7" ht="11.25" customHeight="1" x14ac:dyDescent="0.25">
      <c r="E68" s="1" t="s">
        <v>1413</v>
      </c>
      <c r="F68" s="15" t="s">
        <v>1414</v>
      </c>
      <c r="G68" s="110">
        <v>1</v>
      </c>
    </row>
    <row r="69" spans="2:7" ht="11.25" customHeight="1" x14ac:dyDescent="0.25">
      <c r="F69" s="15"/>
      <c r="G69" s="110"/>
    </row>
    <row r="70" spans="2:7" ht="11.25" customHeight="1" x14ac:dyDescent="0.25">
      <c r="C70" s="1" t="s">
        <v>1415</v>
      </c>
      <c r="D70" s="1" t="s">
        <v>1416</v>
      </c>
      <c r="E70" s="2" t="s">
        <v>1417</v>
      </c>
      <c r="F70" s="7" t="s">
        <v>1418</v>
      </c>
      <c r="G70" s="110">
        <v>1</v>
      </c>
    </row>
    <row r="71" spans="2:7" ht="11.25" customHeight="1" x14ac:dyDescent="0.25">
      <c r="E71" s="2" t="s">
        <v>1419</v>
      </c>
      <c r="F71" s="7" t="s">
        <v>1420</v>
      </c>
      <c r="G71" s="110">
        <v>1</v>
      </c>
    </row>
    <row r="72" spans="2:7" ht="11.25" customHeight="1" x14ac:dyDescent="0.25">
      <c r="E72" s="2" t="s">
        <v>1421</v>
      </c>
      <c r="F72" s="7" t="s">
        <v>1422</v>
      </c>
      <c r="G72" s="110">
        <v>1</v>
      </c>
    </row>
    <row r="73" spans="2:7" ht="11.25" customHeight="1" x14ac:dyDescent="0.25">
      <c r="E73" s="2" t="s">
        <v>1423</v>
      </c>
      <c r="F73" s="7" t="s">
        <v>1424</v>
      </c>
      <c r="G73" s="110">
        <v>1</v>
      </c>
    </row>
    <row r="74" spans="2:7" ht="11.25" customHeight="1" x14ac:dyDescent="0.25">
      <c r="E74" s="2" t="s">
        <v>1425</v>
      </c>
      <c r="F74" s="7" t="s">
        <v>1426</v>
      </c>
      <c r="G74" s="110">
        <v>1</v>
      </c>
    </row>
    <row r="75" spans="2:7" ht="11.25" customHeight="1" x14ac:dyDescent="0.25">
      <c r="B75" s="2"/>
      <c r="C75" s="2"/>
      <c r="D75" s="2"/>
      <c r="E75" s="2" t="s">
        <v>1427</v>
      </c>
      <c r="F75" s="7" t="s">
        <v>1428</v>
      </c>
      <c r="G75" s="110">
        <v>1</v>
      </c>
    </row>
    <row r="76" spans="2:7" ht="11.25" customHeight="1" x14ac:dyDescent="0.25">
      <c r="C76" s="2"/>
      <c r="F76" s="15"/>
      <c r="G76" s="110"/>
    </row>
    <row r="77" spans="2:7" ht="11.25" customHeight="1" x14ac:dyDescent="0.25">
      <c r="C77" s="1" t="s">
        <v>1429</v>
      </c>
      <c r="D77" s="1" t="s">
        <v>1430</v>
      </c>
      <c r="E77" s="1" t="s">
        <v>1431</v>
      </c>
      <c r="F77" s="1" t="s">
        <v>1432</v>
      </c>
      <c r="G77" s="110">
        <v>1</v>
      </c>
    </row>
    <row r="78" spans="2:7" ht="11.25" customHeight="1" x14ac:dyDescent="0.25">
      <c r="E78" s="1" t="s">
        <v>1433</v>
      </c>
      <c r="F78" s="1" t="s">
        <v>1434</v>
      </c>
      <c r="G78" s="110">
        <v>1</v>
      </c>
    </row>
    <row r="79" spans="2:7" ht="11.25" customHeight="1" x14ac:dyDescent="0.25">
      <c r="F79" s="15"/>
    </row>
    <row r="80" spans="2:7" ht="11.25" customHeight="1" x14ac:dyDescent="0.25">
      <c r="D80" s="15"/>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4" customWidth="1"/>
    <col min="2" max="2" width="40" style="4" customWidth="1"/>
    <col min="3" max="3" width="5.5703125" style="4" customWidth="1"/>
    <col min="4" max="4" width="43.5703125" style="4" customWidth="1"/>
    <col min="5" max="5" width="4.7109375" style="1" customWidth="1"/>
    <col min="6" max="6" width="114.7109375" style="1" customWidth="1"/>
    <col min="7" max="7" width="3.85546875" style="1" customWidth="1"/>
    <col min="8" max="8" width="18.7109375" style="1" customWidth="1"/>
    <col min="9" max="16384" width="11.42578125" style="4"/>
  </cols>
  <sheetData>
    <row r="1" spans="1:13" ht="12" customHeight="1" x14ac:dyDescent="0.25">
      <c r="B1" s="3" t="s">
        <v>1435</v>
      </c>
      <c r="D1" s="3" t="s">
        <v>1436</v>
      </c>
      <c r="E1" s="3" t="s">
        <v>1437</v>
      </c>
      <c r="G1" s="109" t="s">
        <v>1438</v>
      </c>
      <c r="H1" s="26"/>
      <c r="I1" s="26"/>
      <c r="J1" s="26"/>
      <c r="K1" s="26"/>
      <c r="L1" s="26"/>
      <c r="M1" s="28"/>
    </row>
    <row r="2" spans="1:13" ht="12.75" customHeight="1" x14ac:dyDescent="0.25">
      <c r="A2" s="1" t="s">
        <v>1439</v>
      </c>
      <c r="B2" s="1" t="s">
        <v>1440</v>
      </c>
      <c r="C2" s="2" t="s">
        <v>1441</v>
      </c>
      <c r="D2" s="1" t="s">
        <v>1442</v>
      </c>
      <c r="E2" s="1" t="s">
        <v>1443</v>
      </c>
      <c r="F2" s="1" t="s">
        <v>1444</v>
      </c>
      <c r="G2" s="110">
        <v>1</v>
      </c>
    </row>
    <row r="3" spans="1:13" ht="12.75" customHeight="1" x14ac:dyDescent="0.25">
      <c r="D3" s="108"/>
      <c r="E3" s="1" t="s">
        <v>1445</v>
      </c>
      <c r="F3" s="1" t="s">
        <v>1446</v>
      </c>
      <c r="G3" s="110">
        <v>1</v>
      </c>
    </row>
    <row r="4" spans="1:13" ht="12.75" customHeight="1" x14ac:dyDescent="0.25">
      <c r="B4" s="1"/>
      <c r="D4" s="108"/>
      <c r="E4" s="1" t="s">
        <v>1447</v>
      </c>
      <c r="F4" s="1" t="s">
        <v>1448</v>
      </c>
      <c r="G4" s="110">
        <v>1</v>
      </c>
    </row>
    <row r="5" spans="1:13" ht="12.75" customHeight="1" x14ac:dyDescent="0.25">
      <c r="B5" s="1"/>
      <c r="G5" s="110"/>
    </row>
    <row r="6" spans="1:13" ht="12.75" customHeight="1" x14ac:dyDescent="0.25">
      <c r="B6" s="1"/>
      <c r="C6" s="1" t="s">
        <v>1449</v>
      </c>
      <c r="D6" s="1" t="s">
        <v>1450</v>
      </c>
      <c r="E6" s="1" t="s">
        <v>1451</v>
      </c>
      <c r="F6" s="1" t="s">
        <v>1452</v>
      </c>
      <c r="G6" s="110">
        <v>1</v>
      </c>
    </row>
    <row r="7" spans="1:13" ht="12.75" customHeight="1" x14ac:dyDescent="0.25">
      <c r="B7" s="1"/>
      <c r="D7" s="108"/>
      <c r="E7" s="1" t="s">
        <v>1453</v>
      </c>
      <c r="F7" s="1" t="s">
        <v>1454</v>
      </c>
      <c r="G7" s="110">
        <v>1</v>
      </c>
    </row>
    <row r="8" spans="1:13" ht="12.75" customHeight="1" x14ac:dyDescent="0.25">
      <c r="E8" s="1" t="s">
        <v>1455</v>
      </c>
      <c r="F8" s="1" t="s">
        <v>1456</v>
      </c>
      <c r="G8" s="110">
        <v>1</v>
      </c>
    </row>
    <row r="9" spans="1:13" ht="12.75" customHeight="1" x14ac:dyDescent="0.25">
      <c r="A9" s="1"/>
      <c r="D9" s="1"/>
      <c r="E9" s="1" t="s">
        <v>1457</v>
      </c>
      <c r="F9" s="1" t="s">
        <v>1458</v>
      </c>
      <c r="G9" s="110">
        <v>1</v>
      </c>
    </row>
    <row r="10" spans="1:13" ht="12.75" customHeight="1" x14ac:dyDescent="0.25">
      <c r="D10" s="1"/>
      <c r="G10" s="110"/>
    </row>
    <row r="11" spans="1:13" ht="12.75" customHeight="1" x14ac:dyDescent="0.25">
      <c r="C11" s="1" t="s">
        <v>1459</v>
      </c>
      <c r="D11" s="1" t="s">
        <v>1460</v>
      </c>
      <c r="E11" s="1" t="s">
        <v>1461</v>
      </c>
      <c r="F11" s="1" t="s">
        <v>1462</v>
      </c>
      <c r="G11" s="110">
        <v>1</v>
      </c>
    </row>
    <row r="12" spans="1:13" ht="12.75" customHeight="1" x14ac:dyDescent="0.25">
      <c r="E12" s="1" t="s">
        <v>1463</v>
      </c>
      <c r="F12" s="1" t="s">
        <v>1464</v>
      </c>
      <c r="G12" s="110">
        <v>1</v>
      </c>
    </row>
    <row r="13" spans="1:13" ht="12.75" customHeight="1" x14ac:dyDescent="0.25">
      <c r="C13" s="1"/>
      <c r="D13" s="1"/>
      <c r="E13" s="4"/>
      <c r="F13" s="4"/>
      <c r="G13" s="110"/>
    </row>
    <row r="14" spans="1:13" ht="12.75" customHeight="1" x14ac:dyDescent="0.25">
      <c r="A14" s="1" t="s">
        <v>1465</v>
      </c>
      <c r="B14" s="1" t="s">
        <v>1466</v>
      </c>
      <c r="C14" s="1" t="s">
        <v>1467</v>
      </c>
      <c r="D14" s="1" t="s">
        <v>1468</v>
      </c>
      <c r="E14" s="1" t="s">
        <v>1469</v>
      </c>
      <c r="F14" s="1" t="s">
        <v>1470</v>
      </c>
      <c r="G14" s="110">
        <v>1</v>
      </c>
    </row>
    <row r="15" spans="1:13" ht="12.75" customHeight="1" x14ac:dyDescent="0.25">
      <c r="A15" s="1"/>
      <c r="B15" s="1"/>
      <c r="C15" s="1"/>
      <c r="D15" s="1"/>
      <c r="E15" s="1" t="s">
        <v>1471</v>
      </c>
      <c r="F15" s="1" t="s">
        <v>1472</v>
      </c>
      <c r="G15" s="110">
        <v>1</v>
      </c>
    </row>
    <row r="16" spans="1:13" ht="12.75" customHeight="1" x14ac:dyDescent="0.25">
      <c r="A16" s="1"/>
      <c r="B16" s="1"/>
      <c r="C16" s="1"/>
      <c r="D16" s="1"/>
      <c r="E16" s="1" t="s">
        <v>1473</v>
      </c>
      <c r="F16" s="1" t="s">
        <v>1474</v>
      </c>
      <c r="G16" s="110">
        <v>1</v>
      </c>
    </row>
    <row r="17" spans="1:7" ht="12.75" customHeight="1" x14ac:dyDescent="0.25">
      <c r="A17" s="1"/>
      <c r="B17" s="1"/>
      <c r="C17" s="1"/>
      <c r="D17" s="1"/>
      <c r="E17" s="1" t="s">
        <v>1475</v>
      </c>
      <c r="F17" s="1" t="s">
        <v>1476</v>
      </c>
      <c r="G17" s="110">
        <v>1</v>
      </c>
    </row>
    <row r="20" spans="1:7" x14ac:dyDescent="0.25">
      <c r="C20" s="1"/>
      <c r="D20" s="1"/>
    </row>
    <row r="27" spans="1:7" x14ac:dyDescent="0.25">
      <c r="C27" s="1"/>
      <c r="D27" s="1"/>
    </row>
    <row r="35" spans="3:4" x14ac:dyDescent="0.25">
      <c r="C35" s="1"/>
      <c r="D35" s="1"/>
    </row>
    <row r="48" spans="3:4" x14ac:dyDescent="0.25">
      <c r="D48" s="1"/>
    </row>
    <row r="58" spans="4:4" x14ac:dyDescent="0.25">
      <c r="D58" s="1"/>
    </row>
    <row r="64" spans="4:4" x14ac:dyDescent="0.25">
      <c r="D64" s="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B8" sqref="B8:C8"/>
    </sheetView>
  </sheetViews>
  <sheetFormatPr defaultColWidth="11.42578125" defaultRowHeight="15" x14ac:dyDescent="0.25"/>
  <cols>
    <col min="1" max="1" width="4.140625" style="22" customWidth="1"/>
    <col min="2" max="2" width="11.42578125" style="22" customWidth="1"/>
    <col min="3" max="3" width="116.28515625" style="22" customWidth="1"/>
    <col min="4" max="16384" width="11.42578125" style="22"/>
  </cols>
  <sheetData>
    <row r="1" spans="2:5" ht="119.25" customHeight="1" x14ac:dyDescent="0.25">
      <c r="B1" s="342"/>
      <c r="C1" s="342"/>
    </row>
    <row r="2" spans="2:5" ht="57" customHeight="1" x14ac:dyDescent="0.25">
      <c r="B2" s="463" t="s">
        <v>0</v>
      </c>
      <c r="C2" s="463"/>
      <c r="D2" s="341"/>
      <c r="E2" s="341"/>
    </row>
    <row r="3" spans="2:5" ht="22.5" customHeight="1" x14ac:dyDescent="0.25">
      <c r="B3" s="343"/>
      <c r="C3" s="343"/>
    </row>
    <row r="4" spans="2:5" ht="15.75" customHeight="1" x14ac:dyDescent="0.25">
      <c r="B4" s="344" t="s">
        <v>1</v>
      </c>
      <c r="C4" s="344"/>
    </row>
    <row r="5" spans="2:5" ht="65.25" customHeight="1" x14ac:dyDescent="0.25">
      <c r="B5" s="340" t="s">
        <v>2</v>
      </c>
      <c r="C5" s="340"/>
      <c r="D5" s="23"/>
    </row>
    <row r="6" spans="2:5" ht="62.25" customHeight="1" x14ac:dyDescent="0.25">
      <c r="B6" s="340" t="s">
        <v>3</v>
      </c>
      <c r="C6" s="340"/>
      <c r="D6" s="23"/>
    </row>
    <row r="7" spans="2:5" ht="58.5" customHeight="1" x14ac:dyDescent="0.25">
      <c r="B7" s="340" t="s">
        <v>4</v>
      </c>
      <c r="C7" s="340"/>
      <c r="D7" s="23"/>
    </row>
    <row r="8" spans="2:5" ht="26.25" customHeight="1" x14ac:dyDescent="0.25">
      <c r="B8" s="344" t="s">
        <v>5</v>
      </c>
      <c r="C8" s="344"/>
    </row>
    <row r="9" spans="2:5" ht="41.25" customHeight="1" x14ac:dyDescent="0.25">
      <c r="B9" s="345" t="s">
        <v>6</v>
      </c>
      <c r="C9" s="345"/>
    </row>
    <row r="10" spans="2:5" ht="13.5" customHeight="1" x14ac:dyDescent="0.25">
      <c r="B10" s="346"/>
      <c r="C10" s="346"/>
    </row>
    <row r="11" spans="2:5" ht="20.25" customHeight="1" x14ac:dyDescent="0.25">
      <c r="B11" s="345" t="s">
        <v>7</v>
      </c>
      <c r="C11" s="345"/>
    </row>
    <row r="12" spans="2:5" ht="15.75" customHeight="1" x14ac:dyDescent="0.25"/>
    <row r="13" spans="2:5" s="29" customFormat="1" ht="22.5" customHeight="1" x14ac:dyDescent="0.25">
      <c r="B13" s="339" t="s">
        <v>8</v>
      </c>
      <c r="C13" s="340"/>
    </row>
    <row r="14" spans="2:5" s="29" customFormat="1" ht="12" customHeight="1" x14ac:dyDescent="0.25">
      <c r="B14" s="338"/>
      <c r="C14" s="338"/>
    </row>
    <row r="15" spans="2:5" ht="12.75" customHeight="1" x14ac:dyDescent="0.25">
      <c r="B15" s="338"/>
      <c r="C15" s="338"/>
    </row>
    <row r="16" spans="2:5" ht="12.75" customHeight="1" x14ac:dyDescent="0.25">
      <c r="B16" s="338"/>
      <c r="C16" s="338"/>
    </row>
    <row r="17" spans="2:3" ht="12.75" customHeight="1" x14ac:dyDescent="0.25">
      <c r="B17" s="338"/>
      <c r="C17" s="338"/>
    </row>
    <row r="18" spans="2:3" ht="12.75" customHeight="1" x14ac:dyDescent="0.25">
      <c r="B18" s="338"/>
      <c r="C18" s="338"/>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topLeftCell="A16" zoomScale="60" zoomScaleNormal="60" zoomScaleSheetLayoutView="90" workbookViewId="0">
      <selection activeCell="E17" sqref="E17"/>
    </sheetView>
  </sheetViews>
  <sheetFormatPr defaultColWidth="11.42578125" defaultRowHeight="12.75" x14ac:dyDescent="0.2"/>
  <cols>
    <col min="1" max="2" width="3.85546875" style="21" customWidth="1"/>
    <col min="3" max="3" width="8.140625" style="21" customWidth="1"/>
    <col min="4" max="4" width="19.140625" style="25" customWidth="1"/>
    <col min="5" max="5" width="91.140625" style="21" customWidth="1"/>
    <col min="6" max="6" width="17" style="21" customWidth="1"/>
    <col min="7" max="7" width="17.5703125" style="21" customWidth="1"/>
    <col min="8" max="9" width="18.28515625" style="21" customWidth="1"/>
    <col min="10" max="10" width="3.42578125" style="21" customWidth="1"/>
    <col min="11" max="16384" width="11.42578125" style="21"/>
  </cols>
  <sheetData>
    <row r="3" spans="1:26" ht="22.5" customHeight="1" x14ac:dyDescent="0.2">
      <c r="C3" s="352" t="s">
        <v>9</v>
      </c>
      <c r="D3" s="352"/>
      <c r="E3" s="352"/>
      <c r="F3" s="352"/>
      <c r="G3" s="352"/>
      <c r="H3" s="165"/>
      <c r="I3" s="165"/>
    </row>
    <row r="4" spans="1:26" ht="59.25" customHeight="1" x14ac:dyDescent="0.2">
      <c r="C4" s="353" t="s">
        <v>1663</v>
      </c>
      <c r="D4" s="345"/>
      <c r="E4" s="345"/>
      <c r="F4" s="345"/>
      <c r="G4" s="345"/>
      <c r="H4" s="23"/>
      <c r="I4" s="23"/>
    </row>
    <row r="5" spans="1:26" ht="55.5" customHeight="1" x14ac:dyDescent="0.2">
      <c r="C5" s="345" t="s">
        <v>10</v>
      </c>
      <c r="D5" s="345"/>
      <c r="E5" s="345"/>
      <c r="F5" s="345"/>
      <c r="G5" s="345"/>
      <c r="H5" s="23"/>
      <c r="I5" s="23"/>
    </row>
    <row r="6" spans="1:26" ht="20.25" customHeight="1" x14ac:dyDescent="0.2">
      <c r="C6" s="359"/>
      <c r="D6" s="346"/>
      <c r="E6" s="346"/>
      <c r="F6" s="185"/>
      <c r="G6" s="185"/>
      <c r="H6" s="23"/>
      <c r="I6" s="23"/>
    </row>
    <row r="7" spans="1:26" ht="252.75" customHeight="1" x14ac:dyDescent="0.2">
      <c r="C7" s="354"/>
      <c r="D7" s="354"/>
      <c r="E7" s="354"/>
      <c r="F7" s="354"/>
      <c r="G7" s="166"/>
    </row>
    <row r="8" spans="1:26" ht="15" customHeight="1" x14ac:dyDescent="0.2">
      <c r="C8" s="354"/>
      <c r="D8" s="354"/>
      <c r="E8" s="354"/>
      <c r="F8" s="354"/>
      <c r="G8" s="166"/>
    </row>
    <row r="9" spans="1:26" ht="117" customHeight="1" x14ac:dyDescent="0.2">
      <c r="C9" s="355"/>
      <c r="D9" s="355"/>
      <c r="E9" s="355"/>
      <c r="F9" s="355"/>
      <c r="G9" s="166"/>
    </row>
    <row r="10" spans="1:26" ht="9.9499999999999993" customHeight="1" x14ac:dyDescent="0.2">
      <c r="A10" s="331"/>
      <c r="C10" s="329"/>
      <c r="D10" s="329"/>
      <c r="E10" s="329"/>
      <c r="F10" s="329"/>
      <c r="G10" s="166"/>
    </row>
    <row r="11" spans="1:26" s="19" customFormat="1" ht="41.25" customHeight="1" x14ac:dyDescent="0.25">
      <c r="C11" s="356" t="s">
        <v>11</v>
      </c>
      <c r="D11" s="356"/>
      <c r="E11" s="323" t="s">
        <v>12</v>
      </c>
      <c r="F11" s="357" t="s">
        <v>13</v>
      </c>
      <c r="G11" s="358"/>
    </row>
    <row r="12" spans="1:26" s="19" customFormat="1" ht="97.5" customHeight="1" x14ac:dyDescent="0.25">
      <c r="C12" s="347" t="s">
        <v>14</v>
      </c>
      <c r="D12" s="305" t="s">
        <v>15</v>
      </c>
      <c r="E12" s="304" t="s">
        <v>16</v>
      </c>
      <c r="F12" s="314">
        <v>13</v>
      </c>
      <c r="G12" s="310">
        <v>38</v>
      </c>
    </row>
    <row r="13" spans="1:26" s="19" customFormat="1" ht="136.5" customHeight="1" x14ac:dyDescent="0.25">
      <c r="C13" s="347"/>
      <c r="D13" s="299" t="s">
        <v>17</v>
      </c>
      <c r="E13" s="322" t="s">
        <v>18</v>
      </c>
      <c r="F13" s="312">
        <v>8</v>
      </c>
      <c r="G13" s="311">
        <v>13</v>
      </c>
    </row>
    <row r="14" spans="1:26" s="19" customFormat="1" ht="135" customHeight="1" x14ac:dyDescent="0.25">
      <c r="C14" s="347"/>
      <c r="D14" s="321" t="s">
        <v>19</v>
      </c>
      <c r="E14" s="330" t="s">
        <v>20</v>
      </c>
      <c r="F14" s="313">
        <v>6</v>
      </c>
      <c r="G14" s="320">
        <v>19</v>
      </c>
      <c r="I14" s="24"/>
      <c r="J14" s="24"/>
      <c r="K14" s="24"/>
      <c r="L14" s="24"/>
      <c r="M14" s="24"/>
      <c r="N14" s="24"/>
      <c r="O14" s="24"/>
      <c r="P14" s="24"/>
      <c r="Q14" s="24"/>
      <c r="R14" s="24"/>
      <c r="S14" s="24"/>
      <c r="T14" s="24"/>
      <c r="U14" s="24"/>
      <c r="V14" s="24"/>
      <c r="W14" s="24"/>
      <c r="X14" s="24"/>
      <c r="Y14" s="24"/>
      <c r="Z14" s="24"/>
    </row>
    <row r="15" spans="1:26" s="19" customFormat="1" ht="111" customHeight="1" x14ac:dyDescent="0.25">
      <c r="C15" s="348" t="s">
        <v>21</v>
      </c>
      <c r="D15" s="317" t="s">
        <v>22</v>
      </c>
      <c r="E15" s="318" t="s">
        <v>23</v>
      </c>
      <c r="F15" s="319">
        <v>3</v>
      </c>
      <c r="G15" s="315">
        <v>17</v>
      </c>
      <c r="I15" s="24"/>
      <c r="J15" s="24"/>
      <c r="K15" s="24"/>
      <c r="L15" s="24"/>
      <c r="M15" s="24"/>
      <c r="N15" s="24"/>
      <c r="O15" s="24"/>
      <c r="P15" s="24"/>
      <c r="Q15" s="24"/>
      <c r="R15" s="24"/>
      <c r="S15" s="24"/>
      <c r="T15" s="24"/>
      <c r="U15" s="24"/>
      <c r="V15" s="24"/>
      <c r="W15" s="24"/>
      <c r="X15" s="24"/>
      <c r="Y15" s="24"/>
      <c r="Z15" s="24"/>
    </row>
    <row r="16" spans="1:26" s="19" customFormat="1" ht="219.75" customHeight="1" x14ac:dyDescent="0.25">
      <c r="C16" s="349"/>
      <c r="D16" s="300" t="s">
        <v>24</v>
      </c>
      <c r="E16" s="301" t="s">
        <v>25</v>
      </c>
      <c r="F16" s="319">
        <v>12</v>
      </c>
      <c r="G16" s="315">
        <v>51</v>
      </c>
      <c r="I16" s="24"/>
      <c r="J16" s="24"/>
      <c r="K16" s="24"/>
      <c r="L16" s="24"/>
      <c r="M16" s="24"/>
      <c r="N16" s="24"/>
      <c r="O16" s="24"/>
      <c r="P16" s="24"/>
      <c r="Q16" s="24"/>
      <c r="R16" s="24"/>
      <c r="S16" s="24"/>
      <c r="T16" s="24"/>
      <c r="U16" s="24"/>
      <c r="V16" s="24"/>
      <c r="W16" s="24"/>
      <c r="X16" s="24"/>
      <c r="Y16" s="24"/>
      <c r="Z16" s="24"/>
    </row>
    <row r="17" spans="3:26" s="19" customFormat="1" ht="78" customHeight="1" x14ac:dyDescent="0.25">
      <c r="C17" s="350" t="s">
        <v>26</v>
      </c>
      <c r="D17" s="307" t="s">
        <v>27</v>
      </c>
      <c r="E17" s="306" t="s">
        <v>28</v>
      </c>
      <c r="F17" s="316">
        <v>3</v>
      </c>
      <c r="G17" s="308">
        <v>8</v>
      </c>
      <c r="I17" s="24"/>
      <c r="J17" s="24"/>
      <c r="K17" s="24"/>
      <c r="L17" s="24"/>
      <c r="M17" s="24"/>
      <c r="N17" s="24"/>
      <c r="O17" s="24"/>
      <c r="P17" s="24"/>
      <c r="Q17" s="24"/>
      <c r="R17" s="24"/>
      <c r="S17" s="24"/>
      <c r="T17" s="24"/>
      <c r="U17" s="24"/>
      <c r="V17" s="24"/>
      <c r="W17" s="24"/>
      <c r="X17" s="24"/>
      <c r="Y17" s="24"/>
      <c r="Z17" s="24"/>
    </row>
    <row r="18" spans="3:26" s="19" customFormat="1" ht="76.5" customHeight="1" x14ac:dyDescent="0.25">
      <c r="C18" s="351"/>
      <c r="D18" s="307" t="s">
        <v>1662</v>
      </c>
      <c r="E18" s="337" t="s">
        <v>1674</v>
      </c>
      <c r="F18" s="302">
        <v>3</v>
      </c>
      <c r="G18" s="308">
        <v>5</v>
      </c>
    </row>
    <row r="19" spans="3:26" s="19" customFormat="1" ht="54.75" customHeight="1" x14ac:dyDescent="0.25">
      <c r="C19" s="111"/>
      <c r="D19" s="112"/>
      <c r="E19" s="113"/>
      <c r="F19" s="303">
        <f>SUM(F12:F18)</f>
        <v>48</v>
      </c>
      <c r="G19" s="309">
        <f>SUM(G12:G18)</f>
        <v>151</v>
      </c>
    </row>
    <row r="20" spans="3:26" ht="14.25" customHeight="1" x14ac:dyDescent="0.2">
      <c r="C20" s="114"/>
      <c r="D20" s="114"/>
    </row>
    <row r="21" spans="3:26" ht="14.25" customHeight="1" x14ac:dyDescent="0.2">
      <c r="C21" s="164"/>
      <c r="D21" s="164"/>
      <c r="E21" s="164"/>
      <c r="F21" s="164"/>
      <c r="G21" s="164"/>
    </row>
    <row r="22" spans="3:26" ht="14.25" customHeight="1" x14ac:dyDescent="0.2">
      <c r="H22" s="164"/>
      <c r="I22" s="164"/>
    </row>
    <row r="23" spans="3:26" ht="14.25" customHeight="1" x14ac:dyDescent="0.2"/>
    <row r="24" spans="3:26" ht="14.25" customHeight="1" x14ac:dyDescent="0.2"/>
    <row r="38" spans="4:4" x14ac:dyDescent="0.2">
      <c r="D38" s="21"/>
    </row>
    <row r="39" spans="4:4" x14ac:dyDescent="0.2">
      <c r="D39" s="21"/>
    </row>
    <row r="40" spans="4:4" x14ac:dyDescent="0.2">
      <c r="D40" s="21"/>
    </row>
    <row r="41" spans="4:4" x14ac:dyDescent="0.2">
      <c r="D41" s="21"/>
    </row>
    <row r="42" spans="4:4" x14ac:dyDescent="0.2">
      <c r="D42" s="21"/>
    </row>
    <row r="43" spans="4:4" x14ac:dyDescent="0.2">
      <c r="D43" s="21"/>
    </row>
    <row r="44" spans="4:4" x14ac:dyDescent="0.2">
      <c r="D44" s="21"/>
    </row>
    <row r="45" spans="4:4" x14ac:dyDescent="0.2">
      <c r="D45" s="21"/>
    </row>
    <row r="46" spans="4:4" x14ac:dyDescent="0.2">
      <c r="D46" s="21"/>
    </row>
    <row r="47" spans="4:4" x14ac:dyDescent="0.2">
      <c r="D47" s="21"/>
    </row>
    <row r="48" spans="4:4" x14ac:dyDescent="0.2">
      <c r="D48" s="21"/>
    </row>
    <row r="49" spans="4:4" x14ac:dyDescent="0.2">
      <c r="D49" s="21"/>
    </row>
    <row r="50" spans="4:4" x14ac:dyDescent="0.2">
      <c r="D50" s="21"/>
    </row>
    <row r="51" spans="4:4" x14ac:dyDescent="0.2">
      <c r="D51" s="21"/>
    </row>
    <row r="52" spans="4:4" x14ac:dyDescent="0.2">
      <c r="D52" s="21"/>
    </row>
    <row r="53" spans="4:4" x14ac:dyDescent="0.2">
      <c r="D53" s="21"/>
    </row>
    <row r="54" spans="4:4" x14ac:dyDescent="0.2">
      <c r="D54" s="21"/>
    </row>
    <row r="55" spans="4:4" x14ac:dyDescent="0.2">
      <c r="D55" s="21"/>
    </row>
    <row r="56" spans="4:4" x14ac:dyDescent="0.2">
      <c r="D56" s="21"/>
    </row>
    <row r="57" spans="4:4" x14ac:dyDescent="0.2">
      <c r="D57" s="21"/>
    </row>
    <row r="58" spans="4:4" x14ac:dyDescent="0.2">
      <c r="D58" s="21"/>
    </row>
    <row r="59" spans="4:4" x14ac:dyDescent="0.2">
      <c r="D59" s="21"/>
    </row>
    <row r="60" spans="4:4" x14ac:dyDescent="0.2">
      <c r="D60" s="21"/>
    </row>
    <row r="61" spans="4:4" x14ac:dyDescent="0.2">
      <c r="D61" s="21"/>
    </row>
    <row r="62" spans="4:4" x14ac:dyDescent="0.2">
      <c r="D62" s="21"/>
    </row>
    <row r="63" spans="4:4" x14ac:dyDescent="0.2">
      <c r="D63" s="21"/>
    </row>
    <row r="64" spans="4:4" x14ac:dyDescent="0.2">
      <c r="D64" s="21"/>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70" zoomScaleNormal="70" zoomScaleSheetLayoutView="90" workbookViewId="0">
      <pane ySplit="8" topLeftCell="A9" activePane="bottomLeft" state="frozen"/>
      <selection pane="bottomLeft" activeCell="C6" sqref="C6:S6"/>
    </sheetView>
  </sheetViews>
  <sheetFormatPr defaultRowHeight="15" outlineLevelCol="1" x14ac:dyDescent="0.25"/>
  <cols>
    <col min="1" max="1" width="2" style="150" customWidth="1"/>
    <col min="2" max="2" width="6.7109375" style="150" customWidth="1"/>
    <col min="3" max="3" width="65.85546875" style="150" customWidth="1"/>
    <col min="4" max="4" width="2.85546875" style="126" customWidth="1" outlineLevel="1"/>
    <col min="5" max="5" width="7.28515625" style="150" customWidth="1" outlineLevel="1"/>
    <col min="6" max="6" width="3.140625" style="150" customWidth="1" outlineLevel="1" collapsed="1"/>
    <col min="7" max="7" width="5.7109375" style="150" customWidth="1" outlineLevel="1"/>
    <col min="8" max="8" width="2.5703125" style="150" customWidth="1"/>
    <col min="9" max="11" width="4.42578125" style="150" hidden="1" customWidth="1"/>
    <col min="12" max="13" width="4" style="150" customWidth="1"/>
    <col min="14" max="14" width="3.28515625" style="150" customWidth="1"/>
    <col min="15" max="15" width="4.42578125" style="150" customWidth="1"/>
    <col min="16" max="16" width="4.140625" style="150" customWidth="1"/>
    <col min="17" max="17" width="3.42578125" style="150" customWidth="1"/>
    <col min="18" max="18" width="3.7109375" style="150" customWidth="1"/>
    <col min="19" max="19" width="6.140625" style="150" customWidth="1"/>
    <col min="20" max="20" width="13.28515625" style="150" customWidth="1"/>
    <col min="21" max="21" width="8.28515625" style="150" hidden="1" customWidth="1"/>
    <col min="22" max="22" width="9.140625" style="150" hidden="1" customWidth="1"/>
    <col min="23" max="23" width="10.42578125" style="150" hidden="1" customWidth="1"/>
    <col min="24" max="24" width="9.5703125" style="150" hidden="1" customWidth="1"/>
    <col min="25" max="25" width="6.28515625" style="150" customWidth="1"/>
    <col min="26" max="26" width="13.7109375" style="150" customWidth="1"/>
    <col min="27" max="27" width="19.28515625" style="150" customWidth="1"/>
    <col min="28" max="28" width="15.140625" style="150" customWidth="1"/>
    <col min="29" max="29" width="9.140625" style="150"/>
    <col min="30" max="30" width="51.7109375" style="150" customWidth="1"/>
    <col min="31" max="31" width="9.140625" style="150"/>
    <col min="32" max="32" width="13.28515625" style="150" customWidth="1"/>
    <col min="33" max="16384" width="9.140625" style="150"/>
  </cols>
  <sheetData>
    <row r="1" spans="2:39" ht="28.5" customHeight="1" x14ac:dyDescent="0.25">
      <c r="B1" s="369" t="s">
        <v>29</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row>
    <row r="2" spans="2:39" x14ac:dyDescent="0.25">
      <c r="B2" s="173"/>
      <c r="C2" s="173" t="s">
        <v>1664</v>
      </c>
      <c r="D2" s="173"/>
      <c r="E2" s="173"/>
      <c r="F2" s="173"/>
      <c r="G2" s="173"/>
      <c r="H2" s="173"/>
      <c r="I2" s="173"/>
      <c r="J2" s="173"/>
      <c r="K2" s="173"/>
      <c r="L2" s="173"/>
      <c r="M2" s="173"/>
      <c r="N2" s="173"/>
      <c r="O2" s="173"/>
      <c r="P2" s="173"/>
      <c r="Q2" s="173"/>
      <c r="R2" s="173"/>
      <c r="S2" s="173"/>
      <c r="T2" s="173"/>
      <c r="U2" s="173"/>
      <c r="V2" s="173"/>
      <c r="W2" s="173"/>
      <c r="X2" s="173"/>
      <c r="Y2" s="173"/>
    </row>
    <row r="3" spans="2:39" x14ac:dyDescent="0.25">
      <c r="B3" s="173"/>
      <c r="C3" s="173" t="s">
        <v>1665</v>
      </c>
      <c r="D3" s="173"/>
      <c r="E3" s="173"/>
      <c r="F3" s="173"/>
      <c r="G3" s="173"/>
      <c r="H3" s="173"/>
      <c r="I3" s="173"/>
      <c r="J3" s="173"/>
      <c r="K3" s="173"/>
      <c r="L3" s="173"/>
      <c r="M3" s="173"/>
      <c r="N3" s="173"/>
      <c r="O3" s="173"/>
      <c r="P3" s="173"/>
      <c r="Q3" s="173"/>
      <c r="R3" s="173"/>
      <c r="S3" s="173"/>
      <c r="T3"/>
      <c r="U3"/>
      <c r="V3"/>
      <c r="W3"/>
      <c r="X3"/>
      <c r="Y3"/>
    </row>
    <row r="4" spans="2:39" x14ac:dyDescent="0.25">
      <c r="B4" s="148"/>
      <c r="C4" s="149"/>
      <c r="D4" s="149"/>
      <c r="E4" s="149"/>
      <c r="F4" s="149"/>
      <c r="G4" s="149"/>
      <c r="H4" s="149"/>
      <c r="I4" s="149"/>
      <c r="J4" s="149"/>
      <c r="K4" s="149"/>
      <c r="L4" s="149"/>
      <c r="M4" s="149"/>
      <c r="N4" s="149"/>
      <c r="O4" s="149"/>
      <c r="P4" s="149"/>
      <c r="Q4" s="149"/>
      <c r="R4" s="149"/>
      <c r="S4" s="149"/>
      <c r="T4"/>
      <c r="U4"/>
      <c r="V4"/>
      <c r="W4"/>
      <c r="X4"/>
      <c r="Y4"/>
    </row>
    <row r="5" spans="2:39" s="153" customFormat="1" ht="14.25" customHeight="1" x14ac:dyDescent="0.25">
      <c r="B5" s="174"/>
      <c r="C5" s="333"/>
      <c r="D5" s="174"/>
      <c r="E5" s="174"/>
      <c r="F5" s="174"/>
      <c r="G5" s="174"/>
      <c r="H5" s="174"/>
      <c r="I5" s="174"/>
      <c r="J5" s="174"/>
      <c r="K5" s="174"/>
      <c r="L5" s="370"/>
      <c r="M5" s="370"/>
      <c r="N5" s="370"/>
      <c r="O5" s="370"/>
      <c r="P5" s="370"/>
      <c r="Q5" s="370"/>
      <c r="R5" s="370"/>
      <c r="S5" s="370"/>
      <c r="T5" s="370"/>
      <c r="U5" s="370"/>
      <c r="V5" s="370"/>
      <c r="W5" s="370"/>
      <c r="X5" s="370"/>
      <c r="Y5" s="370"/>
      <c r="Z5" s="370"/>
      <c r="AA5" s="370"/>
      <c r="AB5" s="370"/>
      <c r="AC5" s="370"/>
      <c r="AD5" s="370"/>
    </row>
    <row r="6" spans="2:39" s="153" customFormat="1" x14ac:dyDescent="0.25">
      <c r="B6" s="154"/>
      <c r="C6" s="465"/>
      <c r="D6" s="465"/>
      <c r="E6" s="465"/>
      <c r="F6" s="465"/>
      <c r="G6" s="465"/>
      <c r="H6" s="465"/>
      <c r="I6" s="465"/>
      <c r="J6" s="465"/>
      <c r="K6" s="465"/>
      <c r="L6" s="465"/>
      <c r="M6" s="465"/>
      <c r="N6" s="465"/>
      <c r="O6" s="465"/>
      <c r="P6" s="465"/>
      <c r="Q6" s="465"/>
      <c r="R6" s="465"/>
      <c r="S6" s="465"/>
      <c r="T6" s="154"/>
      <c r="U6" s="154"/>
      <c r="V6" s="154"/>
      <c r="W6" s="154"/>
      <c r="X6" s="154"/>
      <c r="Y6" s="154"/>
    </row>
    <row r="7" spans="2:39" s="153" customFormat="1" ht="37.5" customHeight="1" x14ac:dyDescent="0.25">
      <c r="B7" s="168"/>
      <c r="C7" s="361" t="s">
        <v>30</v>
      </c>
      <c r="D7" s="324"/>
      <c r="E7" s="364" t="s">
        <v>31</v>
      </c>
      <c r="F7" s="326"/>
      <c r="G7" s="364" t="s">
        <v>32</v>
      </c>
      <c r="I7" s="156"/>
      <c r="J7" s="367" t="s">
        <v>1675</v>
      </c>
      <c r="K7" s="368"/>
      <c r="L7" s="368"/>
      <c r="M7" s="368"/>
      <c r="N7" s="368"/>
      <c r="O7" s="368"/>
      <c r="P7" s="368"/>
      <c r="Q7" s="368"/>
      <c r="R7" s="368"/>
      <c r="S7" s="156"/>
      <c r="T7" s="365" t="s">
        <v>1666</v>
      </c>
      <c r="U7" s="366"/>
      <c r="V7" s="366"/>
      <c r="W7" s="157"/>
      <c r="X7" s="157"/>
      <c r="Y7" s="157"/>
      <c r="Z7" s="157"/>
      <c r="AG7" s="361" t="s">
        <v>33</v>
      </c>
      <c r="AH7" s="361"/>
      <c r="AI7" s="361"/>
      <c r="AJ7" s="361"/>
      <c r="AK7" s="361"/>
      <c r="AL7" s="361"/>
      <c r="AM7" s="361"/>
    </row>
    <row r="8" spans="2:39" s="153" customFormat="1" ht="80.25" customHeight="1" x14ac:dyDescent="0.25">
      <c r="B8" s="168"/>
      <c r="C8" s="361"/>
      <c r="D8" s="324"/>
      <c r="E8" s="364"/>
      <c r="F8" s="327"/>
      <c r="G8" s="364"/>
      <c r="J8" s="159" t="s">
        <v>146</v>
      </c>
      <c r="K8" s="159" t="s">
        <v>147</v>
      </c>
      <c r="L8" s="179">
        <v>0</v>
      </c>
      <c r="M8" s="179">
        <v>0.2</v>
      </c>
      <c r="N8" s="179">
        <v>0.4</v>
      </c>
      <c r="O8" s="179">
        <v>0.6</v>
      </c>
      <c r="P8" s="179">
        <v>0.8</v>
      </c>
      <c r="Q8" s="179">
        <v>1</v>
      </c>
      <c r="R8" s="180" t="s">
        <v>34</v>
      </c>
      <c r="T8" s="161"/>
      <c r="U8" s="161" t="s">
        <v>148</v>
      </c>
      <c r="V8" s="160" t="s">
        <v>149</v>
      </c>
      <c r="W8" s="158"/>
      <c r="Y8" s="158"/>
      <c r="AG8" s="361"/>
      <c r="AH8" s="361"/>
      <c r="AI8" s="361"/>
      <c r="AJ8" s="361"/>
      <c r="AK8" s="361"/>
      <c r="AL8" s="361"/>
      <c r="AM8" s="361"/>
    </row>
    <row r="9" spans="2:39" ht="42" customHeight="1" x14ac:dyDescent="0.25">
      <c r="H9" s="126"/>
      <c r="K9" s="32"/>
      <c r="L9" s="32"/>
      <c r="M9" s="32"/>
      <c r="N9" s="32"/>
      <c r="O9" s="32"/>
      <c r="P9" s="33"/>
      <c r="Q9" s="116"/>
      <c r="R9" s="117"/>
      <c r="T9" s="34"/>
      <c r="U9" s="34"/>
      <c r="V9" s="33"/>
      <c r="W9" s="150" t="s">
        <v>150</v>
      </c>
      <c r="X9" s="150" t="s">
        <v>151</v>
      </c>
      <c r="Z9" s="118" t="s">
        <v>35</v>
      </c>
    </row>
    <row r="10" spans="2:39" ht="49.5" customHeight="1" x14ac:dyDescent="0.25">
      <c r="B10" s="288">
        <v>1</v>
      </c>
      <c r="C10" s="140" t="s">
        <v>36</v>
      </c>
      <c r="D10" s="175"/>
      <c r="E10" s="264" t="s">
        <v>37</v>
      </c>
      <c r="F10" s="268"/>
      <c r="G10" s="268"/>
      <c r="H10" s="126"/>
      <c r="I10" s="152">
        <f>SUM(K10:K47)</f>
        <v>0</v>
      </c>
      <c r="J10" s="124">
        <f>SUM(L10:Q10)</f>
        <v>0</v>
      </c>
      <c r="K10" s="124">
        <f t="shared" ref="K10" si="0">SUM(L10:Q10)</f>
        <v>0</v>
      </c>
      <c r="L10" s="122"/>
      <c r="M10" s="122"/>
      <c r="N10" s="122"/>
      <c r="O10" s="122"/>
      <c r="P10" s="123"/>
      <c r="Q10" s="184"/>
      <c r="R10" s="123"/>
      <c r="T10" s="125" t="str">
        <f t="shared" ref="T10" si="1">IF(SUM(L10:Q10)=1,((L10*0)+(M10*20)+(N10*40)+(O10*60)+(P10*80)+(Q10*100)),"")</f>
        <v/>
      </c>
      <c r="U10" s="147" t="e">
        <f>1/$J$48</f>
        <v>#DIV/0!</v>
      </c>
      <c r="V10" s="127" t="e">
        <f t="shared" ref="V10" si="2">1/$K$48</f>
        <v>#DIV/0!</v>
      </c>
      <c r="W10" s="139" t="e">
        <f>IF(R10=1,0,T10*U10)</f>
        <v>#VALUE!</v>
      </c>
      <c r="X10" s="35" t="e">
        <f t="shared" ref="X10" si="3">IF(R10=1,0,T10*V10)</f>
        <v>#VALUE!</v>
      </c>
      <c r="Z10" s="360"/>
      <c r="AA10" s="360"/>
    </row>
    <row r="11" spans="2:39" ht="50.25" customHeight="1" x14ac:dyDescent="0.25">
      <c r="B11" s="288">
        <v>2</v>
      </c>
      <c r="C11" s="140" t="s">
        <v>38</v>
      </c>
      <c r="D11" s="175"/>
      <c r="E11" s="264" t="s">
        <v>39</v>
      </c>
      <c r="F11" s="268"/>
      <c r="G11" s="268"/>
      <c r="H11" s="126"/>
      <c r="I11" s="152"/>
      <c r="J11" s="124">
        <f>SUM(L11:Q11)</f>
        <v>0</v>
      </c>
      <c r="K11" s="124">
        <f t="shared" ref="K11" si="4">SUM(L11:Q11)</f>
        <v>0</v>
      </c>
      <c r="L11" s="122"/>
      <c r="M11" s="122"/>
      <c r="N11" s="122"/>
      <c r="O11" s="122"/>
      <c r="P11" s="123"/>
      <c r="Q11" s="122"/>
      <c r="R11" s="123"/>
      <c r="T11" s="125" t="str">
        <f t="shared" ref="T11" si="5">IF(SUM(L11:Q11)=1,((L11*0)+(M11*20)+(N11*40)+(O11*60)+(P11*80)+(Q11*100)),"")</f>
        <v/>
      </c>
      <c r="U11" s="147" t="e">
        <f>1/$J$48</f>
        <v>#DIV/0!</v>
      </c>
      <c r="V11" s="127" t="e">
        <f t="shared" ref="V11" si="6">1/$K$48</f>
        <v>#DIV/0!</v>
      </c>
      <c r="W11" s="139" t="e">
        <f>IF(R11=1,0,T11*U11)</f>
        <v>#VALUE!</v>
      </c>
      <c r="X11" s="35" t="e">
        <f t="shared" ref="X11" si="7">IF(R11=1,0,T11*V11)</f>
        <v>#VALUE!</v>
      </c>
      <c r="Z11" s="360"/>
      <c r="AA11" s="360"/>
    </row>
    <row r="12" spans="2:39" ht="51.75" customHeight="1" x14ac:dyDescent="0.25">
      <c r="B12" s="288">
        <v>3</v>
      </c>
      <c r="C12" s="140" t="s">
        <v>40</v>
      </c>
      <c r="D12" s="175"/>
      <c r="E12" s="264" t="s">
        <v>41</v>
      </c>
      <c r="F12" s="268"/>
      <c r="G12" s="265" t="s">
        <v>42</v>
      </c>
      <c r="H12" s="119"/>
      <c r="I12" s="152"/>
      <c r="J12" s="124">
        <f>SUM(L12:Q12)</f>
        <v>0</v>
      </c>
      <c r="K12" s="124">
        <f t="shared" ref="K12:K47" si="8">SUM(L12:Q12)</f>
        <v>0</v>
      </c>
      <c r="L12" s="122"/>
      <c r="M12" s="122"/>
      <c r="N12" s="122"/>
      <c r="O12" s="122"/>
      <c r="P12" s="123"/>
      <c r="Q12" s="122"/>
      <c r="R12" s="123"/>
      <c r="T12" s="125" t="str">
        <f t="shared" ref="T12:T47" si="9">IF(SUM(L12:Q12)=1,((L12*0)+(M12*20)+(N12*40)+(O12*60)+(P12*80)+(Q12*100)),"")</f>
        <v/>
      </c>
      <c r="U12" s="147" t="e">
        <f>1/$J$48</f>
        <v>#DIV/0!</v>
      </c>
      <c r="V12" s="127" t="e">
        <f t="shared" ref="V12:V47" si="10">1/$K$48</f>
        <v>#DIV/0!</v>
      </c>
      <c r="W12" s="139" t="e">
        <f>IF(R12=1,0,T12*U12)</f>
        <v>#VALUE!</v>
      </c>
      <c r="X12" s="35" t="e">
        <f t="shared" ref="X12:X47" si="11">IF(R12=1,0,T12*V12)</f>
        <v>#VALUE!</v>
      </c>
      <c r="Z12" s="360"/>
      <c r="AA12" s="360"/>
      <c r="AG12" s="362" t="s">
        <v>1524</v>
      </c>
      <c r="AH12" s="362"/>
      <c r="AI12" s="362"/>
      <c r="AJ12" s="362"/>
      <c r="AK12" s="362"/>
      <c r="AL12" s="362"/>
    </row>
    <row r="13" spans="2:39" ht="52.5" customHeight="1" x14ac:dyDescent="0.25">
      <c r="B13" s="288" t="s">
        <v>43</v>
      </c>
      <c r="C13" s="142" t="s">
        <v>44</v>
      </c>
      <c r="D13" s="176"/>
      <c r="E13" s="264" t="s">
        <v>45</v>
      </c>
      <c r="F13" s="266"/>
      <c r="G13" s="265" t="s">
        <v>46</v>
      </c>
      <c r="H13" s="126"/>
      <c r="I13" s="152"/>
      <c r="J13" s="152"/>
      <c r="K13" s="124">
        <f t="shared" si="8"/>
        <v>0</v>
      </c>
      <c r="L13" s="122"/>
      <c r="M13" s="122"/>
      <c r="N13" s="122"/>
      <c r="O13" s="122"/>
      <c r="P13" s="123"/>
      <c r="Q13" s="122"/>
      <c r="R13" s="123"/>
      <c r="T13" s="125" t="str">
        <f t="shared" si="9"/>
        <v/>
      </c>
      <c r="U13" s="147"/>
      <c r="V13" s="127" t="e">
        <f t="shared" si="10"/>
        <v>#DIV/0!</v>
      </c>
      <c r="W13" s="139"/>
      <c r="X13" s="35" t="e">
        <f t="shared" si="11"/>
        <v>#VALUE!</v>
      </c>
      <c r="Z13" s="360"/>
      <c r="AA13" s="360"/>
    </row>
    <row r="14" spans="2:39" ht="54" customHeight="1" x14ac:dyDescent="0.25">
      <c r="B14" s="288" t="s">
        <v>47</v>
      </c>
      <c r="C14" s="143" t="s">
        <v>48</v>
      </c>
      <c r="D14" s="176"/>
      <c r="E14" s="264" t="s">
        <v>49</v>
      </c>
      <c r="F14" s="266"/>
      <c r="G14" s="265"/>
      <c r="H14" s="115"/>
      <c r="I14" s="152"/>
      <c r="J14" s="152"/>
      <c r="K14" s="124">
        <f t="shared" si="8"/>
        <v>0</v>
      </c>
      <c r="L14" s="122"/>
      <c r="M14" s="122"/>
      <c r="N14" s="122"/>
      <c r="O14" s="122"/>
      <c r="P14" s="123"/>
      <c r="Q14" s="122"/>
      <c r="R14" s="123"/>
      <c r="T14" s="125" t="str">
        <f t="shared" si="9"/>
        <v/>
      </c>
      <c r="U14" s="147"/>
      <c r="V14" s="127" t="e">
        <f t="shared" si="10"/>
        <v>#DIV/0!</v>
      </c>
      <c r="W14" s="139"/>
      <c r="X14" s="35" t="e">
        <f t="shared" si="11"/>
        <v>#VALUE!</v>
      </c>
      <c r="Z14" s="360"/>
      <c r="AA14" s="360"/>
      <c r="AG14" s="362" t="s">
        <v>1525</v>
      </c>
      <c r="AH14" s="362"/>
      <c r="AI14" s="362"/>
      <c r="AJ14" s="362"/>
      <c r="AK14" s="362"/>
      <c r="AL14" s="362"/>
    </row>
    <row r="15" spans="2:39" ht="62.25" customHeight="1" x14ac:dyDescent="0.25">
      <c r="B15" s="288" t="s">
        <v>50</v>
      </c>
      <c r="C15" s="144" t="s">
        <v>51</v>
      </c>
      <c r="D15" s="176"/>
      <c r="E15" s="264" t="s">
        <v>52</v>
      </c>
      <c r="F15" s="266"/>
      <c r="G15" s="266"/>
      <c r="H15" s="115"/>
      <c r="I15" s="152"/>
      <c r="J15" s="152"/>
      <c r="K15" s="124">
        <f t="shared" si="8"/>
        <v>0</v>
      </c>
      <c r="L15" s="122"/>
      <c r="M15" s="122"/>
      <c r="N15" s="122"/>
      <c r="O15" s="122"/>
      <c r="P15" s="123"/>
      <c r="Q15" s="122"/>
      <c r="R15" s="123"/>
      <c r="T15" s="125" t="str">
        <f t="shared" si="9"/>
        <v/>
      </c>
      <c r="U15" s="147"/>
      <c r="V15" s="127" t="e">
        <f t="shared" si="10"/>
        <v>#DIV/0!</v>
      </c>
      <c r="W15" s="139"/>
      <c r="X15" s="35" t="e">
        <f t="shared" si="11"/>
        <v>#VALUE!</v>
      </c>
      <c r="Z15" s="360"/>
      <c r="AA15" s="360"/>
      <c r="AG15" s="363" t="s">
        <v>1526</v>
      </c>
      <c r="AH15" s="363"/>
      <c r="AI15" s="363"/>
      <c r="AJ15" s="363"/>
      <c r="AK15" s="363"/>
      <c r="AL15" s="363"/>
      <c r="AM15" s="363"/>
    </row>
    <row r="16" spans="2:39" ht="61.5" customHeight="1" x14ac:dyDescent="0.25">
      <c r="B16" s="288">
        <v>4</v>
      </c>
      <c r="C16" s="141" t="s">
        <v>53</v>
      </c>
      <c r="D16" s="176"/>
      <c r="E16" s="264" t="s">
        <v>54</v>
      </c>
      <c r="F16" s="266"/>
      <c r="G16" s="266"/>
      <c r="H16" s="115"/>
      <c r="I16" s="152"/>
      <c r="J16" s="124">
        <f>SUM(L16:Q16)</f>
        <v>0</v>
      </c>
      <c r="K16" s="124">
        <f t="shared" si="8"/>
        <v>0</v>
      </c>
      <c r="L16" s="122"/>
      <c r="M16" s="122"/>
      <c r="N16" s="122"/>
      <c r="O16" s="122"/>
      <c r="P16" s="123"/>
      <c r="Q16" s="122"/>
      <c r="R16" s="123"/>
      <c r="T16" s="125" t="str">
        <f t="shared" si="9"/>
        <v/>
      </c>
      <c r="U16" s="147" t="e">
        <f>1/$J$48</f>
        <v>#DIV/0!</v>
      </c>
      <c r="V16" s="127" t="e">
        <f t="shared" si="10"/>
        <v>#DIV/0!</v>
      </c>
      <c r="W16" s="139" t="e">
        <f>IF(R16=1,0,T16*U16)</f>
        <v>#VALUE!</v>
      </c>
      <c r="X16" s="35" t="e">
        <f t="shared" si="11"/>
        <v>#VALUE!</v>
      </c>
      <c r="Z16" s="360"/>
      <c r="AA16" s="360"/>
      <c r="AG16" s="332"/>
      <c r="AH16" s="332"/>
      <c r="AI16" s="332"/>
      <c r="AJ16" s="332"/>
      <c r="AK16" s="332"/>
      <c r="AL16" s="332"/>
      <c r="AM16" s="332"/>
    </row>
    <row r="17" spans="2:39" ht="55.5" customHeight="1" x14ac:dyDescent="0.25">
      <c r="B17" s="288" t="s">
        <v>55</v>
      </c>
      <c r="C17" s="145" t="s">
        <v>56</v>
      </c>
      <c r="D17" s="176"/>
      <c r="E17" s="264" t="s">
        <v>57</v>
      </c>
      <c r="F17" s="266"/>
      <c r="G17" s="266"/>
      <c r="H17" s="115"/>
      <c r="I17" s="152"/>
      <c r="J17" s="152"/>
      <c r="K17" s="124">
        <f t="shared" si="8"/>
        <v>0</v>
      </c>
      <c r="L17" s="122"/>
      <c r="M17" s="122"/>
      <c r="N17" s="122"/>
      <c r="O17" s="122"/>
      <c r="P17" s="123"/>
      <c r="Q17" s="122"/>
      <c r="R17" s="123"/>
      <c r="T17" s="125" t="str">
        <f t="shared" si="9"/>
        <v/>
      </c>
      <c r="U17" s="147"/>
      <c r="V17" s="127" t="e">
        <f t="shared" si="10"/>
        <v>#DIV/0!</v>
      </c>
      <c r="W17" s="139"/>
      <c r="X17" s="35" t="e">
        <f t="shared" si="11"/>
        <v>#VALUE!</v>
      </c>
      <c r="Z17" s="360"/>
      <c r="AA17" s="360"/>
      <c r="AG17" s="332"/>
      <c r="AH17" s="332"/>
      <c r="AI17" s="332"/>
      <c r="AJ17" s="332"/>
      <c r="AK17" s="332"/>
      <c r="AL17" s="332"/>
      <c r="AM17" s="332"/>
    </row>
    <row r="18" spans="2:39" ht="61.5" customHeight="1" x14ac:dyDescent="0.25">
      <c r="B18" s="288">
        <v>5</v>
      </c>
      <c r="C18" s="140" t="s">
        <v>58</v>
      </c>
      <c r="D18" s="175"/>
      <c r="E18" s="264" t="s">
        <v>59</v>
      </c>
      <c r="F18" s="268"/>
      <c r="G18" s="268"/>
      <c r="H18" s="126"/>
      <c r="I18" s="152"/>
      <c r="J18" s="124">
        <f>SUM(L18:Q18)</f>
        <v>0</v>
      </c>
      <c r="K18" s="124">
        <f t="shared" si="8"/>
        <v>0</v>
      </c>
      <c r="L18" s="122"/>
      <c r="M18" s="122"/>
      <c r="N18" s="122"/>
      <c r="O18" s="122"/>
      <c r="P18" s="123"/>
      <c r="Q18" s="122"/>
      <c r="R18" s="123"/>
      <c r="T18" s="125" t="str">
        <f t="shared" si="9"/>
        <v/>
      </c>
      <c r="U18" s="147" t="e">
        <f>1/$J$48</f>
        <v>#DIV/0!</v>
      </c>
      <c r="V18" s="127" t="e">
        <f t="shared" si="10"/>
        <v>#DIV/0!</v>
      </c>
      <c r="W18" s="139" t="e">
        <f>IF(R18=1,0,T18*U18)</f>
        <v>#VALUE!</v>
      </c>
      <c r="X18" s="35" t="e">
        <f t="shared" si="11"/>
        <v>#VALUE!</v>
      </c>
      <c r="Z18" s="360"/>
      <c r="AA18" s="360"/>
      <c r="AG18" s="362" t="s">
        <v>1527</v>
      </c>
      <c r="AH18" s="362"/>
      <c r="AI18" s="362"/>
      <c r="AJ18" s="362"/>
      <c r="AK18" s="362"/>
      <c r="AL18" s="362"/>
      <c r="AM18" s="362"/>
    </row>
    <row r="19" spans="2:39" ht="58.5" customHeight="1" x14ac:dyDescent="0.25">
      <c r="B19" s="288" t="s">
        <v>60</v>
      </c>
      <c r="C19" s="287" t="s">
        <v>61</v>
      </c>
      <c r="D19" s="176"/>
      <c r="E19" s="264" t="s">
        <v>62</v>
      </c>
      <c r="F19" s="266"/>
      <c r="G19" s="266"/>
      <c r="H19" s="126"/>
      <c r="I19" s="152"/>
      <c r="J19" s="152"/>
      <c r="K19" s="124">
        <f t="shared" si="8"/>
        <v>0</v>
      </c>
      <c r="L19" s="122"/>
      <c r="M19" s="122"/>
      <c r="N19" s="122"/>
      <c r="O19" s="122"/>
      <c r="P19" s="123"/>
      <c r="Q19" s="122"/>
      <c r="R19" s="123"/>
      <c r="T19" s="125" t="str">
        <f t="shared" si="9"/>
        <v/>
      </c>
      <c r="U19" s="147"/>
      <c r="V19" s="127" t="e">
        <f t="shared" si="10"/>
        <v>#DIV/0!</v>
      </c>
      <c r="W19" s="139"/>
      <c r="X19" s="35" t="e">
        <f t="shared" si="11"/>
        <v>#VALUE!</v>
      </c>
      <c r="Z19" s="360"/>
      <c r="AA19" s="360"/>
      <c r="AG19" s="362" t="s">
        <v>1528</v>
      </c>
      <c r="AH19" s="362"/>
      <c r="AI19" s="362"/>
      <c r="AJ19" s="362"/>
      <c r="AK19" s="362"/>
      <c r="AL19" s="362"/>
      <c r="AM19" s="362"/>
    </row>
    <row r="20" spans="2:39" ht="53.25" customHeight="1" x14ac:dyDescent="0.25">
      <c r="B20" s="288" t="s">
        <v>63</v>
      </c>
      <c r="C20" s="143" t="s">
        <v>64</v>
      </c>
      <c r="D20" s="176"/>
      <c r="E20" s="266" t="s">
        <v>65</v>
      </c>
      <c r="F20" s="266"/>
      <c r="G20" s="266"/>
      <c r="I20" s="152"/>
      <c r="J20" s="152"/>
      <c r="K20" s="124">
        <f t="shared" si="8"/>
        <v>0</v>
      </c>
      <c r="L20" s="122"/>
      <c r="M20" s="122"/>
      <c r="N20" s="122"/>
      <c r="O20" s="122"/>
      <c r="P20" s="123"/>
      <c r="Q20" s="122"/>
      <c r="R20" s="123"/>
      <c r="T20" s="125" t="str">
        <f t="shared" si="9"/>
        <v/>
      </c>
      <c r="U20" s="147"/>
      <c r="V20" s="127" t="e">
        <f t="shared" si="10"/>
        <v>#DIV/0!</v>
      </c>
      <c r="W20" s="139"/>
      <c r="X20" s="35" t="e">
        <f t="shared" si="11"/>
        <v>#VALUE!</v>
      </c>
      <c r="Z20" s="360"/>
      <c r="AA20" s="360"/>
      <c r="AG20" s="362" t="s">
        <v>1529</v>
      </c>
      <c r="AH20" s="362"/>
      <c r="AI20" s="362"/>
      <c r="AJ20" s="362"/>
      <c r="AK20" s="362"/>
      <c r="AL20" s="362"/>
      <c r="AM20" s="362"/>
    </row>
    <row r="21" spans="2:39" ht="51" customHeight="1" x14ac:dyDescent="0.25">
      <c r="B21" s="288" t="s">
        <v>66</v>
      </c>
      <c r="C21" s="144" t="s">
        <v>67</v>
      </c>
      <c r="D21" s="176"/>
      <c r="E21" s="266" t="s">
        <v>68</v>
      </c>
      <c r="F21" s="266"/>
      <c r="G21" s="266"/>
      <c r="I21" s="152"/>
      <c r="J21" s="152"/>
      <c r="K21" s="124">
        <f t="shared" si="8"/>
        <v>0</v>
      </c>
      <c r="L21" s="122"/>
      <c r="M21" s="122"/>
      <c r="N21" s="122"/>
      <c r="O21" s="122"/>
      <c r="P21" s="123"/>
      <c r="Q21" s="122"/>
      <c r="R21" s="123"/>
      <c r="T21" s="125" t="str">
        <f t="shared" si="9"/>
        <v/>
      </c>
      <c r="U21" s="147"/>
      <c r="V21" s="127" t="e">
        <f t="shared" si="10"/>
        <v>#DIV/0!</v>
      </c>
      <c r="W21" s="139"/>
      <c r="X21" s="35" t="e">
        <f t="shared" si="11"/>
        <v>#VALUE!</v>
      </c>
      <c r="Z21" s="360"/>
      <c r="AA21" s="360"/>
      <c r="AG21" s="362" t="s">
        <v>1530</v>
      </c>
      <c r="AH21" s="362"/>
      <c r="AI21" s="362"/>
      <c r="AJ21" s="362"/>
      <c r="AK21" s="362"/>
      <c r="AL21" s="362"/>
      <c r="AM21" s="362"/>
    </row>
    <row r="22" spans="2:39" ht="47.25" customHeight="1" x14ac:dyDescent="0.25">
      <c r="B22" s="288">
        <v>6</v>
      </c>
      <c r="C22" s="141" t="s">
        <v>69</v>
      </c>
      <c r="D22" s="176"/>
      <c r="E22" s="264" t="s">
        <v>70</v>
      </c>
      <c r="F22" s="266"/>
      <c r="G22" s="266"/>
      <c r="H22" s="115"/>
      <c r="I22" s="152"/>
      <c r="J22" s="124">
        <f>SUM(L22:Q22)</f>
        <v>0</v>
      </c>
      <c r="K22" s="124">
        <f t="shared" si="8"/>
        <v>0</v>
      </c>
      <c r="L22" s="122"/>
      <c r="M22" s="122"/>
      <c r="N22" s="122"/>
      <c r="O22" s="122"/>
      <c r="P22" s="123"/>
      <c r="Q22" s="122"/>
      <c r="R22" s="123"/>
      <c r="T22" s="125" t="str">
        <f t="shared" si="9"/>
        <v/>
      </c>
      <c r="U22" s="147" t="e">
        <f>1/$J$48</f>
        <v>#DIV/0!</v>
      </c>
      <c r="V22" s="127" t="e">
        <f t="shared" si="10"/>
        <v>#DIV/0!</v>
      </c>
      <c r="W22" s="139" t="e">
        <f>IF(R22=1,0,T22*U22)</f>
        <v>#VALUE!</v>
      </c>
      <c r="X22" s="35" t="e">
        <f t="shared" si="11"/>
        <v>#VALUE!</v>
      </c>
      <c r="Z22" s="360"/>
      <c r="AA22" s="360"/>
      <c r="AG22" s="332"/>
      <c r="AH22" s="332"/>
      <c r="AI22" s="332"/>
      <c r="AJ22" s="332"/>
      <c r="AK22" s="332"/>
      <c r="AL22" s="332"/>
      <c r="AM22" s="332"/>
    </row>
    <row r="23" spans="2:39" ht="46.5" customHeight="1" x14ac:dyDescent="0.25">
      <c r="B23" s="288" t="s">
        <v>71</v>
      </c>
      <c r="C23" s="145" t="s">
        <v>72</v>
      </c>
      <c r="D23" s="176"/>
      <c r="E23" s="264" t="s">
        <v>73</v>
      </c>
      <c r="F23" s="266"/>
      <c r="G23" s="266"/>
      <c r="H23" s="119"/>
      <c r="I23" s="152"/>
      <c r="J23" s="152"/>
      <c r="K23" s="124">
        <f t="shared" si="8"/>
        <v>0</v>
      </c>
      <c r="L23" s="122"/>
      <c r="M23" s="122"/>
      <c r="N23" s="122"/>
      <c r="O23" s="122"/>
      <c r="P23" s="123"/>
      <c r="Q23" s="122"/>
      <c r="R23" s="123"/>
      <c r="T23" s="125" t="str">
        <f t="shared" si="9"/>
        <v/>
      </c>
      <c r="U23" s="147"/>
      <c r="V23" s="127" t="e">
        <f t="shared" si="10"/>
        <v>#DIV/0!</v>
      </c>
      <c r="W23" s="139"/>
      <c r="X23" s="35" t="e">
        <f t="shared" si="11"/>
        <v>#VALUE!</v>
      </c>
      <c r="Z23" s="360"/>
      <c r="AA23" s="360"/>
      <c r="AG23" s="362" t="s">
        <v>1531</v>
      </c>
      <c r="AH23" s="362"/>
      <c r="AI23" s="362"/>
      <c r="AJ23" s="362"/>
      <c r="AK23" s="362"/>
      <c r="AL23" s="362"/>
      <c r="AM23" s="362"/>
    </row>
    <row r="24" spans="2:39" ht="59.25" customHeight="1" x14ac:dyDescent="0.25">
      <c r="B24" s="288">
        <v>7</v>
      </c>
      <c r="C24" s="141" t="s">
        <v>74</v>
      </c>
      <c r="D24" s="176"/>
      <c r="E24" s="266" t="s">
        <v>75</v>
      </c>
      <c r="F24" s="266"/>
      <c r="G24" s="265" t="s">
        <v>76</v>
      </c>
      <c r="H24" s="115"/>
      <c r="I24" s="152"/>
      <c r="J24" s="124">
        <f>SUM(L24:Q24)</f>
        <v>0</v>
      </c>
      <c r="K24" s="124">
        <f t="shared" si="8"/>
        <v>0</v>
      </c>
      <c r="L24" s="122"/>
      <c r="M24" s="122"/>
      <c r="N24" s="122"/>
      <c r="O24" s="122"/>
      <c r="P24" s="123"/>
      <c r="Q24" s="122"/>
      <c r="R24" s="123"/>
      <c r="T24" s="125" t="str">
        <f t="shared" si="9"/>
        <v/>
      </c>
      <c r="U24" s="147" t="e">
        <f>1/$J$48</f>
        <v>#DIV/0!</v>
      </c>
      <c r="V24" s="127" t="e">
        <f t="shared" si="10"/>
        <v>#DIV/0!</v>
      </c>
      <c r="W24" s="186" t="e">
        <f>IF(R24=1,0,T24*U24)</f>
        <v>#VALUE!</v>
      </c>
      <c r="X24" s="35" t="e">
        <f t="shared" si="11"/>
        <v>#VALUE!</v>
      </c>
      <c r="Z24" s="360"/>
      <c r="AA24" s="360"/>
      <c r="AG24" s="362" t="s">
        <v>1532</v>
      </c>
      <c r="AH24" s="362"/>
      <c r="AI24" s="362"/>
      <c r="AJ24" s="362"/>
      <c r="AK24" s="362"/>
      <c r="AL24" s="362"/>
      <c r="AM24" s="362"/>
    </row>
    <row r="25" spans="2:39" ht="64.5" customHeight="1" x14ac:dyDescent="0.25">
      <c r="B25" s="288" t="s">
        <v>77</v>
      </c>
      <c r="C25" s="142" t="s">
        <v>78</v>
      </c>
      <c r="D25" s="176"/>
      <c r="E25" s="266" t="s">
        <v>79</v>
      </c>
      <c r="F25" s="266"/>
      <c r="G25" s="265" t="s">
        <v>80</v>
      </c>
      <c r="H25" s="115"/>
      <c r="I25" s="152"/>
      <c r="J25" s="152"/>
      <c r="K25" s="124">
        <f t="shared" si="8"/>
        <v>0</v>
      </c>
      <c r="L25" s="122"/>
      <c r="M25" s="122"/>
      <c r="N25" s="122"/>
      <c r="O25" s="122"/>
      <c r="P25" s="123"/>
      <c r="Q25" s="122"/>
      <c r="R25" s="123"/>
      <c r="T25" s="125" t="str">
        <f t="shared" si="9"/>
        <v/>
      </c>
      <c r="U25" s="147"/>
      <c r="V25" s="127" t="e">
        <f t="shared" si="10"/>
        <v>#DIV/0!</v>
      </c>
      <c r="W25" s="139"/>
      <c r="X25" s="35" t="e">
        <f t="shared" si="11"/>
        <v>#VALUE!</v>
      </c>
      <c r="Z25" s="360"/>
      <c r="AA25" s="360"/>
      <c r="AG25" s="362" t="s">
        <v>1533</v>
      </c>
      <c r="AH25" s="362"/>
      <c r="AI25" s="362"/>
      <c r="AJ25" s="362"/>
      <c r="AK25" s="362"/>
      <c r="AL25" s="362"/>
      <c r="AM25" s="362"/>
    </row>
    <row r="26" spans="2:39" ht="50.25" customHeight="1" x14ac:dyDescent="0.25">
      <c r="B26" s="288" t="s">
        <v>81</v>
      </c>
      <c r="C26" s="143" t="s">
        <v>82</v>
      </c>
      <c r="D26" s="176"/>
      <c r="E26" s="266" t="s">
        <v>83</v>
      </c>
      <c r="F26" s="266"/>
      <c r="G26" s="266"/>
      <c r="H26" s="115"/>
      <c r="I26" s="152"/>
      <c r="J26" s="152"/>
      <c r="K26" s="124">
        <f t="shared" si="8"/>
        <v>0</v>
      </c>
      <c r="L26" s="122"/>
      <c r="M26" s="122"/>
      <c r="N26" s="122"/>
      <c r="O26" s="122"/>
      <c r="P26" s="123"/>
      <c r="Q26" s="122"/>
      <c r="R26" s="123"/>
      <c r="T26" s="125" t="str">
        <f t="shared" si="9"/>
        <v/>
      </c>
      <c r="U26" s="147"/>
      <c r="V26" s="127" t="e">
        <f t="shared" si="10"/>
        <v>#DIV/0!</v>
      </c>
      <c r="W26" s="139"/>
      <c r="X26" s="35" t="e">
        <f t="shared" si="11"/>
        <v>#VALUE!</v>
      </c>
      <c r="Z26" s="360"/>
      <c r="AA26" s="360"/>
      <c r="AG26" s="362" t="s">
        <v>1534</v>
      </c>
      <c r="AH26" s="362"/>
      <c r="AI26" s="362"/>
      <c r="AJ26" s="362"/>
      <c r="AK26" s="362"/>
      <c r="AL26" s="362"/>
      <c r="AM26" s="362"/>
    </row>
    <row r="27" spans="2:39" ht="59.25" customHeight="1" x14ac:dyDescent="0.25">
      <c r="B27" s="288" t="s">
        <v>84</v>
      </c>
      <c r="C27" s="143" t="s">
        <v>85</v>
      </c>
      <c r="D27" s="176"/>
      <c r="E27" s="266" t="s">
        <v>86</v>
      </c>
      <c r="F27" s="266"/>
      <c r="G27" s="266"/>
      <c r="H27" s="115"/>
      <c r="I27" s="152"/>
      <c r="J27" s="152"/>
      <c r="K27" s="124">
        <f t="shared" si="8"/>
        <v>0</v>
      </c>
      <c r="L27" s="122"/>
      <c r="M27" s="122"/>
      <c r="N27" s="122"/>
      <c r="O27" s="122"/>
      <c r="P27" s="123"/>
      <c r="Q27" s="122"/>
      <c r="R27" s="123"/>
      <c r="T27" s="125" t="str">
        <f t="shared" si="9"/>
        <v/>
      </c>
      <c r="U27" s="147"/>
      <c r="V27" s="127" t="e">
        <f t="shared" si="10"/>
        <v>#DIV/0!</v>
      </c>
      <c r="W27" s="139"/>
      <c r="X27" s="35" t="e">
        <f t="shared" si="11"/>
        <v>#VALUE!</v>
      </c>
      <c r="Z27" s="360"/>
      <c r="AA27" s="360"/>
      <c r="AG27" s="362" t="s">
        <v>1535</v>
      </c>
      <c r="AH27" s="362"/>
      <c r="AI27" s="362"/>
      <c r="AJ27" s="362"/>
      <c r="AK27" s="362"/>
      <c r="AL27" s="362"/>
      <c r="AM27" s="362"/>
    </row>
    <row r="28" spans="2:39" ht="59.25" customHeight="1" x14ac:dyDescent="0.25">
      <c r="B28" s="288" t="s">
        <v>87</v>
      </c>
      <c r="C28" s="144" t="s">
        <v>88</v>
      </c>
      <c r="D28" s="176"/>
      <c r="E28" s="266" t="s">
        <v>89</v>
      </c>
      <c r="F28" s="266"/>
      <c r="G28" s="266"/>
      <c r="H28" s="115"/>
      <c r="I28" s="152"/>
      <c r="J28" s="152"/>
      <c r="K28" s="124">
        <f t="shared" si="8"/>
        <v>0</v>
      </c>
      <c r="L28" s="122"/>
      <c r="M28" s="122"/>
      <c r="N28" s="122"/>
      <c r="O28" s="122"/>
      <c r="P28" s="123"/>
      <c r="Q28" s="122"/>
      <c r="R28" s="123"/>
      <c r="T28" s="125" t="str">
        <f t="shared" si="9"/>
        <v/>
      </c>
      <c r="U28" s="147"/>
      <c r="V28" s="127" t="e">
        <f t="shared" si="10"/>
        <v>#DIV/0!</v>
      </c>
      <c r="W28" s="139"/>
      <c r="X28" s="35" t="e">
        <f t="shared" si="11"/>
        <v>#VALUE!</v>
      </c>
      <c r="Z28" s="360"/>
      <c r="AA28" s="360"/>
      <c r="AG28" s="363" t="s">
        <v>1536</v>
      </c>
      <c r="AH28" s="363"/>
      <c r="AI28" s="363"/>
      <c r="AJ28" s="363"/>
      <c r="AK28" s="363"/>
      <c r="AL28" s="363"/>
      <c r="AM28" s="363"/>
    </row>
    <row r="29" spans="2:39" ht="49.5" customHeight="1" x14ac:dyDescent="0.25">
      <c r="B29" s="288">
        <v>8</v>
      </c>
      <c r="C29" s="141" t="s">
        <v>90</v>
      </c>
      <c r="D29" s="176"/>
      <c r="E29" s="266" t="s">
        <v>91</v>
      </c>
      <c r="F29" s="266"/>
      <c r="G29" s="265" t="s">
        <v>92</v>
      </c>
      <c r="H29" s="115"/>
      <c r="I29" s="152"/>
      <c r="J29" s="124">
        <f>SUM(L29:Q29)</f>
        <v>0</v>
      </c>
      <c r="K29" s="124">
        <f t="shared" si="8"/>
        <v>0</v>
      </c>
      <c r="L29" s="122"/>
      <c r="M29" s="122"/>
      <c r="N29" s="122"/>
      <c r="O29" s="122"/>
      <c r="P29" s="123"/>
      <c r="Q29" s="122"/>
      <c r="R29" s="123"/>
      <c r="T29" s="125" t="str">
        <f t="shared" si="9"/>
        <v/>
      </c>
      <c r="U29" s="147" t="e">
        <f>1/$J$48</f>
        <v>#DIV/0!</v>
      </c>
      <c r="V29" s="127" t="e">
        <f t="shared" si="10"/>
        <v>#DIV/0!</v>
      </c>
      <c r="W29" s="186" t="e">
        <f>IF(R29=1,0,T29*U29)</f>
        <v>#VALUE!</v>
      </c>
      <c r="X29" s="35" t="e">
        <f t="shared" si="11"/>
        <v>#VALUE!</v>
      </c>
      <c r="Z29" s="360"/>
      <c r="AA29" s="360"/>
      <c r="AG29" s="362" t="s">
        <v>1537</v>
      </c>
      <c r="AH29" s="362"/>
      <c r="AI29" s="362"/>
      <c r="AJ29" s="362"/>
      <c r="AK29" s="362"/>
      <c r="AL29" s="362"/>
      <c r="AM29" s="362"/>
    </row>
    <row r="30" spans="2:39" ht="52.5" customHeight="1" x14ac:dyDescent="0.25">
      <c r="B30" s="288" t="s">
        <v>93</v>
      </c>
      <c r="C30" s="142" t="s">
        <v>94</v>
      </c>
      <c r="D30" s="176"/>
      <c r="E30" s="264" t="s">
        <v>95</v>
      </c>
      <c r="F30" s="266"/>
      <c r="G30" s="265" t="s">
        <v>96</v>
      </c>
      <c r="H30" s="115"/>
      <c r="I30" s="152"/>
      <c r="J30" s="152"/>
      <c r="K30" s="124">
        <f t="shared" si="8"/>
        <v>0</v>
      </c>
      <c r="L30" s="122"/>
      <c r="M30" s="122"/>
      <c r="N30" s="122"/>
      <c r="O30" s="122"/>
      <c r="P30" s="123"/>
      <c r="Q30" s="122"/>
      <c r="R30" s="123"/>
      <c r="T30" s="125" t="str">
        <f t="shared" si="9"/>
        <v/>
      </c>
      <c r="U30" s="147"/>
      <c r="V30" s="127" t="e">
        <f t="shared" si="10"/>
        <v>#DIV/0!</v>
      </c>
      <c r="W30" s="139"/>
      <c r="X30" s="35" t="e">
        <f t="shared" si="11"/>
        <v>#VALUE!</v>
      </c>
      <c r="Z30" s="360"/>
      <c r="AA30" s="360"/>
      <c r="AG30" s="362" t="s">
        <v>1538</v>
      </c>
      <c r="AH30" s="362"/>
      <c r="AI30" s="362"/>
      <c r="AJ30" s="362"/>
      <c r="AK30" s="362"/>
      <c r="AL30" s="362"/>
      <c r="AM30" s="362"/>
    </row>
    <row r="31" spans="2:39" ht="51.75" customHeight="1" x14ac:dyDescent="0.25">
      <c r="B31" s="288" t="s">
        <v>97</v>
      </c>
      <c r="C31" s="144" t="s">
        <v>98</v>
      </c>
      <c r="D31" s="176"/>
      <c r="E31" s="266" t="s">
        <v>99</v>
      </c>
      <c r="F31" s="266"/>
      <c r="G31" s="266"/>
      <c r="H31" s="115"/>
      <c r="I31" s="152"/>
      <c r="J31" s="152"/>
      <c r="K31" s="124">
        <f t="shared" si="8"/>
        <v>0</v>
      </c>
      <c r="L31" s="122"/>
      <c r="M31" s="122"/>
      <c r="N31" s="122"/>
      <c r="O31" s="122"/>
      <c r="P31" s="123"/>
      <c r="Q31" s="122"/>
      <c r="R31" s="123"/>
      <c r="T31" s="125" t="str">
        <f t="shared" si="9"/>
        <v/>
      </c>
      <c r="U31" s="147"/>
      <c r="V31" s="127" t="e">
        <f t="shared" si="10"/>
        <v>#DIV/0!</v>
      </c>
      <c r="W31" s="139"/>
      <c r="X31" s="35" t="e">
        <f t="shared" si="11"/>
        <v>#VALUE!</v>
      </c>
      <c r="Z31" s="360"/>
      <c r="AA31" s="360"/>
      <c r="AG31" s="362" t="s">
        <v>1539</v>
      </c>
      <c r="AH31" s="362"/>
      <c r="AI31" s="362"/>
      <c r="AJ31" s="362"/>
      <c r="AK31" s="362"/>
      <c r="AL31" s="362"/>
      <c r="AM31" s="362"/>
    </row>
    <row r="32" spans="2:39" ht="49.5" customHeight="1" x14ac:dyDescent="0.25">
      <c r="B32" s="288">
        <v>9</v>
      </c>
      <c r="C32" s="141" t="s">
        <v>100</v>
      </c>
      <c r="D32" s="176"/>
      <c r="E32" s="266" t="s">
        <v>101</v>
      </c>
      <c r="F32" s="266"/>
      <c r="G32" s="266"/>
      <c r="H32" s="120"/>
      <c r="I32" s="152"/>
      <c r="J32" s="124">
        <f>SUM(L32:Q32)</f>
        <v>0</v>
      </c>
      <c r="K32" s="124">
        <f t="shared" si="8"/>
        <v>0</v>
      </c>
      <c r="L32" s="122"/>
      <c r="M32" s="122"/>
      <c r="N32" s="122"/>
      <c r="O32" s="122"/>
      <c r="P32" s="123"/>
      <c r="Q32" s="122"/>
      <c r="R32" s="123"/>
      <c r="T32" s="125" t="str">
        <f t="shared" si="9"/>
        <v/>
      </c>
      <c r="U32" s="147" t="e">
        <f>1/$J$48</f>
        <v>#DIV/0!</v>
      </c>
      <c r="V32" s="127" t="e">
        <f t="shared" si="10"/>
        <v>#DIV/0!</v>
      </c>
      <c r="W32" s="186" t="e">
        <f>IF(R32=1,0,T32*U32)</f>
        <v>#VALUE!</v>
      </c>
      <c r="X32" s="35" t="e">
        <f t="shared" si="11"/>
        <v>#VALUE!</v>
      </c>
      <c r="Z32" s="360"/>
      <c r="AA32" s="360"/>
      <c r="AG32" s="332"/>
      <c r="AH32" s="332"/>
      <c r="AI32" s="332"/>
      <c r="AJ32" s="332"/>
      <c r="AK32" s="332"/>
      <c r="AL32" s="332"/>
      <c r="AM32" s="332"/>
    </row>
    <row r="33" spans="2:41" ht="62.25" customHeight="1" x14ac:dyDescent="0.25">
      <c r="B33" s="288" t="s">
        <v>102</v>
      </c>
      <c r="C33" s="142" t="s">
        <v>103</v>
      </c>
      <c r="D33" s="176"/>
      <c r="E33" s="266" t="s">
        <v>104</v>
      </c>
      <c r="F33" s="266"/>
      <c r="G33" s="265" t="s">
        <v>105</v>
      </c>
      <c r="H33" s="115"/>
      <c r="I33" s="152"/>
      <c r="J33" s="152"/>
      <c r="K33" s="124">
        <f t="shared" si="8"/>
        <v>0</v>
      </c>
      <c r="L33" s="122"/>
      <c r="M33" s="122"/>
      <c r="N33" s="122"/>
      <c r="O33" s="122"/>
      <c r="P33" s="123"/>
      <c r="Q33" s="122"/>
      <c r="R33" s="123"/>
      <c r="T33" s="125" t="str">
        <f t="shared" si="9"/>
        <v/>
      </c>
      <c r="U33" s="147"/>
      <c r="V33" s="127" t="e">
        <f t="shared" si="10"/>
        <v>#DIV/0!</v>
      </c>
      <c r="W33" s="139"/>
      <c r="X33" s="35" t="e">
        <f t="shared" si="11"/>
        <v>#VALUE!</v>
      </c>
      <c r="Z33" s="360"/>
      <c r="AA33" s="360"/>
      <c r="AG33" s="362" t="s">
        <v>1540</v>
      </c>
      <c r="AH33" s="362"/>
      <c r="AI33" s="362"/>
      <c r="AJ33" s="362"/>
      <c r="AK33" s="362"/>
      <c r="AL33" s="362"/>
      <c r="AM33" s="362"/>
    </row>
    <row r="34" spans="2:41" ht="50.25" customHeight="1" x14ac:dyDescent="0.25">
      <c r="B34" s="288" t="s">
        <v>106</v>
      </c>
      <c r="C34" s="144" t="s">
        <v>107</v>
      </c>
      <c r="D34" s="176"/>
      <c r="E34" s="266" t="s">
        <v>108</v>
      </c>
      <c r="F34" s="266"/>
      <c r="G34" s="266"/>
      <c r="H34" s="115"/>
      <c r="I34" s="152"/>
      <c r="J34" s="152"/>
      <c r="K34" s="124">
        <f t="shared" si="8"/>
        <v>0</v>
      </c>
      <c r="L34" s="122"/>
      <c r="M34" s="122"/>
      <c r="N34" s="122"/>
      <c r="O34" s="122"/>
      <c r="P34" s="123"/>
      <c r="Q34" s="122"/>
      <c r="R34" s="123"/>
      <c r="T34" s="125" t="str">
        <f t="shared" si="9"/>
        <v/>
      </c>
      <c r="U34" s="147"/>
      <c r="V34" s="127" t="e">
        <f t="shared" si="10"/>
        <v>#DIV/0!</v>
      </c>
      <c r="W34" s="139"/>
      <c r="X34" s="35" t="e">
        <f t="shared" si="11"/>
        <v>#VALUE!</v>
      </c>
      <c r="Z34" s="360"/>
      <c r="AA34" s="360"/>
      <c r="AG34" s="362" t="s">
        <v>1541</v>
      </c>
      <c r="AH34" s="362"/>
      <c r="AI34" s="362"/>
      <c r="AJ34" s="362"/>
      <c r="AK34" s="362"/>
      <c r="AL34" s="362"/>
      <c r="AM34" s="362"/>
    </row>
    <row r="35" spans="2:41" ht="60.75" customHeight="1" x14ac:dyDescent="0.25">
      <c r="B35" s="288">
        <v>10</v>
      </c>
      <c r="C35" s="141" t="s">
        <v>109</v>
      </c>
      <c r="D35" s="176"/>
      <c r="E35" s="266" t="s">
        <v>110</v>
      </c>
      <c r="F35" s="266"/>
      <c r="G35" s="266"/>
      <c r="H35" s="115"/>
      <c r="I35" s="152"/>
      <c r="J35" s="124">
        <f>SUM(L35:Q35)</f>
        <v>0</v>
      </c>
      <c r="K35" s="124">
        <f t="shared" si="8"/>
        <v>0</v>
      </c>
      <c r="L35" s="122"/>
      <c r="M35" s="122"/>
      <c r="N35" s="122"/>
      <c r="O35" s="122"/>
      <c r="P35" s="123"/>
      <c r="Q35" s="122"/>
      <c r="R35" s="123"/>
      <c r="T35" s="125" t="str">
        <f t="shared" si="9"/>
        <v/>
      </c>
      <c r="U35" s="147" t="e">
        <f>1/$J$48</f>
        <v>#DIV/0!</v>
      </c>
      <c r="V35" s="127" t="e">
        <f t="shared" si="10"/>
        <v>#DIV/0!</v>
      </c>
      <c r="W35" s="186" t="e">
        <f>IF(R35=1,0,T35*U35)</f>
        <v>#VALUE!</v>
      </c>
      <c r="X35" s="35" t="e">
        <f t="shared" si="11"/>
        <v>#VALUE!</v>
      </c>
      <c r="Z35" s="360"/>
      <c r="AA35" s="360"/>
      <c r="AG35" s="362" t="s">
        <v>1542</v>
      </c>
      <c r="AH35" s="362"/>
      <c r="AI35" s="362"/>
      <c r="AJ35" s="362"/>
      <c r="AK35" s="362"/>
      <c r="AL35" s="362"/>
      <c r="AM35" s="362"/>
    </row>
    <row r="36" spans="2:41" ht="48" customHeight="1" x14ac:dyDescent="0.25">
      <c r="B36" s="288">
        <v>11</v>
      </c>
      <c r="C36" s="141" t="s">
        <v>111</v>
      </c>
      <c r="D36" s="176"/>
      <c r="E36" s="266"/>
      <c r="F36" s="266"/>
      <c r="G36" s="266"/>
      <c r="H36" s="115"/>
      <c r="I36" s="152"/>
      <c r="J36" s="124">
        <f>SUM(L36:Q36)</f>
        <v>0</v>
      </c>
      <c r="K36" s="124">
        <f t="shared" si="8"/>
        <v>0</v>
      </c>
      <c r="L36" s="122"/>
      <c r="M36" s="122"/>
      <c r="N36" s="122"/>
      <c r="O36" s="122"/>
      <c r="P36" s="123"/>
      <c r="Q36" s="122"/>
      <c r="R36" s="123"/>
      <c r="T36" s="125" t="str">
        <f t="shared" si="9"/>
        <v/>
      </c>
      <c r="U36" s="147" t="e">
        <f>1/$J$48</f>
        <v>#DIV/0!</v>
      </c>
      <c r="V36" s="127" t="e">
        <f t="shared" si="10"/>
        <v>#DIV/0!</v>
      </c>
      <c r="W36" s="186" t="e">
        <f>IF(R36=1,0,T36*U36)</f>
        <v>#VALUE!</v>
      </c>
      <c r="X36" s="35" t="e">
        <f t="shared" si="11"/>
        <v>#VALUE!</v>
      </c>
      <c r="Z36" s="360"/>
      <c r="AA36" s="360"/>
      <c r="AG36" s="362" t="s">
        <v>1543</v>
      </c>
      <c r="AH36" s="362"/>
      <c r="AI36" s="362"/>
      <c r="AJ36" s="362"/>
      <c r="AK36" s="362"/>
      <c r="AL36" s="362"/>
      <c r="AM36" s="362"/>
    </row>
    <row r="37" spans="2:41" ht="50.25" customHeight="1" x14ac:dyDescent="0.25">
      <c r="B37" s="288">
        <v>12</v>
      </c>
      <c r="C37" s="141" t="s">
        <v>112</v>
      </c>
      <c r="D37" s="176"/>
      <c r="E37" s="266"/>
      <c r="F37" s="266"/>
      <c r="G37" s="266" t="s">
        <v>113</v>
      </c>
      <c r="H37" s="115"/>
      <c r="I37" s="152"/>
      <c r="J37" s="124">
        <f>SUM(L37:Q37)</f>
        <v>0</v>
      </c>
      <c r="K37" s="124">
        <f t="shared" si="8"/>
        <v>0</v>
      </c>
      <c r="L37" s="122"/>
      <c r="M37" s="122"/>
      <c r="N37" s="122"/>
      <c r="O37" s="122"/>
      <c r="P37" s="123"/>
      <c r="Q37" s="122"/>
      <c r="R37" s="123"/>
      <c r="T37" s="125" t="str">
        <f t="shared" si="9"/>
        <v/>
      </c>
      <c r="U37" s="147" t="e">
        <f>1/$J$48</f>
        <v>#DIV/0!</v>
      </c>
      <c r="V37" s="127" t="e">
        <f t="shared" si="10"/>
        <v>#DIV/0!</v>
      </c>
      <c r="W37" s="186" t="e">
        <f>IF(R37=1,0,T37*U37)</f>
        <v>#VALUE!</v>
      </c>
      <c r="X37" s="35" t="e">
        <f t="shared" si="11"/>
        <v>#VALUE!</v>
      </c>
      <c r="Z37" s="360"/>
      <c r="AA37" s="360"/>
      <c r="AG37" s="371" t="s">
        <v>1544</v>
      </c>
      <c r="AH37" s="371"/>
      <c r="AI37" s="371"/>
      <c r="AJ37" s="371"/>
      <c r="AK37" s="371"/>
      <c r="AL37" s="371"/>
      <c r="AM37" s="371"/>
      <c r="AO37" s="238"/>
    </row>
    <row r="38" spans="2:41" ht="60" customHeight="1" x14ac:dyDescent="0.25">
      <c r="B38" s="288">
        <v>13</v>
      </c>
      <c r="C38" s="141" t="s">
        <v>114</v>
      </c>
      <c r="D38" s="176"/>
      <c r="E38" s="266" t="s">
        <v>115</v>
      </c>
      <c r="F38" s="266"/>
      <c r="G38" s="265" t="s">
        <v>116</v>
      </c>
      <c r="H38" s="115"/>
      <c r="I38" s="152"/>
      <c r="J38" s="124">
        <f>SUM(L38:Q38)</f>
        <v>0</v>
      </c>
      <c r="K38" s="124">
        <f t="shared" si="8"/>
        <v>0</v>
      </c>
      <c r="L38" s="122"/>
      <c r="M38" s="122"/>
      <c r="N38" s="122"/>
      <c r="O38" s="122"/>
      <c r="P38" s="123"/>
      <c r="Q38" s="122"/>
      <c r="R38" s="123"/>
      <c r="T38" s="125" t="str">
        <f t="shared" si="9"/>
        <v/>
      </c>
      <c r="U38" s="147" t="e">
        <f>1/$J$48</f>
        <v>#DIV/0!</v>
      </c>
      <c r="V38" s="127" t="e">
        <f t="shared" si="10"/>
        <v>#DIV/0!</v>
      </c>
      <c r="W38" s="186" t="e">
        <f>IF(R38=1,0,T38*U38)</f>
        <v>#VALUE!</v>
      </c>
      <c r="X38" s="35" t="e">
        <f t="shared" si="11"/>
        <v>#VALUE!</v>
      </c>
      <c r="Z38" s="360"/>
      <c r="AA38" s="360"/>
      <c r="AG38" s="363" t="s">
        <v>1545</v>
      </c>
      <c r="AH38" s="363"/>
      <c r="AI38" s="363"/>
      <c r="AJ38" s="363"/>
      <c r="AK38" s="363"/>
      <c r="AL38" s="363"/>
      <c r="AM38" s="363"/>
    </row>
    <row r="39" spans="2:41" ht="45" customHeight="1" x14ac:dyDescent="0.25">
      <c r="B39" s="288" t="s">
        <v>117</v>
      </c>
      <c r="C39" s="142" t="s">
        <v>118</v>
      </c>
      <c r="D39" s="176"/>
      <c r="E39" s="266" t="s">
        <v>119</v>
      </c>
      <c r="F39" s="266"/>
      <c r="G39" s="266"/>
      <c r="H39" s="115"/>
      <c r="I39" s="152"/>
      <c r="J39" s="152"/>
      <c r="K39" s="124">
        <f t="shared" si="8"/>
        <v>0</v>
      </c>
      <c r="L39" s="122"/>
      <c r="M39" s="122"/>
      <c r="N39" s="122"/>
      <c r="O39" s="122"/>
      <c r="P39" s="123"/>
      <c r="Q39" s="122"/>
      <c r="R39" s="123"/>
      <c r="T39" s="125" t="str">
        <f t="shared" si="9"/>
        <v/>
      </c>
      <c r="U39" s="147"/>
      <c r="V39" s="127" t="e">
        <f t="shared" si="10"/>
        <v>#DIV/0!</v>
      </c>
      <c r="W39" s="139"/>
      <c r="X39" s="35" t="e">
        <f t="shared" si="11"/>
        <v>#VALUE!</v>
      </c>
      <c r="Z39" s="360"/>
      <c r="AA39" s="360"/>
      <c r="AG39" s="362" t="s">
        <v>1546</v>
      </c>
      <c r="AH39" s="362"/>
      <c r="AI39" s="362"/>
      <c r="AJ39" s="362"/>
      <c r="AK39" s="362"/>
      <c r="AL39" s="362"/>
      <c r="AM39" s="362"/>
    </row>
    <row r="40" spans="2:41" ht="51.75" customHeight="1" x14ac:dyDescent="0.25">
      <c r="B40" s="288" t="s">
        <v>120</v>
      </c>
      <c r="C40" s="143" t="s">
        <v>121</v>
      </c>
      <c r="D40" s="176"/>
      <c r="E40" s="266" t="s">
        <v>122</v>
      </c>
      <c r="F40" s="266"/>
      <c r="G40" s="266"/>
      <c r="H40" s="126"/>
      <c r="I40" s="152"/>
      <c r="J40" s="152"/>
      <c r="K40" s="124">
        <f t="shared" si="8"/>
        <v>0</v>
      </c>
      <c r="L40" s="122"/>
      <c r="M40" s="122"/>
      <c r="N40" s="122"/>
      <c r="O40" s="122"/>
      <c r="P40" s="123"/>
      <c r="Q40" s="122"/>
      <c r="R40" s="123"/>
      <c r="T40" s="125" t="str">
        <f t="shared" si="9"/>
        <v/>
      </c>
      <c r="U40" s="147"/>
      <c r="V40" s="127" t="e">
        <f t="shared" si="10"/>
        <v>#DIV/0!</v>
      </c>
      <c r="W40" s="139"/>
      <c r="X40" s="35" t="e">
        <f t="shared" si="11"/>
        <v>#VALUE!</v>
      </c>
      <c r="Z40" s="360"/>
      <c r="AA40" s="360"/>
      <c r="AG40" s="362" t="s">
        <v>1547</v>
      </c>
      <c r="AH40" s="362"/>
      <c r="AI40" s="362"/>
      <c r="AJ40" s="362"/>
      <c r="AK40" s="362"/>
      <c r="AL40" s="362"/>
      <c r="AM40" s="362"/>
    </row>
    <row r="41" spans="2:41" ht="51" customHeight="1" x14ac:dyDescent="0.25">
      <c r="B41" s="288" t="s">
        <v>123</v>
      </c>
      <c r="C41" s="143" t="s">
        <v>124</v>
      </c>
      <c r="D41" s="176"/>
      <c r="E41" s="266" t="s">
        <v>125</v>
      </c>
      <c r="F41" s="266"/>
      <c r="G41" s="266"/>
      <c r="H41" s="115"/>
      <c r="I41" s="152"/>
      <c r="J41" s="152"/>
      <c r="K41" s="124">
        <f t="shared" si="8"/>
        <v>0</v>
      </c>
      <c r="L41" s="122"/>
      <c r="M41" s="122"/>
      <c r="N41" s="122"/>
      <c r="O41" s="122"/>
      <c r="P41" s="123"/>
      <c r="Q41" s="122"/>
      <c r="R41" s="123"/>
      <c r="T41" s="125" t="str">
        <f t="shared" si="9"/>
        <v/>
      </c>
      <c r="U41" s="147"/>
      <c r="V41" s="127" t="e">
        <f t="shared" si="10"/>
        <v>#DIV/0!</v>
      </c>
      <c r="W41" s="139"/>
      <c r="X41" s="35" t="e">
        <f t="shared" si="11"/>
        <v>#VALUE!</v>
      </c>
      <c r="Z41" s="360"/>
      <c r="AA41" s="360"/>
      <c r="AG41" s="362" t="s">
        <v>1548</v>
      </c>
      <c r="AH41" s="362"/>
      <c r="AI41" s="362"/>
      <c r="AJ41" s="362"/>
      <c r="AK41" s="362"/>
      <c r="AL41" s="362"/>
      <c r="AM41" s="362"/>
    </row>
    <row r="42" spans="2:41" ht="46.5" customHeight="1" x14ac:dyDescent="0.25">
      <c r="B42" s="288" t="s">
        <v>126</v>
      </c>
      <c r="C42" s="143" t="s">
        <v>127</v>
      </c>
      <c r="D42" s="176"/>
      <c r="E42" s="266" t="s">
        <v>128</v>
      </c>
      <c r="F42" s="266"/>
      <c r="G42" s="266"/>
      <c r="H42" s="115"/>
      <c r="I42" s="152"/>
      <c r="J42" s="152"/>
      <c r="K42" s="124">
        <f t="shared" si="8"/>
        <v>0</v>
      </c>
      <c r="L42" s="122"/>
      <c r="M42" s="122"/>
      <c r="N42" s="122"/>
      <c r="O42" s="122"/>
      <c r="P42" s="123"/>
      <c r="Q42" s="122"/>
      <c r="R42" s="123"/>
      <c r="T42" s="125" t="str">
        <f t="shared" si="9"/>
        <v/>
      </c>
      <c r="U42" s="147"/>
      <c r="V42" s="127" t="e">
        <f t="shared" si="10"/>
        <v>#DIV/0!</v>
      </c>
      <c r="W42" s="139"/>
      <c r="X42" s="35" t="e">
        <f t="shared" si="11"/>
        <v>#VALUE!</v>
      </c>
      <c r="Z42" s="360"/>
      <c r="AA42" s="360"/>
      <c r="AG42" s="362" t="s">
        <v>1549</v>
      </c>
      <c r="AH42" s="362"/>
      <c r="AI42" s="362"/>
      <c r="AJ42" s="362"/>
      <c r="AK42" s="362"/>
      <c r="AL42" s="362"/>
      <c r="AM42" s="362"/>
    </row>
    <row r="43" spans="2:41" ht="50.25" customHeight="1" x14ac:dyDescent="0.25">
      <c r="B43" s="288" t="s">
        <v>129</v>
      </c>
      <c r="C43" s="143" t="s">
        <v>130</v>
      </c>
      <c r="D43" s="176"/>
      <c r="E43" s="266" t="s">
        <v>131</v>
      </c>
      <c r="F43" s="266"/>
      <c r="G43" s="266"/>
      <c r="H43" s="115"/>
      <c r="I43" s="152"/>
      <c r="J43" s="152"/>
      <c r="K43" s="124">
        <f t="shared" si="8"/>
        <v>0</v>
      </c>
      <c r="L43" s="122"/>
      <c r="M43" s="122"/>
      <c r="N43" s="122"/>
      <c r="O43" s="122"/>
      <c r="P43" s="123"/>
      <c r="Q43" s="122"/>
      <c r="R43" s="123"/>
      <c r="T43" s="125" t="str">
        <f t="shared" si="9"/>
        <v/>
      </c>
      <c r="U43" s="147"/>
      <c r="V43" s="127" t="e">
        <f t="shared" si="10"/>
        <v>#DIV/0!</v>
      </c>
      <c r="W43" s="139"/>
      <c r="X43" s="35" t="e">
        <f t="shared" si="11"/>
        <v>#VALUE!</v>
      </c>
      <c r="Z43" s="360"/>
      <c r="AA43" s="360"/>
      <c r="AG43" s="362" t="s">
        <v>1550</v>
      </c>
      <c r="AH43" s="362"/>
      <c r="AI43" s="362"/>
      <c r="AJ43" s="362"/>
      <c r="AK43" s="362"/>
      <c r="AL43" s="362"/>
      <c r="AM43" s="362"/>
    </row>
    <row r="44" spans="2:41" ht="51" customHeight="1" x14ac:dyDescent="0.25">
      <c r="B44" s="288" t="s">
        <v>132</v>
      </c>
      <c r="C44" s="143" t="s">
        <v>133</v>
      </c>
      <c r="D44" s="176"/>
      <c r="E44" s="266" t="s">
        <v>134</v>
      </c>
      <c r="F44" s="266"/>
      <c r="G44" s="266"/>
      <c r="H44" s="121"/>
      <c r="I44" s="152"/>
      <c r="J44" s="152"/>
      <c r="K44" s="124">
        <f t="shared" si="8"/>
        <v>0</v>
      </c>
      <c r="L44" s="122"/>
      <c r="M44" s="122"/>
      <c r="N44" s="122"/>
      <c r="O44" s="122"/>
      <c r="P44" s="123"/>
      <c r="Q44" s="122"/>
      <c r="R44" s="123"/>
      <c r="T44" s="125" t="str">
        <f t="shared" si="9"/>
        <v/>
      </c>
      <c r="U44" s="147"/>
      <c r="V44" s="127" t="e">
        <f t="shared" si="10"/>
        <v>#DIV/0!</v>
      </c>
      <c r="W44" s="139"/>
      <c r="X44" s="35" t="e">
        <f t="shared" si="11"/>
        <v>#VALUE!</v>
      </c>
      <c r="Z44" s="360"/>
      <c r="AA44" s="360"/>
      <c r="AG44" s="362" t="s">
        <v>1551</v>
      </c>
      <c r="AH44" s="362"/>
      <c r="AI44" s="362"/>
      <c r="AJ44" s="362"/>
      <c r="AK44" s="362"/>
      <c r="AL44" s="362"/>
      <c r="AM44" s="362"/>
    </row>
    <row r="45" spans="2:41" ht="52.5" customHeight="1" x14ac:dyDescent="0.25">
      <c r="B45" s="288" t="s">
        <v>135</v>
      </c>
      <c r="C45" s="143" t="s">
        <v>136</v>
      </c>
      <c r="D45" s="176"/>
      <c r="E45" s="266" t="s">
        <v>137</v>
      </c>
      <c r="F45" s="266"/>
      <c r="G45" s="266"/>
      <c r="H45" s="120"/>
      <c r="I45" s="152"/>
      <c r="J45" s="152"/>
      <c r="K45" s="124">
        <f t="shared" si="8"/>
        <v>0</v>
      </c>
      <c r="L45" s="122"/>
      <c r="M45" s="122"/>
      <c r="N45" s="122"/>
      <c r="O45" s="122"/>
      <c r="P45" s="123"/>
      <c r="Q45" s="122"/>
      <c r="R45" s="123"/>
      <c r="T45" s="125" t="str">
        <f t="shared" si="9"/>
        <v/>
      </c>
      <c r="U45" s="147"/>
      <c r="V45" s="127" t="e">
        <f t="shared" si="10"/>
        <v>#DIV/0!</v>
      </c>
      <c r="W45" s="139"/>
      <c r="X45" s="35" t="e">
        <f t="shared" si="11"/>
        <v>#VALUE!</v>
      </c>
      <c r="Z45" s="360"/>
      <c r="AA45" s="360"/>
      <c r="AG45" s="362" t="s">
        <v>1552</v>
      </c>
      <c r="AH45" s="362"/>
      <c r="AI45" s="362"/>
      <c r="AJ45" s="362"/>
      <c r="AK45" s="362"/>
      <c r="AL45" s="362"/>
      <c r="AM45" s="362"/>
    </row>
    <row r="46" spans="2:41" ht="50.25" customHeight="1" x14ac:dyDescent="0.25">
      <c r="B46" s="288" t="s">
        <v>138</v>
      </c>
      <c r="C46" s="143" t="s">
        <v>139</v>
      </c>
      <c r="D46" s="176"/>
      <c r="E46" s="266" t="s">
        <v>140</v>
      </c>
      <c r="F46" s="266"/>
      <c r="G46" s="266"/>
      <c r="H46" s="126"/>
      <c r="I46" s="152"/>
      <c r="J46" s="152"/>
      <c r="K46" s="124">
        <f t="shared" si="8"/>
        <v>0</v>
      </c>
      <c r="L46" s="122"/>
      <c r="M46" s="122"/>
      <c r="N46" s="122"/>
      <c r="O46" s="122"/>
      <c r="P46" s="123"/>
      <c r="Q46" s="122"/>
      <c r="R46" s="123"/>
      <c r="T46" s="125" t="str">
        <f t="shared" si="9"/>
        <v/>
      </c>
      <c r="U46" s="147"/>
      <c r="V46" s="127" t="e">
        <f t="shared" si="10"/>
        <v>#DIV/0!</v>
      </c>
      <c r="W46" s="139"/>
      <c r="X46" s="35" t="e">
        <f t="shared" si="11"/>
        <v>#VALUE!</v>
      </c>
      <c r="Z46" s="360"/>
      <c r="AA46" s="360"/>
      <c r="AG46" s="362" t="s">
        <v>1553</v>
      </c>
      <c r="AH46" s="362"/>
      <c r="AI46" s="362"/>
      <c r="AJ46" s="362"/>
      <c r="AK46" s="362"/>
      <c r="AL46" s="362"/>
      <c r="AM46" s="362"/>
    </row>
    <row r="47" spans="2:41" ht="56.25" customHeight="1" x14ac:dyDescent="0.25">
      <c r="B47" s="288" t="s">
        <v>141</v>
      </c>
      <c r="C47" s="144" t="s">
        <v>142</v>
      </c>
      <c r="D47" s="176"/>
      <c r="E47" s="266" t="s">
        <v>143</v>
      </c>
      <c r="F47" s="266"/>
      <c r="G47" s="266"/>
      <c r="H47" s="126"/>
      <c r="I47" s="152"/>
      <c r="J47" s="152"/>
      <c r="K47" s="124">
        <f t="shared" si="8"/>
        <v>0</v>
      </c>
      <c r="L47" s="122"/>
      <c r="M47" s="122"/>
      <c r="N47" s="122"/>
      <c r="O47" s="122"/>
      <c r="P47" s="123"/>
      <c r="Q47" s="122"/>
      <c r="R47" s="123"/>
      <c r="T47" s="125" t="str">
        <f t="shared" si="9"/>
        <v/>
      </c>
      <c r="U47" s="147"/>
      <c r="V47" s="127" t="e">
        <f t="shared" si="10"/>
        <v>#DIV/0!</v>
      </c>
      <c r="W47" s="139"/>
      <c r="X47" s="35" t="e">
        <f t="shared" si="11"/>
        <v>#VALUE!</v>
      </c>
      <c r="Z47" s="360"/>
      <c r="AA47" s="360"/>
      <c r="AG47" s="362" t="s">
        <v>1554</v>
      </c>
      <c r="AH47" s="362"/>
      <c r="AI47" s="362"/>
      <c r="AJ47" s="362"/>
      <c r="AK47" s="362"/>
      <c r="AL47" s="362"/>
      <c r="AM47" s="362"/>
    </row>
    <row r="48" spans="2:41" x14ac:dyDescent="0.25">
      <c r="C48" s="152"/>
      <c r="D48" s="178"/>
      <c r="E48" s="152"/>
      <c r="F48" s="152"/>
      <c r="G48" s="152"/>
      <c r="J48" s="150">
        <f>SUM(J10:J47)</f>
        <v>0</v>
      </c>
      <c r="K48" s="150">
        <f>SUM(K10:K47)</f>
        <v>0</v>
      </c>
      <c r="W48" s="171" t="e">
        <f>SUM(W10:W47)</f>
        <v>#VALUE!</v>
      </c>
      <c r="X48" s="171" t="e">
        <f>SUM(X10:X47)</f>
        <v>#VALUE!</v>
      </c>
      <c r="Z48" s="167"/>
      <c r="AA48" s="167"/>
    </row>
    <row r="49" spans="3:33" x14ac:dyDescent="0.25">
      <c r="C49" s="152"/>
      <c r="D49" s="178"/>
      <c r="E49" s="152"/>
      <c r="F49" s="152"/>
      <c r="G49" s="152"/>
      <c r="S49" s="118" t="s">
        <v>144</v>
      </c>
      <c r="T49" s="129">
        <f>SUMIF(J48,13-X51,W48)</f>
        <v>0</v>
      </c>
      <c r="Z49" s="167"/>
      <c r="AA49" s="167"/>
    </row>
    <row r="50" spans="3:33" x14ac:dyDescent="0.25">
      <c r="C50" s="152"/>
      <c r="D50" s="178"/>
      <c r="E50" s="152"/>
      <c r="F50" s="152"/>
      <c r="G50" s="152"/>
      <c r="S50" s="118" t="s">
        <v>145</v>
      </c>
      <c r="T50" s="129">
        <f>SUMIF(K48,38-X52,X48)</f>
        <v>0</v>
      </c>
      <c r="Y50" s="128"/>
    </row>
    <row r="51" spans="3:33" x14ac:dyDescent="0.25">
      <c r="C51" s="152"/>
      <c r="D51" s="178"/>
      <c r="E51" s="152"/>
      <c r="F51" s="152"/>
      <c r="G51" s="152"/>
      <c r="W51" s="150" t="s">
        <v>152</v>
      </c>
      <c r="X51" s="150">
        <f>SUM(R10:R12,R16,R18,R22,R24,R29,R32,'A5'!R12,'A5'!R14,R35:R38,'A5'!R54)</f>
        <v>0</v>
      </c>
      <c r="Y51" s="128"/>
    </row>
    <row r="52" spans="3:33" x14ac:dyDescent="0.25">
      <c r="C52" s="152"/>
      <c r="D52" s="178"/>
      <c r="E52" s="152"/>
      <c r="F52" s="152"/>
      <c r="G52" s="152"/>
      <c r="W52" s="150" t="s">
        <v>153</v>
      </c>
      <c r="X52" s="150">
        <f>SUM('A5'!R53:R53,R10:R47)</f>
        <v>0</v>
      </c>
    </row>
    <row r="53" spans="3:33" ht="13.5" customHeight="1" x14ac:dyDescent="0.25">
      <c r="C53" s="152"/>
      <c r="D53" s="178"/>
      <c r="E53" s="152"/>
      <c r="F53" s="152"/>
      <c r="G53" s="152"/>
    </row>
    <row r="54" spans="3:33" x14ac:dyDescent="0.25">
      <c r="C54" s="152"/>
      <c r="D54" s="178"/>
      <c r="E54" s="152"/>
      <c r="F54" s="152"/>
      <c r="G54" s="152"/>
    </row>
    <row r="61" spans="3:33" ht="22.5" customHeight="1" x14ac:dyDescent="0.25">
      <c r="AB61" s="151"/>
      <c r="AC61" s="151"/>
      <c r="AD61" s="151"/>
    </row>
    <row r="63" spans="3:33" ht="15" customHeight="1" x14ac:dyDescent="0.25">
      <c r="AB63" s="151"/>
      <c r="AC63" s="151"/>
      <c r="AD63" s="151"/>
      <c r="AE63" s="151"/>
      <c r="AF63" s="151"/>
      <c r="AG63" s="151"/>
    </row>
  </sheetData>
  <sheetProtection formatCells="0" formatColumns="0" formatRows="0" insertColumns="0" insertRows="0" insertHyperlinks="0" deleteColumns="0" deleteRows="0" sort="0" autoFilter="0" pivotTables="0"/>
  <mergeCells count="78">
    <mergeCell ref="C6:S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80" zoomScaleNormal="80" zoomScaleSheetLayoutView="90" workbookViewId="0">
      <pane ySplit="8" topLeftCell="A9" activePane="bottomLeft" state="frozen"/>
      <selection pane="bottomLeft" activeCell="AH17" sqref="AH17:AN17"/>
    </sheetView>
  </sheetViews>
  <sheetFormatPr defaultRowHeight="15" outlineLevelCol="1" x14ac:dyDescent="0.25"/>
  <cols>
    <col min="1" max="1" width="2" style="150" customWidth="1"/>
    <col min="2" max="2" width="4.5703125" style="150" customWidth="1"/>
    <col min="3" max="3" width="65.85546875" style="150" customWidth="1"/>
    <col min="4" max="4" width="2" style="150" customWidth="1" outlineLevel="1"/>
    <col min="5" max="5" width="5.5703125" style="150" customWidth="1" outlineLevel="1"/>
    <col min="6" max="6" width="2.7109375" style="150" customWidth="1" outlineLevel="1"/>
    <col min="7" max="7" width="6.140625" style="150" customWidth="1" outlineLevel="1"/>
    <col min="8" max="8" width="2.5703125" style="150" customWidth="1"/>
    <col min="9" max="11" width="4.42578125" style="150" hidden="1" customWidth="1"/>
    <col min="12" max="13" width="4" style="150" customWidth="1"/>
    <col min="14" max="14" width="3.28515625" style="150" customWidth="1"/>
    <col min="15" max="15" width="4.42578125" style="150" customWidth="1"/>
    <col min="16" max="16" width="4.140625" style="150" customWidth="1"/>
    <col min="17" max="17" width="3.42578125" style="150" customWidth="1"/>
    <col min="18" max="18" width="3.7109375" style="150" customWidth="1"/>
    <col min="19" max="19" width="5.7109375" style="150" customWidth="1"/>
    <col min="20" max="20" width="13.28515625" style="150" customWidth="1"/>
    <col min="21" max="21" width="8.28515625" style="150" hidden="1" customWidth="1"/>
    <col min="22" max="22" width="11.140625" style="150" hidden="1" customWidth="1"/>
    <col min="23" max="23" width="10.42578125" style="150" hidden="1" customWidth="1"/>
    <col min="24" max="24" width="9" style="150" hidden="1" customWidth="1"/>
    <col min="25" max="25" width="7.140625" style="150" customWidth="1"/>
    <col min="26" max="26" width="13.7109375" style="150" customWidth="1"/>
    <col min="27" max="27" width="19.28515625" style="150" customWidth="1"/>
    <col min="28" max="28" width="15.140625" style="150" customWidth="1"/>
    <col min="29" max="29" width="9.140625" style="150"/>
    <col min="30" max="30" width="51.7109375" style="150" customWidth="1"/>
    <col min="31" max="32" width="9.140625" style="150"/>
    <col min="33" max="33" width="4.28515625" style="150" customWidth="1"/>
    <col min="34" max="16384" width="9.140625" style="150"/>
  </cols>
  <sheetData>
    <row r="1" spans="2:40" ht="27" customHeight="1" x14ac:dyDescent="0.25">
      <c r="B1" s="369" t="s">
        <v>154</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row>
    <row r="2" spans="2:40" x14ac:dyDescent="0.25">
      <c r="B2" s="173"/>
      <c r="C2" s="373" t="s">
        <v>1664</v>
      </c>
      <c r="D2" s="373"/>
      <c r="E2" s="373"/>
      <c r="F2" s="373"/>
      <c r="G2" s="373"/>
      <c r="H2" s="373"/>
      <c r="I2" s="373"/>
      <c r="J2" s="373"/>
      <c r="K2" s="373"/>
      <c r="L2" s="373"/>
      <c r="M2" s="373"/>
      <c r="N2" s="373"/>
      <c r="O2" s="373"/>
      <c r="P2" s="373"/>
      <c r="Q2" s="373"/>
      <c r="R2" s="373"/>
      <c r="S2" s="373"/>
      <c r="T2" s="373"/>
      <c r="U2" s="173"/>
      <c r="V2" s="173"/>
      <c r="W2" s="173"/>
      <c r="X2" s="173"/>
      <c r="Y2" s="173"/>
    </row>
    <row r="3" spans="2:40" x14ac:dyDescent="0.25">
      <c r="B3" s="173"/>
      <c r="C3" s="373" t="s">
        <v>1665</v>
      </c>
      <c r="D3" s="373"/>
      <c r="E3" s="373"/>
      <c r="F3" s="373"/>
      <c r="G3" s="373"/>
      <c r="H3" s="373"/>
      <c r="I3" s="373"/>
      <c r="J3" s="373"/>
      <c r="K3" s="373"/>
      <c r="L3" s="373"/>
      <c r="M3" s="373"/>
      <c r="N3" s="373"/>
      <c r="O3" s="373"/>
      <c r="P3" s="373"/>
      <c r="Q3" s="373"/>
      <c r="R3" s="373"/>
      <c r="S3" s="373"/>
      <c r="T3" s="373"/>
      <c r="U3" s="173"/>
      <c r="V3" s="173"/>
      <c r="W3" s="173"/>
      <c r="X3" s="173"/>
      <c r="Y3" s="173"/>
    </row>
    <row r="4" spans="2:40" x14ac:dyDescent="0.25">
      <c r="B4" s="148"/>
      <c r="C4" s="149"/>
      <c r="D4" s="149"/>
      <c r="E4" s="149"/>
      <c r="F4" s="149"/>
      <c r="G4" s="149"/>
      <c r="H4" s="149"/>
      <c r="I4" s="149"/>
      <c r="J4" s="149"/>
      <c r="K4" s="149"/>
      <c r="L4" s="149"/>
      <c r="M4" s="149"/>
      <c r="N4" s="149"/>
      <c r="O4" s="149"/>
      <c r="P4" s="149"/>
      <c r="Q4" s="149"/>
      <c r="R4" s="149"/>
      <c r="S4" s="149"/>
      <c r="T4" s="149"/>
      <c r="U4" s="149"/>
      <c r="V4" s="149"/>
      <c r="W4" s="149"/>
      <c r="X4" s="149"/>
      <c r="Y4" s="149"/>
    </row>
    <row r="5" spans="2:40" s="153" customFormat="1" ht="14.25" customHeight="1" x14ac:dyDescent="0.25">
      <c r="B5" s="174"/>
      <c r="C5" s="289"/>
      <c r="D5" s="289"/>
      <c r="E5" s="289"/>
      <c r="F5" s="289"/>
      <c r="G5" s="289"/>
      <c r="H5" s="289"/>
      <c r="I5" s="289"/>
      <c r="J5" s="292" t="s">
        <v>195</v>
      </c>
      <c r="K5" s="292"/>
      <c r="L5" s="372"/>
      <c r="M5" s="372"/>
      <c r="N5" s="372"/>
      <c r="O5" s="372"/>
      <c r="P5" s="372"/>
      <c r="Q5" s="372"/>
      <c r="R5" s="372"/>
      <c r="S5" s="372"/>
      <c r="T5" s="372"/>
      <c r="U5" s="372"/>
      <c r="V5" s="372"/>
      <c r="W5" s="372"/>
      <c r="X5" s="372"/>
      <c r="Y5" s="372"/>
      <c r="Z5" s="372"/>
      <c r="AA5" s="372"/>
      <c r="AB5" s="372"/>
      <c r="AC5" s="372"/>
      <c r="AD5" s="372"/>
    </row>
    <row r="6" spans="2:40" s="153" customFormat="1" x14ac:dyDescent="0.25">
      <c r="B6" s="154"/>
      <c r="C6" s="464"/>
      <c r="D6" s="464"/>
      <c r="E6" s="464"/>
      <c r="F6" s="464"/>
      <c r="G6" s="464"/>
      <c r="H6" s="464"/>
      <c r="I6" s="464"/>
      <c r="J6" s="464"/>
      <c r="K6" s="464"/>
      <c r="L6" s="464"/>
      <c r="M6" s="464"/>
      <c r="N6" s="464"/>
      <c r="O6" s="464"/>
      <c r="P6" s="464"/>
      <c r="Q6" s="464"/>
      <c r="R6" s="464"/>
      <c r="S6" s="464"/>
      <c r="T6" s="464"/>
      <c r="U6" s="154"/>
      <c r="V6" s="154"/>
      <c r="W6" s="154"/>
      <c r="X6" s="154"/>
      <c r="Y6" s="154"/>
    </row>
    <row r="7" spans="2:40" s="153" customFormat="1" ht="37.5" customHeight="1" x14ac:dyDescent="0.25">
      <c r="B7" s="168"/>
      <c r="C7" s="361" t="s">
        <v>155</v>
      </c>
      <c r="D7" s="324"/>
      <c r="E7" s="364" t="s">
        <v>156</v>
      </c>
      <c r="F7" s="326"/>
      <c r="G7" s="364" t="s">
        <v>157</v>
      </c>
      <c r="H7" s="155"/>
      <c r="I7" s="156"/>
      <c r="J7" s="367" t="s">
        <v>1667</v>
      </c>
      <c r="K7" s="368"/>
      <c r="L7" s="368"/>
      <c r="M7" s="368"/>
      <c r="N7" s="368"/>
      <c r="O7" s="368"/>
      <c r="P7" s="368"/>
      <c r="Q7" s="368"/>
      <c r="R7" s="368"/>
      <c r="S7" s="156"/>
      <c r="T7" s="365" t="s">
        <v>1666</v>
      </c>
      <c r="U7" s="366"/>
      <c r="V7" s="366"/>
      <c r="W7" s="157"/>
      <c r="X7" s="157"/>
      <c r="Y7" s="157"/>
      <c r="Z7" s="157"/>
      <c r="AH7" s="361" t="s">
        <v>158</v>
      </c>
      <c r="AI7" s="361"/>
      <c r="AJ7" s="361"/>
      <c r="AK7" s="361"/>
      <c r="AL7" s="361"/>
      <c r="AM7" s="361"/>
      <c r="AN7" s="361"/>
    </row>
    <row r="8" spans="2:40" s="153" customFormat="1" ht="72.75" customHeight="1" x14ac:dyDescent="0.25">
      <c r="B8" s="168"/>
      <c r="C8" s="361"/>
      <c r="D8" s="324"/>
      <c r="E8" s="364"/>
      <c r="F8" s="327"/>
      <c r="G8" s="364"/>
      <c r="H8" s="155"/>
      <c r="J8" s="159" t="s">
        <v>196</v>
      </c>
      <c r="K8" s="159" t="s">
        <v>197</v>
      </c>
      <c r="L8" s="179">
        <v>0</v>
      </c>
      <c r="M8" s="179">
        <v>0.2</v>
      </c>
      <c r="N8" s="179">
        <v>0.4</v>
      </c>
      <c r="O8" s="179">
        <v>0.6</v>
      </c>
      <c r="P8" s="179">
        <v>0.8</v>
      </c>
      <c r="Q8" s="179">
        <v>1</v>
      </c>
      <c r="R8" s="180" t="s">
        <v>159</v>
      </c>
      <c r="T8" s="161"/>
      <c r="U8" s="161" t="s">
        <v>198</v>
      </c>
      <c r="V8" s="160" t="s">
        <v>199</v>
      </c>
      <c r="W8" s="158"/>
      <c r="Y8" s="158"/>
      <c r="AH8" s="361"/>
      <c r="AI8" s="361"/>
      <c r="AJ8" s="361"/>
      <c r="AK8" s="361"/>
      <c r="AL8" s="361"/>
      <c r="AM8" s="361"/>
      <c r="AN8" s="361"/>
    </row>
    <row r="9" spans="2:40" ht="36" customHeight="1" x14ac:dyDescent="0.25">
      <c r="H9" s="126"/>
      <c r="K9" s="32"/>
      <c r="L9" s="32"/>
      <c r="M9" s="32"/>
      <c r="N9" s="32"/>
      <c r="O9" s="32"/>
      <c r="P9" s="33"/>
      <c r="Q9" s="116"/>
      <c r="R9" s="117"/>
      <c r="T9" s="34"/>
      <c r="U9" s="34"/>
      <c r="V9" s="33"/>
      <c r="W9" s="150" t="s">
        <v>200</v>
      </c>
      <c r="X9" s="150" t="s">
        <v>201</v>
      </c>
      <c r="Z9" s="118" t="s">
        <v>160</v>
      </c>
    </row>
    <row r="10" spans="2:40" ht="49.5" customHeight="1" x14ac:dyDescent="0.25">
      <c r="B10" s="288">
        <v>1</v>
      </c>
      <c r="C10" s="141" t="s">
        <v>161</v>
      </c>
      <c r="D10" s="176"/>
      <c r="E10" s="266" t="s">
        <v>162</v>
      </c>
      <c r="F10" s="263"/>
      <c r="G10" s="266" t="s">
        <v>163</v>
      </c>
      <c r="H10" s="126"/>
      <c r="I10" s="152">
        <f>SUM(K10:K22)</f>
        <v>0</v>
      </c>
      <c r="J10" s="124">
        <f>SUM(L10:Q10)</f>
        <v>0</v>
      </c>
      <c r="K10" s="124">
        <f>SUM(L10:Q10)</f>
        <v>0</v>
      </c>
      <c r="L10" s="122"/>
      <c r="M10" s="122"/>
      <c r="N10" s="122"/>
      <c r="O10" s="122"/>
      <c r="P10" s="123"/>
      <c r="Q10" s="184"/>
      <c r="R10" s="123"/>
      <c r="T10" s="125" t="str">
        <f>IF(SUM(L10:Q10)=1,((L10*0)+(M10*20)+(N10*40)+(O10*60)+(P10*80)+(Q10*100)),"")</f>
        <v/>
      </c>
      <c r="U10" s="147" t="e">
        <f>1/$J$27</f>
        <v>#DIV/0!</v>
      </c>
      <c r="V10" s="127" t="e">
        <f t="shared" ref="V10" si="0">1/$K$27</f>
        <v>#DIV/0!</v>
      </c>
      <c r="W10" s="139" t="e">
        <f>IF(R10=1,0,T10*U10)</f>
        <v>#VALUE!</v>
      </c>
      <c r="X10" s="35" t="e">
        <f>IF(R10=1,0,T10*V10)</f>
        <v>#VALUE!</v>
      </c>
      <c r="Z10" s="360"/>
      <c r="AA10" s="360"/>
      <c r="AH10" s="363" t="s">
        <v>1555</v>
      </c>
      <c r="AI10" s="363"/>
      <c r="AJ10" s="363"/>
      <c r="AK10" s="363"/>
      <c r="AL10" s="363"/>
      <c r="AM10" s="363"/>
      <c r="AN10" s="363"/>
    </row>
    <row r="11" spans="2:40" ht="45.75" customHeight="1" x14ac:dyDescent="0.25">
      <c r="B11" s="288">
        <v>2</v>
      </c>
      <c r="C11" s="141" t="s">
        <v>164</v>
      </c>
      <c r="D11" s="176"/>
      <c r="E11" s="266" t="s">
        <v>165</v>
      </c>
      <c r="F11" s="266"/>
      <c r="G11" s="265" t="s">
        <v>166</v>
      </c>
      <c r="I11" s="152"/>
      <c r="J11" s="124">
        <f>SUM(L11:Q11)</f>
        <v>0</v>
      </c>
      <c r="K11" s="124">
        <f>SUM(L11:Q11)</f>
        <v>0</v>
      </c>
      <c r="L11" s="122"/>
      <c r="M11" s="122"/>
      <c r="N11" s="122"/>
      <c r="O11" s="122"/>
      <c r="P11" s="123"/>
      <c r="Q11" s="122"/>
      <c r="R11" s="123"/>
      <c r="T11" s="125" t="str">
        <f>IF(SUM(L11:Q11)=1,((L11*0)+(M11*20)+(N11*40)+(O11*60)+(P11*80)+(Q11*100)),"")</f>
        <v/>
      </c>
      <c r="U11" s="147" t="e">
        <f>1/$J$27</f>
        <v>#DIV/0!</v>
      </c>
      <c r="V11" s="127" t="e">
        <f t="shared" ref="V11" si="1">1/$K$27</f>
        <v>#DIV/0!</v>
      </c>
      <c r="W11" s="139" t="e">
        <f>IF(R11=1,0,T11*U11)</f>
        <v>#VALUE!</v>
      </c>
      <c r="X11" s="35" t="e">
        <f>IF(R11=1,0,T11*V11)</f>
        <v>#VALUE!</v>
      </c>
      <c r="Z11" s="360"/>
      <c r="AA11" s="360"/>
      <c r="AH11" s="363" t="s">
        <v>1556</v>
      </c>
      <c r="AI11" s="363"/>
      <c r="AJ11" s="363"/>
      <c r="AK11" s="363"/>
      <c r="AL11" s="363"/>
      <c r="AM11" s="363"/>
      <c r="AN11" s="363"/>
    </row>
    <row r="12" spans="2:40" ht="51" customHeight="1" x14ac:dyDescent="0.25">
      <c r="B12" s="288">
        <v>3</v>
      </c>
      <c r="C12" s="141" t="s">
        <v>167</v>
      </c>
      <c r="D12" s="176"/>
      <c r="E12" s="264" t="s">
        <v>168</v>
      </c>
      <c r="F12" s="266"/>
      <c r="G12" s="266"/>
      <c r="H12" s="115"/>
      <c r="I12" s="152"/>
      <c r="J12" s="124">
        <f>SUM(L12:Q12)</f>
        <v>0</v>
      </c>
      <c r="K12" s="124">
        <f>SUM(L12:Q12)</f>
        <v>0</v>
      </c>
      <c r="L12" s="122"/>
      <c r="M12" s="122"/>
      <c r="N12" s="122"/>
      <c r="O12" s="122"/>
      <c r="P12" s="123"/>
      <c r="Q12" s="122"/>
      <c r="R12" s="123"/>
      <c r="T12" s="125" t="str">
        <f>IF(SUM(L12:Q12)=1,((L12*0)+(M12*20)+(N12*40)+(O12*60)+(P12*80)+(Q12*100)),"")</f>
        <v/>
      </c>
      <c r="U12" s="147" t="e">
        <f>1/$J$27</f>
        <v>#DIV/0!</v>
      </c>
      <c r="V12" s="127" t="e">
        <f t="shared" ref="V12:V22" si="2">1/$K$27</f>
        <v>#DIV/0!</v>
      </c>
      <c r="W12" s="139" t="e">
        <f>IF(R12=1,0,T12*U12)</f>
        <v>#VALUE!</v>
      </c>
      <c r="X12" s="35" t="e">
        <f>IF(R12=1,0,T12*V12)</f>
        <v>#VALUE!</v>
      </c>
      <c r="Z12" s="360"/>
      <c r="AA12" s="360"/>
      <c r="AH12" s="363" t="s">
        <v>1557</v>
      </c>
      <c r="AI12" s="363"/>
      <c r="AJ12" s="363"/>
      <c r="AK12" s="363"/>
      <c r="AL12" s="363"/>
      <c r="AM12" s="363"/>
      <c r="AN12" s="363"/>
    </row>
    <row r="13" spans="2:40" ht="50.25" customHeight="1" x14ac:dyDescent="0.25">
      <c r="B13" s="288">
        <v>4</v>
      </c>
      <c r="C13" s="141" t="s">
        <v>169</v>
      </c>
      <c r="D13" s="176"/>
      <c r="E13" s="266" t="s">
        <v>170</v>
      </c>
      <c r="F13" s="263"/>
      <c r="G13" s="267"/>
      <c r="H13" s="126"/>
      <c r="I13" s="152"/>
      <c r="J13" s="124">
        <f>SUM(L13:Q13)</f>
        <v>0</v>
      </c>
      <c r="K13" s="124">
        <f t="shared" ref="K13" si="3">SUM(L13:Q13)</f>
        <v>0</v>
      </c>
      <c r="L13" s="122"/>
      <c r="M13" s="122"/>
      <c r="N13" s="122"/>
      <c r="O13" s="122"/>
      <c r="P13" s="123"/>
      <c r="Q13" s="122"/>
      <c r="R13" s="123"/>
      <c r="T13" s="125" t="str">
        <f t="shared" ref="T13" si="4">IF(SUM(L13:Q13)=1,((L13*0)+(M13*20)+(N13*40)+(O13*60)+(P13*80)+(Q13*100)),"")</f>
        <v/>
      </c>
      <c r="U13" s="147" t="e">
        <f>1/$J$27</f>
        <v>#DIV/0!</v>
      </c>
      <c r="V13" s="127" t="e">
        <f t="shared" si="2"/>
        <v>#DIV/0!</v>
      </c>
      <c r="W13" s="139" t="e">
        <f>IF(R13=1,0,T13*U13)</f>
        <v>#VALUE!</v>
      </c>
      <c r="X13" s="35" t="e">
        <f t="shared" ref="X13" si="5">IF(R13=1,0,T13*V13)</f>
        <v>#VALUE!</v>
      </c>
      <c r="Z13" s="374"/>
      <c r="AA13" s="374"/>
      <c r="AH13" s="363" t="s">
        <v>1558</v>
      </c>
      <c r="AI13" s="363"/>
      <c r="AJ13" s="363"/>
      <c r="AK13" s="363"/>
      <c r="AL13" s="363"/>
      <c r="AM13" s="363"/>
      <c r="AN13" s="363"/>
    </row>
    <row r="14" spans="2:40" ht="51.75" customHeight="1" x14ac:dyDescent="0.25">
      <c r="B14" s="288" t="s">
        <v>171</v>
      </c>
      <c r="C14" s="145" t="s">
        <v>172</v>
      </c>
      <c r="D14" s="176"/>
      <c r="E14" s="266" t="s">
        <v>173</v>
      </c>
      <c r="F14" s="263"/>
      <c r="G14" s="267"/>
      <c r="H14" s="119"/>
      <c r="I14" s="152"/>
      <c r="J14" s="152"/>
      <c r="K14" s="124">
        <f t="shared" ref="K14" si="6">SUM(L14:Q14)</f>
        <v>0</v>
      </c>
      <c r="L14" s="122"/>
      <c r="M14" s="122"/>
      <c r="N14" s="122"/>
      <c r="O14" s="122"/>
      <c r="P14" s="123"/>
      <c r="Q14" s="122"/>
      <c r="R14" s="123"/>
      <c r="T14" s="125" t="str">
        <f t="shared" ref="T14" si="7">IF(SUM(L14:Q14)=1,((L14*0)+(M14*20)+(N14*40)+(O14*60)+(P14*80)+(Q14*100)),"")</f>
        <v/>
      </c>
      <c r="U14" s="147"/>
      <c r="V14" s="127" t="e">
        <f t="shared" si="2"/>
        <v>#DIV/0!</v>
      </c>
      <c r="W14" s="139"/>
      <c r="X14" s="35" t="e">
        <f t="shared" ref="X14" si="8">IF(R14=1,0,T14*V14)</f>
        <v>#VALUE!</v>
      </c>
      <c r="Z14" s="360"/>
      <c r="AA14" s="360"/>
      <c r="AH14" s="332"/>
      <c r="AI14" s="332"/>
      <c r="AJ14" s="332"/>
      <c r="AK14" s="332"/>
      <c r="AL14" s="332"/>
      <c r="AM14" s="332"/>
      <c r="AN14" s="332"/>
    </row>
    <row r="15" spans="2:40" ht="47.25" customHeight="1" x14ac:dyDescent="0.25">
      <c r="B15" s="288">
        <v>5</v>
      </c>
      <c r="C15" s="141" t="s">
        <v>174</v>
      </c>
      <c r="D15" s="176"/>
      <c r="E15" s="266"/>
      <c r="F15" s="263"/>
      <c r="G15" s="267"/>
      <c r="H15" s="126"/>
      <c r="I15" s="152"/>
      <c r="J15" s="124">
        <f>SUM(L15:Q15)</f>
        <v>0</v>
      </c>
      <c r="K15" s="124">
        <f t="shared" ref="K15:K22" si="9">SUM(L15:Q15)</f>
        <v>0</v>
      </c>
      <c r="L15" s="122"/>
      <c r="M15" s="122"/>
      <c r="N15" s="122"/>
      <c r="O15" s="122"/>
      <c r="P15" s="123"/>
      <c r="Q15" s="122"/>
      <c r="R15" s="123"/>
      <c r="T15" s="125" t="str">
        <f t="shared" ref="T15:T22" si="10">IF(SUM(L15:Q15)=1,((L15*0)+(M15*20)+(N15*40)+(O15*60)+(P15*80)+(Q15*100)),"")</f>
        <v/>
      </c>
      <c r="U15" s="147" t="e">
        <f>1/$J$27</f>
        <v>#DIV/0!</v>
      </c>
      <c r="V15" s="127" t="e">
        <f t="shared" si="2"/>
        <v>#DIV/0!</v>
      </c>
      <c r="W15" s="139" t="e">
        <f>IF(R15=1,0,T15*U15)</f>
        <v>#VALUE!</v>
      </c>
      <c r="X15" s="35" t="e">
        <f t="shared" ref="X15:X22" si="11">IF(R15=1,0,T15*V15)</f>
        <v>#VALUE!</v>
      </c>
      <c r="Z15" s="360"/>
      <c r="AA15" s="360"/>
      <c r="AH15" s="363" t="s">
        <v>1559</v>
      </c>
      <c r="AI15" s="363"/>
      <c r="AJ15" s="363"/>
      <c r="AK15" s="363"/>
      <c r="AL15" s="363"/>
      <c r="AM15" s="363"/>
      <c r="AN15" s="363"/>
    </row>
    <row r="16" spans="2:40" ht="60.75" customHeight="1" x14ac:dyDescent="0.25">
      <c r="B16" s="288" t="s">
        <v>175</v>
      </c>
      <c r="C16" s="290" t="s">
        <v>176</v>
      </c>
      <c r="D16" s="176"/>
      <c r="E16" s="266" t="s">
        <v>177</v>
      </c>
      <c r="F16" s="263"/>
      <c r="G16" s="267"/>
      <c r="H16" s="115"/>
      <c r="I16" s="152"/>
      <c r="J16" s="152"/>
      <c r="K16" s="124">
        <f t="shared" si="9"/>
        <v>0</v>
      </c>
      <c r="L16" s="122"/>
      <c r="M16" s="122"/>
      <c r="N16" s="122"/>
      <c r="O16" s="122"/>
      <c r="P16" s="123"/>
      <c r="Q16" s="122"/>
      <c r="R16" s="123"/>
      <c r="T16" s="125" t="str">
        <f t="shared" si="10"/>
        <v/>
      </c>
      <c r="U16" s="147"/>
      <c r="V16" s="127" t="e">
        <f t="shared" si="2"/>
        <v>#DIV/0!</v>
      </c>
      <c r="W16" s="139"/>
      <c r="X16" s="35" t="e">
        <f t="shared" si="11"/>
        <v>#VALUE!</v>
      </c>
      <c r="Z16" s="360"/>
      <c r="AA16" s="360"/>
      <c r="AH16" s="363" t="s">
        <v>1560</v>
      </c>
      <c r="AI16" s="363"/>
      <c r="AJ16" s="363"/>
      <c r="AK16" s="363"/>
      <c r="AL16" s="363"/>
      <c r="AM16" s="363"/>
      <c r="AN16" s="363"/>
    </row>
    <row r="17" spans="2:40" ht="60" customHeight="1" x14ac:dyDescent="0.25">
      <c r="B17" s="288">
        <v>6</v>
      </c>
      <c r="C17" s="141" t="s">
        <v>178</v>
      </c>
      <c r="D17" s="176"/>
      <c r="E17" s="266" t="s">
        <v>179</v>
      </c>
      <c r="F17" s="263"/>
      <c r="G17" s="267"/>
      <c r="H17" s="115"/>
      <c r="I17" s="152"/>
      <c r="J17" s="124">
        <f>SUM(L17:Q17)</f>
        <v>0</v>
      </c>
      <c r="K17" s="124">
        <f t="shared" si="9"/>
        <v>0</v>
      </c>
      <c r="L17" s="122"/>
      <c r="M17" s="122"/>
      <c r="N17" s="122"/>
      <c r="O17" s="122"/>
      <c r="P17" s="123"/>
      <c r="Q17" s="122"/>
      <c r="R17" s="123"/>
      <c r="T17" s="125" t="str">
        <f t="shared" si="10"/>
        <v/>
      </c>
      <c r="U17" s="147" t="e">
        <f>1/$J$27</f>
        <v>#DIV/0!</v>
      </c>
      <c r="V17" s="127" t="e">
        <f t="shared" si="2"/>
        <v>#DIV/0!</v>
      </c>
      <c r="W17" s="139" t="e">
        <f>IF(R17=1,0,T17*U17)</f>
        <v>#VALUE!</v>
      </c>
      <c r="X17" s="35" t="e">
        <f t="shared" si="11"/>
        <v>#VALUE!</v>
      </c>
      <c r="Z17" s="360"/>
      <c r="AA17" s="360"/>
      <c r="AH17" s="363" t="s">
        <v>1561</v>
      </c>
      <c r="AI17" s="363"/>
      <c r="AJ17" s="363"/>
      <c r="AK17" s="363"/>
      <c r="AL17" s="363"/>
      <c r="AM17" s="363"/>
      <c r="AN17" s="363"/>
    </row>
    <row r="18" spans="2:40" ht="62.25" customHeight="1" x14ac:dyDescent="0.25">
      <c r="B18" s="288" t="s">
        <v>180</v>
      </c>
      <c r="C18" s="142" t="s">
        <v>181</v>
      </c>
      <c r="D18" s="176"/>
      <c r="E18" s="266" t="s">
        <v>182</v>
      </c>
      <c r="F18" s="263"/>
      <c r="G18" s="267"/>
      <c r="H18" s="115"/>
      <c r="I18" s="152"/>
      <c r="J18" s="152"/>
      <c r="K18" s="124">
        <f t="shared" si="9"/>
        <v>0</v>
      </c>
      <c r="L18" s="122"/>
      <c r="M18" s="122"/>
      <c r="N18" s="122"/>
      <c r="O18" s="122"/>
      <c r="P18" s="123"/>
      <c r="Q18" s="122"/>
      <c r="R18" s="123"/>
      <c r="T18" s="125" t="str">
        <f t="shared" si="10"/>
        <v/>
      </c>
      <c r="U18" s="147"/>
      <c r="V18" s="127" t="e">
        <f t="shared" si="2"/>
        <v>#DIV/0!</v>
      </c>
      <c r="W18" s="139"/>
      <c r="X18" s="35" t="e">
        <f t="shared" si="11"/>
        <v>#VALUE!</v>
      </c>
      <c r="Z18" s="360"/>
      <c r="AA18" s="360"/>
      <c r="AH18" s="363" t="s">
        <v>1562</v>
      </c>
      <c r="AI18" s="363"/>
      <c r="AJ18" s="363"/>
      <c r="AK18" s="363"/>
      <c r="AL18" s="363"/>
      <c r="AM18" s="363"/>
      <c r="AN18" s="363"/>
    </row>
    <row r="19" spans="2:40" ht="61.5" customHeight="1" x14ac:dyDescent="0.25">
      <c r="B19" s="288" t="s">
        <v>183</v>
      </c>
      <c r="C19" s="143" t="s">
        <v>184</v>
      </c>
      <c r="D19" s="176"/>
      <c r="E19" s="266" t="s">
        <v>185</v>
      </c>
      <c r="F19" s="263"/>
      <c r="G19" s="267"/>
      <c r="H19" s="115"/>
      <c r="I19" s="152"/>
      <c r="J19" s="152"/>
      <c r="K19" s="124">
        <f t="shared" si="9"/>
        <v>0</v>
      </c>
      <c r="L19" s="122"/>
      <c r="M19" s="122"/>
      <c r="N19" s="122"/>
      <c r="O19" s="122"/>
      <c r="P19" s="123"/>
      <c r="Q19" s="122"/>
      <c r="R19" s="123"/>
      <c r="T19" s="125" t="str">
        <f t="shared" si="10"/>
        <v/>
      </c>
      <c r="U19" s="147"/>
      <c r="V19" s="127" t="e">
        <f t="shared" si="2"/>
        <v>#DIV/0!</v>
      </c>
      <c r="W19" s="139"/>
      <c r="X19" s="35" t="e">
        <f t="shared" si="11"/>
        <v>#VALUE!</v>
      </c>
      <c r="Z19" s="360"/>
      <c r="AA19" s="360"/>
      <c r="AH19" s="363" t="s">
        <v>1563</v>
      </c>
      <c r="AI19" s="363"/>
      <c r="AJ19" s="363"/>
      <c r="AK19" s="363"/>
      <c r="AL19" s="363"/>
      <c r="AM19" s="363"/>
      <c r="AN19" s="363"/>
    </row>
    <row r="20" spans="2:40" ht="55.5" customHeight="1" x14ac:dyDescent="0.25">
      <c r="B20" s="288" t="s">
        <v>186</v>
      </c>
      <c r="C20" s="144" t="s">
        <v>187</v>
      </c>
      <c r="D20" s="176"/>
      <c r="E20" s="266" t="s">
        <v>188</v>
      </c>
      <c r="F20" s="263"/>
      <c r="G20" s="267"/>
      <c r="H20" s="115"/>
      <c r="I20" s="152"/>
      <c r="J20" s="152"/>
      <c r="K20" s="124">
        <f t="shared" si="9"/>
        <v>0</v>
      </c>
      <c r="L20" s="122"/>
      <c r="M20" s="122"/>
      <c r="N20" s="122"/>
      <c r="O20" s="122"/>
      <c r="P20" s="123"/>
      <c r="Q20" s="122"/>
      <c r="R20" s="123"/>
      <c r="T20" s="125" t="str">
        <f t="shared" si="10"/>
        <v/>
      </c>
      <c r="U20" s="147"/>
      <c r="V20" s="127" t="e">
        <f t="shared" si="2"/>
        <v>#DIV/0!</v>
      </c>
      <c r="W20" s="139"/>
      <c r="X20" s="35" t="e">
        <f t="shared" si="11"/>
        <v>#VALUE!</v>
      </c>
      <c r="Z20" s="360"/>
      <c r="AA20" s="360"/>
      <c r="AH20" s="363" t="s">
        <v>1564</v>
      </c>
      <c r="AI20" s="363"/>
      <c r="AJ20" s="363"/>
      <c r="AK20" s="363"/>
      <c r="AL20" s="363"/>
      <c r="AM20" s="363"/>
      <c r="AN20" s="363"/>
    </row>
    <row r="21" spans="2:40" ht="51" customHeight="1" x14ac:dyDescent="0.25">
      <c r="B21" s="288">
        <v>7</v>
      </c>
      <c r="C21" s="141" t="s">
        <v>189</v>
      </c>
      <c r="D21" s="176"/>
      <c r="E21" s="266" t="s">
        <v>190</v>
      </c>
      <c r="F21" s="263"/>
      <c r="G21" s="234"/>
      <c r="H21" s="115"/>
      <c r="I21" s="152"/>
      <c r="J21" s="124">
        <f>SUM(L21:Q21)</f>
        <v>0</v>
      </c>
      <c r="K21" s="124">
        <f t="shared" si="9"/>
        <v>0</v>
      </c>
      <c r="L21" s="122"/>
      <c r="M21" s="122"/>
      <c r="N21" s="122"/>
      <c r="O21" s="122"/>
      <c r="P21" s="123"/>
      <c r="Q21" s="122"/>
      <c r="R21" s="123"/>
      <c r="T21" s="125" t="str">
        <f t="shared" si="10"/>
        <v/>
      </c>
      <c r="U21" s="147" t="e">
        <f>1/$J$27</f>
        <v>#DIV/0!</v>
      </c>
      <c r="V21" s="127" t="e">
        <f t="shared" si="2"/>
        <v>#DIV/0!</v>
      </c>
      <c r="W21" s="139" t="e">
        <f>IF(R21=1,0,T21*U21)</f>
        <v>#VALUE!</v>
      </c>
      <c r="X21" s="35" t="e">
        <f t="shared" si="11"/>
        <v>#VALUE!</v>
      </c>
      <c r="Z21" s="360"/>
      <c r="AA21" s="360"/>
      <c r="AH21" s="363" t="s">
        <v>1565</v>
      </c>
      <c r="AI21" s="363"/>
      <c r="AJ21" s="363"/>
      <c r="AK21" s="363"/>
      <c r="AL21" s="363"/>
      <c r="AM21" s="363"/>
      <c r="AN21" s="363"/>
    </row>
    <row r="22" spans="2:40" ht="61.5" customHeight="1" x14ac:dyDescent="0.25">
      <c r="B22" s="288">
        <v>8</v>
      </c>
      <c r="C22" s="141" t="s">
        <v>191</v>
      </c>
      <c r="D22" s="176"/>
      <c r="E22" s="266" t="s">
        <v>192</v>
      </c>
      <c r="F22" s="263"/>
      <c r="G22" s="267"/>
      <c r="H22" s="126"/>
      <c r="I22" s="152"/>
      <c r="J22" s="124">
        <f>SUM(L22:Q22)</f>
        <v>0</v>
      </c>
      <c r="K22" s="124">
        <f t="shared" si="9"/>
        <v>0</v>
      </c>
      <c r="L22" s="122"/>
      <c r="M22" s="122"/>
      <c r="N22" s="122"/>
      <c r="O22" s="122"/>
      <c r="P22" s="123"/>
      <c r="Q22" s="122"/>
      <c r="R22" s="123"/>
      <c r="T22" s="125" t="str">
        <f t="shared" si="10"/>
        <v/>
      </c>
      <c r="U22" s="147" t="e">
        <f>1/$J$27</f>
        <v>#DIV/0!</v>
      </c>
      <c r="V22" s="127" t="e">
        <f t="shared" si="2"/>
        <v>#DIV/0!</v>
      </c>
      <c r="W22" s="139" t="e">
        <f>IF(R22=1,0,T22*U22)</f>
        <v>#VALUE!</v>
      </c>
      <c r="X22" s="35" t="e">
        <f t="shared" si="11"/>
        <v>#VALUE!</v>
      </c>
      <c r="Z22" s="360"/>
      <c r="AA22" s="360"/>
      <c r="AH22" s="363" t="s">
        <v>1566</v>
      </c>
      <c r="AI22" s="363"/>
      <c r="AJ22" s="363"/>
      <c r="AK22" s="363"/>
      <c r="AL22" s="363"/>
      <c r="AM22" s="363"/>
      <c r="AN22" s="363"/>
    </row>
    <row r="23" spans="2:40" x14ac:dyDescent="0.25">
      <c r="C23" s="152"/>
      <c r="D23" s="152"/>
      <c r="E23" s="152"/>
      <c r="F23" s="152"/>
      <c r="G23" s="152"/>
      <c r="Z23"/>
      <c r="AA23"/>
    </row>
    <row r="24" spans="2:40" x14ac:dyDescent="0.25">
      <c r="C24" s="152"/>
      <c r="D24" s="152"/>
      <c r="E24" s="152"/>
      <c r="F24" s="152"/>
      <c r="G24" s="152"/>
      <c r="S24" s="118" t="s">
        <v>193</v>
      </c>
      <c r="T24" s="129">
        <f>SUMIF(J27,8-W27,W24)</f>
        <v>0</v>
      </c>
      <c r="W24" s="171" t="e">
        <f>SUM(W10:W22)</f>
        <v>#VALUE!</v>
      </c>
      <c r="X24" s="171" t="e">
        <f>SUM(X10:X22)</f>
        <v>#VALUE!</v>
      </c>
    </row>
    <row r="25" spans="2:40" x14ac:dyDescent="0.25">
      <c r="C25" s="152"/>
      <c r="D25" s="152"/>
      <c r="E25" s="152"/>
      <c r="F25" s="152"/>
      <c r="G25" s="152"/>
      <c r="S25" s="118" t="s">
        <v>194</v>
      </c>
      <c r="T25" s="129">
        <f>SUMIF(K27,13-W28,X24)</f>
        <v>0</v>
      </c>
      <c r="Y25" s="128"/>
    </row>
    <row r="26" spans="2:40" x14ac:dyDescent="0.25">
      <c r="C26" s="152"/>
      <c r="D26" s="152"/>
      <c r="E26" s="152"/>
      <c r="F26" s="152"/>
      <c r="G26" s="152"/>
      <c r="Y26" s="128"/>
    </row>
    <row r="27" spans="2:40" x14ac:dyDescent="0.25">
      <c r="C27" s="152"/>
      <c r="D27" s="152"/>
      <c r="E27" s="152"/>
      <c r="F27" s="152"/>
      <c r="G27" s="152"/>
      <c r="J27" s="150">
        <f>SUM($J$10:$J$22)</f>
        <v>0</v>
      </c>
      <c r="K27" s="150">
        <f>SUM(K10:K22)</f>
        <v>0</v>
      </c>
      <c r="V27" s="150" t="s">
        <v>202</v>
      </c>
      <c r="W27" s="150">
        <f>SUM(R10:R13,R15,R17,R21,R22)</f>
        <v>0</v>
      </c>
    </row>
    <row r="28" spans="2:40" ht="13.5" customHeight="1" x14ac:dyDescent="0.25">
      <c r="C28" s="152"/>
      <c r="D28" s="152"/>
      <c r="E28" s="152"/>
      <c r="F28" s="152"/>
      <c r="G28" s="152"/>
      <c r="V28" s="150" t="s">
        <v>203</v>
      </c>
      <c r="W28" s="150">
        <f>SUM(R10:R22)</f>
        <v>0</v>
      </c>
    </row>
    <row r="29" spans="2:40" x14ac:dyDescent="0.25">
      <c r="C29" s="152"/>
      <c r="D29" s="152"/>
      <c r="E29" s="152"/>
      <c r="F29" s="152"/>
      <c r="G29" s="152"/>
    </row>
    <row r="36" spans="28:33" ht="22.5" customHeight="1" x14ac:dyDescent="0.25">
      <c r="AB36" s="151"/>
      <c r="AC36" s="151"/>
      <c r="AD36" s="151"/>
    </row>
    <row r="38" spans="28:33" ht="15" customHeight="1" x14ac:dyDescent="0.25">
      <c r="AB38" s="151"/>
      <c r="AC38" s="151"/>
      <c r="AD38" s="151"/>
      <c r="AE38" s="151"/>
      <c r="AF38" s="151"/>
      <c r="AG38" s="151"/>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T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70" zoomScaleNormal="70" workbookViewId="0">
      <pane ySplit="8" topLeftCell="A9" activePane="bottomLeft" state="frozen"/>
      <selection pane="bottomLeft" activeCell="AG12" sqref="AG12:AM12"/>
    </sheetView>
  </sheetViews>
  <sheetFormatPr defaultRowHeight="15" outlineLevelCol="1" x14ac:dyDescent="0.25"/>
  <cols>
    <col min="1" max="1" width="1.7109375" style="150" customWidth="1"/>
    <col min="2" max="2" width="4.42578125" style="150" customWidth="1"/>
    <col min="3" max="3" width="65.85546875" style="150" customWidth="1"/>
    <col min="4" max="4" width="1.85546875" style="150" customWidth="1" outlineLevel="1"/>
    <col min="5" max="5" width="5.42578125" style="150" customWidth="1" outlineLevel="1"/>
    <col min="6" max="6" width="1.42578125" style="150" customWidth="1" outlineLevel="1"/>
    <col min="7" max="7" width="7.42578125" style="150" customWidth="1" outlineLevel="1"/>
    <col min="8" max="8" width="2.28515625" style="150" customWidth="1"/>
    <col min="9" max="9" width="4" style="150" hidden="1" customWidth="1"/>
    <col min="10" max="10" width="4.42578125" style="150" hidden="1" customWidth="1"/>
    <col min="11" max="12" width="4" style="150" customWidth="1"/>
    <col min="13" max="13" width="3.28515625" style="150" customWidth="1"/>
    <col min="14" max="14" width="4.42578125" style="150" customWidth="1"/>
    <col min="15" max="15" width="4.140625" style="150" customWidth="1"/>
    <col min="16" max="16" width="3.42578125" style="150" customWidth="1"/>
    <col min="17" max="17" width="3.7109375" style="150" customWidth="1"/>
    <col min="18" max="18" width="7.28515625" style="150" customWidth="1"/>
    <col min="19" max="19" width="13.28515625" style="150" customWidth="1"/>
    <col min="20" max="20" width="8.28515625" style="150" hidden="1" customWidth="1"/>
    <col min="21" max="21" width="9" style="150" hidden="1" customWidth="1"/>
    <col min="22" max="22" width="10.42578125" style="150" hidden="1" customWidth="1"/>
    <col min="23" max="23" width="9.28515625" style="150" hidden="1" customWidth="1"/>
    <col min="24" max="24" width="7.140625" style="150" customWidth="1"/>
    <col min="25" max="25" width="13.7109375" style="150" customWidth="1"/>
    <col min="26" max="26" width="19.28515625" style="150" customWidth="1"/>
    <col min="27" max="27" width="15.140625" style="150" customWidth="1"/>
    <col min="28" max="28" width="9.140625" style="150"/>
    <col min="29" max="29" width="51.7109375" style="150" customWidth="1"/>
    <col min="30" max="16384" width="9.140625" style="150"/>
  </cols>
  <sheetData>
    <row r="1" spans="1:39" ht="39" customHeight="1" x14ac:dyDescent="0.25">
      <c r="A1" s="332"/>
      <c r="B1" s="369" t="s">
        <v>204</v>
      </c>
      <c r="C1" s="369"/>
      <c r="D1" s="369"/>
      <c r="E1" s="369"/>
      <c r="F1" s="369"/>
      <c r="G1" s="369"/>
      <c r="H1" s="369"/>
      <c r="I1" s="369"/>
      <c r="J1" s="369"/>
      <c r="K1" s="369"/>
      <c r="L1" s="369"/>
      <c r="M1" s="369"/>
      <c r="N1" s="369"/>
      <c r="O1" s="369"/>
      <c r="P1" s="369"/>
      <c r="Q1" s="369"/>
      <c r="R1" s="369"/>
      <c r="S1" s="369"/>
      <c r="T1" s="369"/>
      <c r="U1" s="369"/>
      <c r="V1" s="369"/>
      <c r="W1" s="369"/>
      <c r="X1" s="369"/>
      <c r="Y1" s="369"/>
      <c r="Z1" s="369"/>
    </row>
    <row r="2" spans="1:39" x14ac:dyDescent="0.25">
      <c r="B2" s="173"/>
      <c r="C2" s="373" t="s">
        <v>1664</v>
      </c>
      <c r="D2" s="373"/>
      <c r="E2" s="373"/>
      <c r="F2" s="373"/>
      <c r="G2" s="373"/>
      <c r="H2" s="373"/>
      <c r="I2" s="373"/>
      <c r="J2" s="373"/>
      <c r="K2" s="373"/>
      <c r="L2" s="373"/>
      <c r="M2" s="373"/>
      <c r="N2" s="373"/>
      <c r="O2" s="373"/>
      <c r="P2" s="373"/>
      <c r="Q2" s="373"/>
      <c r="R2" s="373"/>
      <c r="S2" s="373"/>
      <c r="T2" s="373"/>
      <c r="U2" s="173"/>
      <c r="V2" s="173"/>
      <c r="W2" s="173"/>
      <c r="X2" s="173"/>
    </row>
    <row r="3" spans="1:39" x14ac:dyDescent="0.25">
      <c r="B3" s="173"/>
      <c r="C3" s="373" t="s">
        <v>1665</v>
      </c>
      <c r="D3" s="373"/>
      <c r="E3" s="373"/>
      <c r="F3" s="373"/>
      <c r="G3" s="373"/>
      <c r="H3" s="373"/>
      <c r="I3" s="373"/>
      <c r="J3" s="373"/>
      <c r="K3" s="373"/>
      <c r="L3" s="373"/>
      <c r="M3" s="373"/>
      <c r="N3" s="373"/>
      <c r="O3" s="373"/>
      <c r="P3" s="373"/>
      <c r="Q3" s="373"/>
      <c r="R3" s="373"/>
      <c r="S3" s="373"/>
      <c r="T3" s="373"/>
      <c r="U3" s="173"/>
      <c r="V3" s="173"/>
      <c r="W3" s="173"/>
      <c r="X3" s="173"/>
    </row>
    <row r="4" spans="1:39" x14ac:dyDescent="0.25">
      <c r="B4" s="148"/>
      <c r="C4" s="149"/>
      <c r="D4" s="149"/>
      <c r="E4" s="149"/>
      <c r="F4" s="149"/>
      <c r="G4" s="149"/>
      <c r="H4" s="149"/>
      <c r="I4" s="149"/>
      <c r="J4" s="149"/>
      <c r="K4" s="149"/>
      <c r="L4" s="149"/>
      <c r="M4" s="149"/>
      <c r="N4" s="149"/>
      <c r="O4" s="149"/>
      <c r="P4" s="149"/>
      <c r="Q4" s="149"/>
      <c r="R4" s="149"/>
      <c r="S4" s="149"/>
      <c r="T4" s="149"/>
      <c r="U4" s="149"/>
      <c r="V4" s="149"/>
      <c r="W4" s="149"/>
      <c r="X4" s="149"/>
    </row>
    <row r="5" spans="1:39" s="153" customFormat="1" ht="14.25" customHeight="1" x14ac:dyDescent="0.25">
      <c r="B5" s="289"/>
      <c r="C5" s="289"/>
      <c r="D5" s="289"/>
      <c r="E5" s="289"/>
      <c r="F5" s="289"/>
      <c r="G5" s="289"/>
      <c r="H5" s="289"/>
      <c r="I5" s="289"/>
      <c r="J5" s="289"/>
      <c r="K5" s="372"/>
      <c r="L5" s="372"/>
      <c r="M5" s="372"/>
      <c r="N5" s="372"/>
      <c r="O5" s="372"/>
      <c r="P5" s="372"/>
      <c r="Q5" s="372"/>
      <c r="R5" s="372"/>
      <c r="S5" s="372"/>
      <c r="T5" s="372"/>
      <c r="U5" s="372"/>
      <c r="V5" s="372"/>
      <c r="W5" s="372"/>
      <c r="X5" s="372"/>
      <c r="Y5" s="372"/>
      <c r="Z5" s="372"/>
      <c r="AA5" s="372"/>
      <c r="AB5" s="372"/>
      <c r="AC5" s="372"/>
    </row>
    <row r="6" spans="1:39" s="153" customFormat="1" x14ac:dyDescent="0.25">
      <c r="B6" s="154"/>
      <c r="C6" s="154"/>
      <c r="D6" s="174"/>
      <c r="E6" s="174"/>
      <c r="F6" s="174"/>
      <c r="G6" s="174"/>
      <c r="H6" s="154"/>
      <c r="I6" s="174"/>
      <c r="J6" s="154"/>
      <c r="K6" s="334"/>
      <c r="L6" s="154"/>
      <c r="M6" s="154"/>
      <c r="N6" s="154"/>
      <c r="O6" s="154"/>
      <c r="P6" s="154"/>
      <c r="Q6" s="154"/>
      <c r="R6" s="154"/>
      <c r="S6" s="154"/>
      <c r="T6" s="154"/>
      <c r="U6" s="154"/>
      <c r="V6" s="154"/>
      <c r="W6" s="154"/>
      <c r="X6" s="154"/>
    </row>
    <row r="7" spans="1:39" s="153" customFormat="1" ht="37.5" customHeight="1" x14ac:dyDescent="0.25">
      <c r="B7" s="168"/>
      <c r="C7" s="361" t="s">
        <v>205</v>
      </c>
      <c r="D7" s="325"/>
      <c r="E7" s="364" t="s">
        <v>206</v>
      </c>
      <c r="F7" s="326"/>
      <c r="G7" s="364" t="s">
        <v>207</v>
      </c>
      <c r="H7" s="155"/>
      <c r="I7" s="367" t="s">
        <v>1667</v>
      </c>
      <c r="J7" s="368"/>
      <c r="K7" s="368"/>
      <c r="L7" s="368"/>
      <c r="M7" s="368"/>
      <c r="N7" s="368"/>
      <c r="O7" s="368"/>
      <c r="P7" s="368"/>
      <c r="Q7" s="368"/>
      <c r="R7" s="156"/>
      <c r="S7" s="365" t="s">
        <v>1666</v>
      </c>
      <c r="T7" s="366"/>
      <c r="U7" s="366"/>
      <c r="V7" s="157"/>
      <c r="W7" s="157"/>
      <c r="X7" s="157"/>
      <c r="Y7" s="157"/>
      <c r="AG7" s="361" t="s">
        <v>208</v>
      </c>
      <c r="AH7" s="361"/>
      <c r="AI7" s="361"/>
      <c r="AJ7" s="361"/>
      <c r="AK7" s="361"/>
      <c r="AL7" s="361"/>
      <c r="AM7" s="361"/>
    </row>
    <row r="8" spans="1:39" s="153" customFormat="1" ht="80.25" customHeight="1" x14ac:dyDescent="0.25">
      <c r="B8" s="168"/>
      <c r="C8" s="361"/>
      <c r="D8" s="325"/>
      <c r="E8" s="364"/>
      <c r="F8" s="327"/>
      <c r="G8" s="364"/>
      <c r="H8" s="155"/>
      <c r="I8" s="159" t="s">
        <v>273</v>
      </c>
      <c r="J8" s="159" t="s">
        <v>274</v>
      </c>
      <c r="K8" s="179">
        <v>0</v>
      </c>
      <c r="L8" s="179">
        <v>0.2</v>
      </c>
      <c r="M8" s="179">
        <v>0.4</v>
      </c>
      <c r="N8" s="179">
        <v>0.6</v>
      </c>
      <c r="O8" s="179">
        <v>0.8</v>
      </c>
      <c r="P8" s="179">
        <v>1</v>
      </c>
      <c r="Q8" s="180" t="s">
        <v>209</v>
      </c>
      <c r="S8" s="161"/>
      <c r="T8" s="161" t="s">
        <v>275</v>
      </c>
      <c r="U8" s="160" t="s">
        <v>276</v>
      </c>
      <c r="V8" s="158"/>
      <c r="X8" s="158"/>
      <c r="AG8" s="361"/>
      <c r="AH8" s="361"/>
      <c r="AI8" s="361"/>
      <c r="AJ8" s="361"/>
      <c r="AK8" s="361"/>
      <c r="AL8" s="361"/>
      <c r="AM8" s="361"/>
    </row>
    <row r="9" spans="1:39" ht="42" customHeight="1" x14ac:dyDescent="0.25">
      <c r="H9" s="126"/>
      <c r="J9" s="32"/>
      <c r="K9" s="32"/>
      <c r="L9" s="32"/>
      <c r="M9" s="32"/>
      <c r="N9" s="32"/>
      <c r="O9" s="33"/>
      <c r="P9" s="116"/>
      <c r="Q9" s="117"/>
      <c r="S9" s="34"/>
      <c r="T9" s="34"/>
      <c r="U9" s="33"/>
      <c r="V9" s="150" t="s">
        <v>277</v>
      </c>
      <c r="W9" s="150" t="s">
        <v>278</v>
      </c>
      <c r="Y9" s="118" t="s">
        <v>210</v>
      </c>
    </row>
    <row r="10" spans="1:39" ht="87.75" customHeight="1" x14ac:dyDescent="0.25">
      <c r="A10" s="150" t="s">
        <v>211</v>
      </c>
      <c r="B10" s="288">
        <v>1</v>
      </c>
      <c r="C10" s="141" t="s">
        <v>212</v>
      </c>
      <c r="D10" s="176"/>
      <c r="E10" s="266" t="s">
        <v>213</v>
      </c>
      <c r="F10" s="263"/>
      <c r="G10" s="234" t="s">
        <v>214</v>
      </c>
      <c r="H10" s="126"/>
      <c r="I10" s="124">
        <f>SUM(K10:P10)</f>
        <v>0</v>
      </c>
      <c r="J10" s="124">
        <f>SUM(K10:P10)</f>
        <v>0</v>
      </c>
      <c r="K10" s="122"/>
      <c r="L10" s="122"/>
      <c r="M10" s="122"/>
      <c r="N10" s="122"/>
      <c r="O10" s="123"/>
      <c r="P10" s="184"/>
      <c r="Q10" s="123"/>
      <c r="S10" s="125" t="str">
        <f>IF(SUM(K10:P10)=1,((K10*0)+(L10*20)+(M10*40)+(N10*60)+(O10*80)+(P10*100)),"")</f>
        <v/>
      </c>
      <c r="T10" s="147" t="e">
        <f>1/$I$29</f>
        <v>#DIV/0!</v>
      </c>
      <c r="U10" s="127" t="e">
        <f t="shared" ref="U10" si="0">1/$J$29</f>
        <v>#DIV/0!</v>
      </c>
      <c r="V10" s="139" t="e">
        <f>IF(Q10=1,0,S10*T10)</f>
        <v>#VALUE!</v>
      </c>
      <c r="W10" s="35" t="e">
        <f>IF(Q10=1,0,S10*U10)</f>
        <v>#VALUE!</v>
      </c>
      <c r="Y10" s="374"/>
      <c r="Z10" s="374"/>
      <c r="AG10" s="363" t="s">
        <v>1567</v>
      </c>
      <c r="AH10" s="363"/>
      <c r="AI10" s="363"/>
      <c r="AJ10" s="363"/>
      <c r="AK10" s="363"/>
      <c r="AL10" s="363"/>
      <c r="AM10" s="363"/>
    </row>
    <row r="11" spans="1:39" ht="73.5" customHeight="1" x14ac:dyDescent="0.25">
      <c r="B11" s="288" t="s">
        <v>215</v>
      </c>
      <c r="C11" s="145" t="s">
        <v>216</v>
      </c>
      <c r="D11" s="176"/>
      <c r="E11" s="266" t="s">
        <v>217</v>
      </c>
      <c r="F11" s="263"/>
      <c r="G11" s="267"/>
      <c r="H11" s="126"/>
      <c r="I11" s="152"/>
      <c r="J11" s="124">
        <f t="shared" ref="J11" si="1">SUM(K11:P11)</f>
        <v>0</v>
      </c>
      <c r="K11" s="122"/>
      <c r="L11" s="122"/>
      <c r="M11" s="122"/>
      <c r="N11" s="122"/>
      <c r="O11" s="123"/>
      <c r="P11" s="122"/>
      <c r="Q11" s="123"/>
      <c r="S11" s="125" t="str">
        <f t="shared" ref="S11" si="2">IF(SUM(K11:P11)=1,((K11*0)+(L11*20)+(M11*40)+(N11*60)+(O11*80)+(P11*100)),"")</f>
        <v/>
      </c>
      <c r="T11" s="147"/>
      <c r="U11" s="127" t="e">
        <f t="shared" ref="U11" si="3">1/$J$29</f>
        <v>#DIV/0!</v>
      </c>
      <c r="V11" s="139"/>
      <c r="W11" s="35" t="e">
        <f t="shared" ref="W11" si="4">IF(Q11=1,0,S11*U11)</f>
        <v>#VALUE!</v>
      </c>
      <c r="Y11" s="360"/>
      <c r="Z11" s="360"/>
      <c r="AG11" s="363" t="s">
        <v>1568</v>
      </c>
      <c r="AH11" s="363"/>
      <c r="AI11" s="363"/>
      <c r="AJ11" s="363"/>
      <c r="AK11" s="363"/>
      <c r="AL11" s="363"/>
      <c r="AM11" s="363"/>
    </row>
    <row r="12" spans="1:39" ht="65.25" customHeight="1" x14ac:dyDescent="0.25">
      <c r="B12" s="288">
        <v>2</v>
      </c>
      <c r="C12" s="141" t="s">
        <v>218</v>
      </c>
      <c r="D12" s="176"/>
      <c r="E12" s="266" t="s">
        <v>219</v>
      </c>
      <c r="F12" s="263"/>
      <c r="G12" s="234" t="s">
        <v>220</v>
      </c>
      <c r="H12" s="119"/>
      <c r="I12" s="124">
        <f>SUM(K12:P12)</f>
        <v>0</v>
      </c>
      <c r="J12" s="124">
        <f t="shared" ref="J12" si="5">SUM(K12:P12)</f>
        <v>0</v>
      </c>
      <c r="K12" s="122"/>
      <c r="L12" s="122"/>
      <c r="M12" s="122"/>
      <c r="N12" s="122"/>
      <c r="O12" s="123"/>
      <c r="P12" s="122"/>
      <c r="Q12" s="123"/>
      <c r="S12" s="125" t="str">
        <f t="shared" ref="S12" si="6">IF(SUM(K12:P12)=1,((K12*0)+(L12*20)+(M12*40)+(N12*60)+(O12*80)+(P12*100)),"")</f>
        <v/>
      </c>
      <c r="T12" s="147" t="e">
        <f>1/$I$29</f>
        <v>#DIV/0!</v>
      </c>
      <c r="U12" s="127" t="e">
        <f t="shared" ref="U12:U28" si="7">1/$J$29</f>
        <v>#DIV/0!</v>
      </c>
      <c r="V12" s="139" t="e">
        <f>IF(Q12=1,0,S12*T12)</f>
        <v>#VALUE!</v>
      </c>
      <c r="W12" s="35" t="e">
        <f t="shared" ref="W12" si="8">IF(Q12=1,0,S12*U12)</f>
        <v>#VALUE!</v>
      </c>
      <c r="Y12" s="374"/>
      <c r="Z12" s="374"/>
      <c r="AG12" s="363" t="s">
        <v>1569</v>
      </c>
      <c r="AH12" s="363"/>
      <c r="AI12" s="363"/>
      <c r="AJ12" s="363"/>
      <c r="AK12" s="363"/>
      <c r="AL12" s="363"/>
      <c r="AM12" s="363"/>
    </row>
    <row r="13" spans="1:39" ht="52.5" customHeight="1" x14ac:dyDescent="0.25">
      <c r="B13" s="288" t="s">
        <v>221</v>
      </c>
      <c r="C13" s="142" t="s">
        <v>222</v>
      </c>
      <c r="D13" s="176"/>
      <c r="E13" s="266" t="s">
        <v>223</v>
      </c>
      <c r="F13" s="263"/>
      <c r="G13" s="267"/>
      <c r="H13" s="126"/>
      <c r="I13" s="152"/>
      <c r="J13" s="124">
        <f t="shared" ref="J13:J28" si="9">SUM(K13:P13)</f>
        <v>0</v>
      </c>
      <c r="K13" s="122"/>
      <c r="L13" s="122"/>
      <c r="M13" s="122"/>
      <c r="N13" s="122"/>
      <c r="O13" s="123"/>
      <c r="P13" s="122"/>
      <c r="Q13" s="123"/>
      <c r="S13" s="125" t="str">
        <f t="shared" ref="S13:S28" si="10">IF(SUM(K13:P13)=1,((K13*0)+(L13*20)+(M13*40)+(N13*60)+(O13*80)+(P13*100)),"")</f>
        <v/>
      </c>
      <c r="T13" s="125"/>
      <c r="U13" s="127" t="e">
        <f t="shared" si="7"/>
        <v>#DIV/0!</v>
      </c>
      <c r="V13" s="139"/>
      <c r="W13" s="35" t="e">
        <f t="shared" ref="W13:W28" si="11">IF(Q13=1,0,S13*U13)</f>
        <v>#VALUE!</v>
      </c>
      <c r="Y13" s="360"/>
      <c r="Z13" s="360"/>
      <c r="AG13" s="332"/>
      <c r="AH13" s="332"/>
      <c r="AI13" s="332"/>
      <c r="AJ13" s="332"/>
      <c r="AK13" s="332"/>
      <c r="AL13" s="332"/>
      <c r="AM13" s="332"/>
    </row>
    <row r="14" spans="1:39" ht="45.75" customHeight="1" x14ac:dyDescent="0.25">
      <c r="B14" s="288" t="s">
        <v>224</v>
      </c>
      <c r="C14" s="162" t="s">
        <v>225</v>
      </c>
      <c r="D14" s="182"/>
      <c r="E14" s="266" t="s">
        <v>226</v>
      </c>
      <c r="F14" s="269"/>
      <c r="G14" s="234" t="s">
        <v>227</v>
      </c>
      <c r="H14" s="115"/>
      <c r="I14" s="152"/>
      <c r="J14" s="124">
        <f t="shared" si="9"/>
        <v>0</v>
      </c>
      <c r="K14" s="122"/>
      <c r="L14" s="122"/>
      <c r="M14" s="122"/>
      <c r="N14" s="122"/>
      <c r="O14" s="123"/>
      <c r="P14" s="122"/>
      <c r="Q14" s="123"/>
      <c r="S14" s="125" t="str">
        <f t="shared" si="10"/>
        <v/>
      </c>
      <c r="T14" s="147"/>
      <c r="U14" s="127" t="e">
        <f t="shared" si="7"/>
        <v>#DIV/0!</v>
      </c>
      <c r="V14" s="139"/>
      <c r="W14" s="35" t="e">
        <f t="shared" si="11"/>
        <v>#VALUE!</v>
      </c>
      <c r="Y14" s="360"/>
      <c r="Z14" s="360"/>
      <c r="AG14" s="363" t="s">
        <v>1570</v>
      </c>
      <c r="AH14" s="363"/>
      <c r="AI14" s="363"/>
      <c r="AJ14" s="363"/>
      <c r="AK14" s="363"/>
      <c r="AL14" s="363"/>
      <c r="AM14" s="363"/>
    </row>
    <row r="15" spans="1:39" ht="47.25" customHeight="1" x14ac:dyDescent="0.25">
      <c r="B15" s="288" t="s">
        <v>228</v>
      </c>
      <c r="C15" s="143" t="s">
        <v>229</v>
      </c>
      <c r="D15" s="176"/>
      <c r="E15" s="266" t="s">
        <v>230</v>
      </c>
      <c r="F15" s="263"/>
      <c r="G15" s="267"/>
      <c r="H15" s="115"/>
      <c r="I15" s="152"/>
      <c r="J15" s="124">
        <f t="shared" si="9"/>
        <v>0</v>
      </c>
      <c r="K15" s="122"/>
      <c r="L15" s="122"/>
      <c r="M15" s="122"/>
      <c r="N15" s="122"/>
      <c r="O15" s="123"/>
      <c r="P15" s="122"/>
      <c r="Q15" s="123"/>
      <c r="S15" s="125" t="str">
        <f t="shared" si="10"/>
        <v/>
      </c>
      <c r="T15" s="147"/>
      <c r="U15" s="127" t="e">
        <f t="shared" si="7"/>
        <v>#DIV/0!</v>
      </c>
      <c r="V15" s="139"/>
      <c r="W15" s="35" t="e">
        <f t="shared" si="11"/>
        <v>#VALUE!</v>
      </c>
      <c r="Y15" s="360"/>
      <c r="Z15" s="360"/>
      <c r="AG15" s="363" t="s">
        <v>1571</v>
      </c>
      <c r="AH15" s="363"/>
      <c r="AI15" s="363"/>
      <c r="AJ15" s="363"/>
      <c r="AK15" s="363"/>
      <c r="AL15" s="363"/>
      <c r="AM15" s="363"/>
    </row>
    <row r="16" spans="1:39" ht="45" customHeight="1" x14ac:dyDescent="0.25">
      <c r="B16" s="288" t="s">
        <v>231</v>
      </c>
      <c r="C16" s="143" t="s">
        <v>232</v>
      </c>
      <c r="D16" s="176"/>
      <c r="E16" s="266" t="s">
        <v>233</v>
      </c>
      <c r="F16" s="263"/>
      <c r="G16" s="267"/>
      <c r="H16" s="115"/>
      <c r="I16" s="152"/>
      <c r="J16" s="124">
        <f t="shared" si="9"/>
        <v>0</v>
      </c>
      <c r="K16" s="122"/>
      <c r="L16" s="122"/>
      <c r="M16" s="122"/>
      <c r="N16" s="122"/>
      <c r="O16" s="123"/>
      <c r="P16" s="122"/>
      <c r="Q16" s="123"/>
      <c r="S16" s="125" t="str">
        <f t="shared" si="10"/>
        <v/>
      </c>
      <c r="T16" s="147"/>
      <c r="U16" s="127" t="e">
        <f t="shared" si="7"/>
        <v>#DIV/0!</v>
      </c>
      <c r="V16" s="139"/>
      <c r="W16" s="35" t="e">
        <f t="shared" si="11"/>
        <v>#VALUE!</v>
      </c>
      <c r="Y16" s="360"/>
      <c r="Z16" s="360"/>
      <c r="AG16" s="363" t="s">
        <v>1572</v>
      </c>
      <c r="AH16" s="363"/>
      <c r="AI16" s="363"/>
      <c r="AJ16" s="363"/>
      <c r="AK16" s="363"/>
      <c r="AL16" s="363"/>
      <c r="AM16" s="363"/>
    </row>
    <row r="17" spans="2:39" ht="45.75" customHeight="1" x14ac:dyDescent="0.25">
      <c r="B17" s="288" t="s">
        <v>234</v>
      </c>
      <c r="C17" s="143" t="s">
        <v>235</v>
      </c>
      <c r="D17" s="176"/>
      <c r="E17" s="266" t="s">
        <v>236</v>
      </c>
      <c r="F17" s="263"/>
      <c r="G17" s="267"/>
      <c r="H17" s="115"/>
      <c r="I17" s="152"/>
      <c r="J17" s="124">
        <f t="shared" si="9"/>
        <v>0</v>
      </c>
      <c r="K17" s="122"/>
      <c r="L17" s="122"/>
      <c r="M17" s="122"/>
      <c r="N17" s="122"/>
      <c r="O17" s="123"/>
      <c r="P17" s="122"/>
      <c r="Q17" s="123"/>
      <c r="S17" s="125" t="str">
        <f t="shared" si="10"/>
        <v/>
      </c>
      <c r="T17" s="147"/>
      <c r="U17" s="127" t="e">
        <f t="shared" si="7"/>
        <v>#DIV/0!</v>
      </c>
      <c r="V17" s="139"/>
      <c r="W17" s="35" t="e">
        <f t="shared" si="11"/>
        <v>#VALUE!</v>
      </c>
      <c r="Y17" s="360"/>
      <c r="Z17" s="360"/>
      <c r="AG17" s="363" t="s">
        <v>1573</v>
      </c>
      <c r="AH17" s="363"/>
      <c r="AI17" s="363"/>
      <c r="AJ17" s="363"/>
      <c r="AK17" s="363"/>
      <c r="AL17" s="363"/>
      <c r="AM17" s="363"/>
    </row>
    <row r="18" spans="2:39" ht="49.5" customHeight="1" x14ac:dyDescent="0.25">
      <c r="B18" s="288" t="s">
        <v>237</v>
      </c>
      <c r="C18" s="143" t="s">
        <v>238</v>
      </c>
      <c r="D18" s="176"/>
      <c r="E18" s="266" t="s">
        <v>239</v>
      </c>
      <c r="F18" s="263"/>
      <c r="G18" s="267"/>
      <c r="H18" s="115"/>
      <c r="I18" s="152"/>
      <c r="J18" s="124">
        <f t="shared" si="9"/>
        <v>0</v>
      </c>
      <c r="K18" s="122"/>
      <c r="L18" s="122"/>
      <c r="M18" s="122"/>
      <c r="N18" s="122"/>
      <c r="O18" s="123"/>
      <c r="P18" s="122"/>
      <c r="Q18" s="123"/>
      <c r="S18" s="125" t="str">
        <f t="shared" si="10"/>
        <v/>
      </c>
      <c r="T18" s="147"/>
      <c r="U18" s="127" t="e">
        <f t="shared" si="7"/>
        <v>#DIV/0!</v>
      </c>
      <c r="V18" s="139"/>
      <c r="W18" s="35" t="e">
        <f t="shared" si="11"/>
        <v>#VALUE!</v>
      </c>
      <c r="Y18" s="360"/>
      <c r="Z18" s="360"/>
      <c r="AG18" s="363" t="s">
        <v>1574</v>
      </c>
      <c r="AH18" s="363"/>
      <c r="AI18" s="363"/>
      <c r="AJ18" s="363"/>
      <c r="AK18" s="363"/>
      <c r="AL18" s="363"/>
      <c r="AM18" s="363"/>
    </row>
    <row r="19" spans="2:39" ht="49.5" customHeight="1" x14ac:dyDescent="0.25">
      <c r="B19" s="288" t="s">
        <v>240</v>
      </c>
      <c r="C19" s="143" t="s">
        <v>241</v>
      </c>
      <c r="D19" s="176"/>
      <c r="E19" s="266" t="s">
        <v>242</v>
      </c>
      <c r="F19" s="263"/>
      <c r="G19" s="267"/>
      <c r="H19" s="115"/>
      <c r="I19" s="152"/>
      <c r="J19" s="124">
        <f t="shared" si="9"/>
        <v>0</v>
      </c>
      <c r="K19" s="122"/>
      <c r="L19" s="122"/>
      <c r="M19" s="122"/>
      <c r="N19" s="122"/>
      <c r="O19" s="123"/>
      <c r="P19" s="122"/>
      <c r="Q19" s="123"/>
      <c r="S19" s="125" t="str">
        <f t="shared" si="10"/>
        <v/>
      </c>
      <c r="T19" s="147"/>
      <c r="U19" s="127" t="e">
        <f t="shared" si="7"/>
        <v>#DIV/0!</v>
      </c>
      <c r="V19" s="139"/>
      <c r="W19" s="35" t="e">
        <f t="shared" si="11"/>
        <v>#VALUE!</v>
      </c>
      <c r="Y19" s="360"/>
      <c r="Z19" s="360"/>
      <c r="AG19" s="363" t="s">
        <v>1575</v>
      </c>
      <c r="AH19" s="363"/>
      <c r="AI19" s="363"/>
      <c r="AJ19" s="363"/>
      <c r="AK19" s="363"/>
      <c r="AL19" s="363"/>
      <c r="AM19" s="363"/>
    </row>
    <row r="20" spans="2:39" ht="51" customHeight="1" x14ac:dyDescent="0.25">
      <c r="B20" s="288" t="s">
        <v>243</v>
      </c>
      <c r="C20" s="143" t="s">
        <v>244</v>
      </c>
      <c r="D20" s="176"/>
      <c r="E20" s="266" t="s">
        <v>245</v>
      </c>
      <c r="F20" s="263"/>
      <c r="G20" s="267"/>
      <c r="H20" s="115"/>
      <c r="I20" s="152"/>
      <c r="J20" s="124">
        <f t="shared" si="9"/>
        <v>0</v>
      </c>
      <c r="K20" s="122"/>
      <c r="L20" s="122"/>
      <c r="M20" s="122"/>
      <c r="N20" s="122"/>
      <c r="O20" s="123"/>
      <c r="P20" s="122"/>
      <c r="Q20" s="123"/>
      <c r="S20" s="125" t="str">
        <f t="shared" si="10"/>
        <v/>
      </c>
      <c r="T20" s="147"/>
      <c r="U20" s="127" t="e">
        <f t="shared" si="7"/>
        <v>#DIV/0!</v>
      </c>
      <c r="V20" s="139"/>
      <c r="W20" s="35" t="e">
        <f t="shared" si="11"/>
        <v>#VALUE!</v>
      </c>
      <c r="Y20" s="360"/>
      <c r="Z20" s="360"/>
      <c r="AG20" s="363" t="s">
        <v>1576</v>
      </c>
      <c r="AH20" s="363"/>
      <c r="AI20" s="363"/>
      <c r="AJ20" s="363"/>
      <c r="AK20" s="363"/>
      <c r="AL20" s="363"/>
      <c r="AM20" s="363"/>
    </row>
    <row r="21" spans="2:39" ht="52.5" customHeight="1" x14ac:dyDescent="0.25">
      <c r="B21" s="288" t="s">
        <v>246</v>
      </c>
      <c r="C21" s="144" t="s">
        <v>247</v>
      </c>
      <c r="D21" s="176"/>
      <c r="E21" s="266" t="s">
        <v>248</v>
      </c>
      <c r="F21" s="263"/>
      <c r="G21" s="267"/>
      <c r="H21" s="115"/>
      <c r="I21" s="152"/>
      <c r="J21" s="124">
        <f t="shared" si="9"/>
        <v>0</v>
      </c>
      <c r="K21" s="122"/>
      <c r="L21" s="122"/>
      <c r="M21" s="122"/>
      <c r="N21" s="122"/>
      <c r="O21" s="123"/>
      <c r="P21" s="122"/>
      <c r="Q21" s="123"/>
      <c r="S21" s="125" t="str">
        <f t="shared" si="10"/>
        <v/>
      </c>
      <c r="T21" s="147"/>
      <c r="U21" s="127" t="e">
        <f t="shared" si="7"/>
        <v>#DIV/0!</v>
      </c>
      <c r="V21" s="139"/>
      <c r="W21" s="35" t="e">
        <f t="shared" si="11"/>
        <v>#VALUE!</v>
      </c>
      <c r="Y21" s="360"/>
      <c r="Z21" s="360"/>
      <c r="AG21" s="363" t="s">
        <v>1577</v>
      </c>
      <c r="AH21" s="363"/>
      <c r="AI21" s="363"/>
      <c r="AJ21" s="363"/>
      <c r="AK21" s="363"/>
      <c r="AL21" s="363"/>
      <c r="AM21" s="363"/>
    </row>
    <row r="22" spans="2:39" ht="51" customHeight="1" x14ac:dyDescent="0.25">
      <c r="B22" s="288">
        <v>3</v>
      </c>
      <c r="C22" s="141" t="s">
        <v>249</v>
      </c>
      <c r="D22" s="176"/>
      <c r="E22" s="266" t="s">
        <v>250</v>
      </c>
      <c r="F22" s="263"/>
      <c r="G22" s="267"/>
      <c r="H22" s="115"/>
      <c r="I22" s="124">
        <f>SUM(K22:P22)</f>
        <v>0</v>
      </c>
      <c r="J22" s="124">
        <f t="shared" si="9"/>
        <v>0</v>
      </c>
      <c r="K22" s="122"/>
      <c r="L22" s="122"/>
      <c r="M22" s="122"/>
      <c r="N22" s="122"/>
      <c r="O22" s="123"/>
      <c r="P22" s="122"/>
      <c r="Q22" s="123"/>
      <c r="S22" s="125" t="str">
        <f t="shared" si="10"/>
        <v/>
      </c>
      <c r="T22" s="147" t="e">
        <f>1/$I$29</f>
        <v>#DIV/0!</v>
      </c>
      <c r="U22" s="127" t="e">
        <f t="shared" si="7"/>
        <v>#DIV/0!</v>
      </c>
      <c r="V22" s="139" t="e">
        <f>IF(Q22=1,0,S22*T22)</f>
        <v>#VALUE!</v>
      </c>
      <c r="W22" s="35" t="e">
        <f t="shared" si="11"/>
        <v>#VALUE!</v>
      </c>
      <c r="Y22" s="360"/>
      <c r="Z22" s="360"/>
      <c r="AG22" s="332"/>
      <c r="AH22" s="332"/>
      <c r="AI22" s="332"/>
      <c r="AJ22" s="332"/>
      <c r="AK22" s="332"/>
      <c r="AL22" s="332"/>
      <c r="AM22" s="332"/>
    </row>
    <row r="23" spans="2:39" ht="68.25" customHeight="1" x14ac:dyDescent="0.25">
      <c r="B23" s="288">
        <v>4</v>
      </c>
      <c r="C23" s="141" t="s">
        <v>251</v>
      </c>
      <c r="D23" s="176"/>
      <c r="E23" s="266" t="s">
        <v>252</v>
      </c>
      <c r="F23" s="263"/>
      <c r="G23" s="234" t="s">
        <v>253</v>
      </c>
      <c r="H23" s="115"/>
      <c r="I23" s="124">
        <f>SUM(K23:P23)</f>
        <v>0</v>
      </c>
      <c r="J23" s="124">
        <f t="shared" si="9"/>
        <v>0</v>
      </c>
      <c r="K23" s="122"/>
      <c r="L23" s="122"/>
      <c r="M23" s="122"/>
      <c r="N23" s="122"/>
      <c r="O23" s="184"/>
      <c r="P23" s="122"/>
      <c r="Q23" s="123"/>
      <c r="S23" s="125" t="str">
        <f t="shared" si="10"/>
        <v/>
      </c>
      <c r="T23" s="147" t="e">
        <f>1/$I$29</f>
        <v>#DIV/0!</v>
      </c>
      <c r="U23" s="127" t="e">
        <f t="shared" si="7"/>
        <v>#DIV/0!</v>
      </c>
      <c r="V23" s="139" t="e">
        <f>IF(Q23=1,0,S23*T23)</f>
        <v>#VALUE!</v>
      </c>
      <c r="W23" s="35" t="e">
        <f t="shared" si="11"/>
        <v>#VALUE!</v>
      </c>
      <c r="Y23" s="360"/>
      <c r="Z23" s="360"/>
      <c r="AG23" s="363" t="s">
        <v>1578</v>
      </c>
      <c r="AH23" s="363"/>
      <c r="AI23" s="363"/>
      <c r="AJ23" s="363"/>
      <c r="AK23" s="363"/>
      <c r="AL23" s="363"/>
      <c r="AM23" s="363"/>
    </row>
    <row r="24" spans="2:39" ht="83.25" customHeight="1" x14ac:dyDescent="0.25">
      <c r="B24" s="288">
        <v>5</v>
      </c>
      <c r="C24" s="141" t="s">
        <v>254</v>
      </c>
      <c r="D24" s="176"/>
      <c r="E24" s="266" t="s">
        <v>255</v>
      </c>
      <c r="F24" s="263"/>
      <c r="G24" s="234" t="s">
        <v>256</v>
      </c>
      <c r="H24" s="115"/>
      <c r="I24" s="124">
        <f>SUM(K24:P24)</f>
        <v>0</v>
      </c>
      <c r="J24" s="124">
        <f t="shared" si="9"/>
        <v>0</v>
      </c>
      <c r="K24" s="122"/>
      <c r="L24" s="122"/>
      <c r="M24" s="122"/>
      <c r="N24" s="122"/>
      <c r="O24" s="123"/>
      <c r="P24" s="122"/>
      <c r="Q24" s="123"/>
      <c r="S24" s="125" t="str">
        <f t="shared" si="10"/>
        <v/>
      </c>
      <c r="T24" s="147" t="e">
        <f>1/$I$29</f>
        <v>#DIV/0!</v>
      </c>
      <c r="U24" s="127" t="e">
        <f t="shared" si="7"/>
        <v>#DIV/0!</v>
      </c>
      <c r="V24" s="139" t="e">
        <f>IF(Q24=1,0,S24*T24)</f>
        <v>#VALUE!</v>
      </c>
      <c r="W24" s="35" t="e">
        <f t="shared" si="11"/>
        <v>#VALUE!</v>
      </c>
      <c r="Y24" s="360"/>
      <c r="Z24" s="360"/>
      <c r="AG24" s="363" t="s">
        <v>1579</v>
      </c>
      <c r="AH24" s="363"/>
      <c r="AI24" s="363"/>
      <c r="AJ24" s="363"/>
      <c r="AK24" s="363"/>
      <c r="AL24" s="363"/>
      <c r="AM24" s="363"/>
    </row>
    <row r="25" spans="2:39" ht="51" customHeight="1" x14ac:dyDescent="0.25">
      <c r="B25" s="288">
        <v>6</v>
      </c>
      <c r="C25" s="141" t="s">
        <v>257</v>
      </c>
      <c r="D25" s="176"/>
      <c r="E25" s="266" t="s">
        <v>258</v>
      </c>
      <c r="F25" s="263"/>
      <c r="G25" s="267"/>
      <c r="H25" s="115"/>
      <c r="I25" s="124">
        <f>SUM(K25:P25)</f>
        <v>0</v>
      </c>
      <c r="J25" s="124">
        <f t="shared" si="9"/>
        <v>0</v>
      </c>
      <c r="K25" s="122"/>
      <c r="L25" s="122"/>
      <c r="M25" s="122"/>
      <c r="N25" s="122"/>
      <c r="O25" s="123"/>
      <c r="P25" s="122"/>
      <c r="Q25" s="123"/>
      <c r="S25" s="125" t="str">
        <f t="shared" si="10"/>
        <v/>
      </c>
      <c r="T25" s="147" t="e">
        <f>1/$I$29</f>
        <v>#DIV/0!</v>
      </c>
      <c r="U25" s="127" t="e">
        <f t="shared" si="7"/>
        <v>#DIV/0!</v>
      </c>
      <c r="V25" s="139" t="e">
        <f>IF(Q25=1,0,S25*T25)</f>
        <v>#VALUE!</v>
      </c>
      <c r="W25" s="35" t="e">
        <f t="shared" si="11"/>
        <v>#VALUE!</v>
      </c>
      <c r="Y25" s="360"/>
      <c r="Z25" s="360"/>
      <c r="AG25" s="363" t="s">
        <v>1580</v>
      </c>
      <c r="AH25" s="363"/>
      <c r="AI25" s="363"/>
      <c r="AJ25" s="363"/>
      <c r="AK25" s="363"/>
      <c r="AL25" s="363"/>
      <c r="AM25" s="363"/>
    </row>
    <row r="26" spans="2:39" ht="45.75" customHeight="1" x14ac:dyDescent="0.25">
      <c r="B26" s="288" t="s">
        <v>259</v>
      </c>
      <c r="C26" s="142" t="s">
        <v>260</v>
      </c>
      <c r="D26" s="176"/>
      <c r="E26" s="266" t="s">
        <v>261</v>
      </c>
      <c r="F26" s="263"/>
      <c r="G26" s="234" t="s">
        <v>262</v>
      </c>
      <c r="H26" s="115"/>
      <c r="I26" s="152"/>
      <c r="J26" s="124">
        <f t="shared" si="9"/>
        <v>0</v>
      </c>
      <c r="K26" s="122"/>
      <c r="L26" s="122"/>
      <c r="M26" s="122"/>
      <c r="N26" s="122"/>
      <c r="O26" s="123"/>
      <c r="P26" s="122"/>
      <c r="Q26" s="123"/>
      <c r="S26" s="125" t="str">
        <f t="shared" si="10"/>
        <v/>
      </c>
      <c r="T26" s="147"/>
      <c r="U26" s="127" t="e">
        <f t="shared" si="7"/>
        <v>#DIV/0!</v>
      </c>
      <c r="V26" s="139"/>
      <c r="W26" s="35" t="e">
        <f t="shared" si="11"/>
        <v>#VALUE!</v>
      </c>
      <c r="Y26" s="360"/>
      <c r="Z26" s="360"/>
      <c r="AG26" s="363" t="s">
        <v>1581</v>
      </c>
      <c r="AH26" s="363"/>
      <c r="AI26" s="363"/>
      <c r="AJ26" s="363"/>
      <c r="AK26" s="363"/>
      <c r="AL26" s="363"/>
      <c r="AM26" s="363"/>
    </row>
    <row r="27" spans="2:39" ht="45.75" customHeight="1" x14ac:dyDescent="0.25">
      <c r="B27" s="288" t="s">
        <v>263</v>
      </c>
      <c r="C27" s="143" t="s">
        <v>264</v>
      </c>
      <c r="D27" s="176"/>
      <c r="E27" s="266" t="s">
        <v>265</v>
      </c>
      <c r="F27" s="263"/>
      <c r="G27" s="234" t="s">
        <v>266</v>
      </c>
      <c r="H27" s="115"/>
      <c r="I27" s="152"/>
      <c r="J27" s="124">
        <f t="shared" si="9"/>
        <v>0</v>
      </c>
      <c r="K27" s="122"/>
      <c r="L27" s="122"/>
      <c r="M27" s="122"/>
      <c r="N27" s="122"/>
      <c r="O27" s="123"/>
      <c r="P27" s="122"/>
      <c r="Q27" s="123"/>
      <c r="S27" s="125" t="str">
        <f t="shared" si="10"/>
        <v/>
      </c>
      <c r="T27" s="147"/>
      <c r="U27" s="127" t="e">
        <f t="shared" si="7"/>
        <v>#DIV/0!</v>
      </c>
      <c r="V27" s="139"/>
      <c r="W27" s="35" t="e">
        <f t="shared" si="11"/>
        <v>#VALUE!</v>
      </c>
      <c r="Y27" s="360"/>
      <c r="Z27" s="360"/>
      <c r="AG27" s="363" t="s">
        <v>1582</v>
      </c>
      <c r="AH27" s="363"/>
      <c r="AI27" s="363"/>
      <c r="AJ27" s="363"/>
      <c r="AK27" s="363"/>
      <c r="AL27" s="363"/>
      <c r="AM27" s="363"/>
    </row>
    <row r="28" spans="2:39" ht="43.5" customHeight="1" x14ac:dyDescent="0.25">
      <c r="B28" s="288" t="s">
        <v>267</v>
      </c>
      <c r="C28" s="144" t="s">
        <v>268</v>
      </c>
      <c r="D28" s="176"/>
      <c r="E28" s="266" t="s">
        <v>269</v>
      </c>
      <c r="F28" s="263"/>
      <c r="G28" s="234" t="s">
        <v>270</v>
      </c>
      <c r="H28" s="126"/>
      <c r="I28" s="152"/>
      <c r="J28" s="124">
        <f t="shared" si="9"/>
        <v>0</v>
      </c>
      <c r="K28" s="122"/>
      <c r="L28" s="122"/>
      <c r="M28" s="122"/>
      <c r="N28" s="122"/>
      <c r="O28" s="123"/>
      <c r="P28" s="122"/>
      <c r="Q28" s="123"/>
      <c r="S28" s="125" t="str">
        <f t="shared" si="10"/>
        <v/>
      </c>
      <c r="T28" s="147"/>
      <c r="U28" s="127" t="e">
        <f t="shared" si="7"/>
        <v>#DIV/0!</v>
      </c>
      <c r="V28" s="139"/>
      <c r="W28" s="35" t="e">
        <f t="shared" si="11"/>
        <v>#VALUE!</v>
      </c>
      <c r="Y28" s="360"/>
      <c r="Z28" s="360"/>
      <c r="AG28" s="363" t="s">
        <v>1583</v>
      </c>
      <c r="AH28" s="363"/>
      <c r="AI28" s="363"/>
      <c r="AJ28" s="363"/>
      <c r="AK28" s="363"/>
      <c r="AL28" s="363"/>
      <c r="AM28" s="363"/>
    </row>
    <row r="29" spans="2:39" x14ac:dyDescent="0.25">
      <c r="C29" s="152"/>
      <c r="D29" s="178"/>
      <c r="E29" s="178"/>
      <c r="F29" s="178"/>
      <c r="G29" s="178"/>
      <c r="I29" s="150">
        <f>SUM(I10:I28)</f>
        <v>0</v>
      </c>
      <c r="J29" s="181">
        <f>SUM(J10:J28)</f>
        <v>0</v>
      </c>
      <c r="V29" s="171" t="e">
        <f>SUM(V10:V25)</f>
        <v>#VALUE!</v>
      </c>
      <c r="W29" s="171" t="e">
        <f>SUM(W10:W28)</f>
        <v>#VALUE!</v>
      </c>
      <c r="Y29" s="167"/>
      <c r="Z29" s="167"/>
      <c r="AG29" s="332"/>
      <c r="AH29" s="332"/>
      <c r="AI29" s="332"/>
      <c r="AJ29" s="332"/>
      <c r="AK29" s="332"/>
      <c r="AL29" s="332"/>
      <c r="AM29" s="332"/>
    </row>
    <row r="30" spans="2:39" x14ac:dyDescent="0.25">
      <c r="C30" s="152"/>
      <c r="D30" s="152"/>
      <c r="E30" s="152"/>
      <c r="F30" s="152"/>
      <c r="G30" s="152"/>
      <c r="R30" s="118" t="s">
        <v>271</v>
      </c>
      <c r="S30" s="129">
        <f>SUMIF(I29,6-V32,V29)</f>
        <v>0</v>
      </c>
      <c r="W30"/>
      <c r="Y30" s="167"/>
      <c r="Z30" s="167"/>
    </row>
    <row r="31" spans="2:39" x14ac:dyDescent="0.25">
      <c r="C31" s="152"/>
      <c r="D31" s="152"/>
      <c r="E31" s="152"/>
      <c r="F31" s="152"/>
      <c r="G31" s="152"/>
      <c r="R31" s="118" t="s">
        <v>272</v>
      </c>
      <c r="S31" s="129">
        <f>SUMIF(J29,19-V33,W29)</f>
        <v>0</v>
      </c>
      <c r="X31" s="128"/>
      <c r="Y31"/>
      <c r="Z31"/>
    </row>
    <row r="32" spans="2:39" x14ac:dyDescent="0.25">
      <c r="C32" s="152"/>
      <c r="D32" s="152"/>
      <c r="E32" s="152"/>
      <c r="F32" s="152"/>
      <c r="G32" s="152"/>
      <c r="U32" s="150" t="s">
        <v>279</v>
      </c>
      <c r="V32" s="150">
        <f>SUM(Q10,Q12,Q22:Q25)</f>
        <v>0</v>
      </c>
      <c r="X32" s="128"/>
    </row>
    <row r="33" spans="3:32" x14ac:dyDescent="0.25">
      <c r="C33" s="152"/>
      <c r="D33" s="152"/>
      <c r="E33" s="152"/>
      <c r="F33" s="152"/>
      <c r="G33" s="152"/>
      <c r="U33" s="150" t="s">
        <v>280</v>
      </c>
      <c r="V33" s="150">
        <f>SUM(Q10:Q28)</f>
        <v>0</v>
      </c>
    </row>
    <row r="34" spans="3:32" ht="13.5" customHeight="1" x14ac:dyDescent="0.25">
      <c r="C34" s="152"/>
      <c r="D34" s="152"/>
      <c r="E34" s="152"/>
      <c r="F34" s="152"/>
      <c r="G34" s="152"/>
    </row>
    <row r="35" spans="3:32" x14ac:dyDescent="0.25">
      <c r="C35" s="152"/>
      <c r="D35" s="152"/>
      <c r="E35" s="152"/>
      <c r="F35" s="152"/>
      <c r="G35" s="152"/>
    </row>
    <row r="42" spans="3:32" ht="22.5" customHeight="1" x14ac:dyDescent="0.25">
      <c r="AA42" s="151"/>
      <c r="AB42" s="151"/>
      <c r="AC42" s="151"/>
    </row>
    <row r="44" spans="3:32" ht="15" customHeight="1" x14ac:dyDescent="0.25">
      <c r="AA44" s="151"/>
      <c r="AB44" s="151"/>
      <c r="AC44" s="151"/>
      <c r="AD44" s="151"/>
      <c r="AE44" s="151"/>
      <c r="AF44" s="151"/>
    </row>
  </sheetData>
  <sheetProtection formatCells="0" formatColumns="0" formatRows="0" insertColumns="0" insertRows="0" insertHyperlinks="0" deleteColumns="0" deleteRows="0" sort="0" autoFilter="0" pivotTables="0"/>
  <mergeCells count="46">
    <mergeCell ref="B1:Z1"/>
    <mergeCell ref="AG14:AM14"/>
    <mergeCell ref="E7:E8"/>
    <mergeCell ref="G7:G8"/>
    <mergeCell ref="S7:U7"/>
    <mergeCell ref="Y18:Z18"/>
    <mergeCell ref="Y11:Z11"/>
    <mergeCell ref="Y12:Z12"/>
    <mergeCell ref="AG7:AM8"/>
    <mergeCell ref="AG10:AM10"/>
    <mergeCell ref="C2:T2"/>
    <mergeCell ref="Y13:Z13"/>
    <mergeCell ref="Y14:Z14"/>
    <mergeCell ref="K5:AC5"/>
    <mergeCell ref="C7:C8"/>
    <mergeCell ref="AG28:AM28"/>
    <mergeCell ref="AG21:AM21"/>
    <mergeCell ref="AG26:AM26"/>
    <mergeCell ref="AG25:AM25"/>
    <mergeCell ref="AG27:AM27"/>
    <mergeCell ref="AG23:AM23"/>
    <mergeCell ref="AG24:AM24"/>
    <mergeCell ref="Y28:Z28"/>
    <mergeCell ref="Y21:Z21"/>
    <mergeCell ref="Y23:Z23"/>
    <mergeCell ref="Y24:Z24"/>
    <mergeCell ref="Y22:Z22"/>
    <mergeCell ref="Y25:Z25"/>
    <mergeCell ref="Y26:Z26"/>
    <mergeCell ref="Y27:Z27"/>
    <mergeCell ref="Y17:Z17"/>
    <mergeCell ref="AG19:AM19"/>
    <mergeCell ref="Y20:Z20"/>
    <mergeCell ref="I7:Q7"/>
    <mergeCell ref="C3:T3"/>
    <mergeCell ref="Y10:Z10"/>
    <mergeCell ref="Y19:Z19"/>
    <mergeCell ref="Y15:Z15"/>
    <mergeCell ref="Y16:Z16"/>
    <mergeCell ref="AG20:AM20"/>
    <mergeCell ref="AG15:AM15"/>
    <mergeCell ref="AG16:AM16"/>
    <mergeCell ref="AG17:AM17"/>
    <mergeCell ref="AG18:AM18"/>
    <mergeCell ref="AG11:AM11"/>
    <mergeCell ref="AG12:AM12"/>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3.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4.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LongProperties xmlns="http://schemas.microsoft.com/office/2006/metadata/longProperties"/>
</file>

<file path=customXml/itemProps1.xml><?xml version="1.0" encoding="utf-8"?>
<ds:datastoreItem xmlns:ds="http://schemas.openxmlformats.org/officeDocument/2006/customXml" ds:itemID="{C9053258-AB1D-4C95-ADB6-2E3B627DEA39}">
  <ds:schemaRefs>
    <ds:schemaRef ds:uri="http://schemas.microsoft.com/sharepoint/events"/>
  </ds:schemaRefs>
</ds:datastoreItem>
</file>

<file path=customXml/itemProps2.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3.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4.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6.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7.xml><?xml version="1.0" encoding="utf-8"?>
<ds:datastoreItem xmlns:ds="http://schemas.openxmlformats.org/officeDocument/2006/customXml" ds:itemID="{B0098D88-FCAD-4526-B5B0-9BE2F409519E}">
  <ds:schemaRefs>
    <ds:schemaRef ds:uri="http://schemas.microsoft.com/office/2006/metadata/longPropertie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Johdanto</vt:lpstr>
      <vt:lpstr>Kehys</vt:lpstr>
      <vt:lpstr>A1</vt:lpstr>
      <vt:lpstr>A2</vt:lpstr>
      <vt:lpstr>A3</vt:lpstr>
      <vt:lpstr>A4</vt:lpstr>
      <vt:lpstr>A5</vt:lpstr>
      <vt:lpstr>A6</vt:lpstr>
      <vt:lpstr>A7</vt:lpstr>
      <vt:lpstr>Yhteenveto</vt:lpstr>
      <vt:lpstr>Overview BSI &amp; CSI</vt:lpstr>
      <vt:lpstr>Figures</vt:lpstr>
      <vt:lpstr>WHO-kehys</vt:lpstr>
      <vt:lpstr>'A1'!Print_Area</vt:lpstr>
      <vt:lpstr>'A2'!Print_Area</vt:lpstr>
      <vt:lpstr>'A3'!Print_Area</vt:lpstr>
      <vt:lpstr>'A4'!Print_Area</vt:lpstr>
      <vt:lpstr>'A5'!Print_Area</vt:lpstr>
      <vt:lpstr>'A6'!Print_Area</vt:lpstr>
      <vt:lpstr>'A7'!Print_Area</vt:lpstr>
      <vt:lpstr>Johdanto!Print_Area</vt:lpstr>
      <vt:lpstr>Kehys!Print_Area</vt:lpstr>
      <vt:lpstr>'Overview BSI &amp; CSI'!Print_Area</vt:lpstr>
      <vt:lpstr>'WHO-kehys'!Print_Area</vt:lpstr>
      <vt:lpstr>Yhteenveto!Print_Area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2019-01-18T12:48:24.0000000Z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y fmtid="{D5CDD505-2E9C-101B-9397-08002B2CF9AE}" pid="18" name="JobId">
    <vt:lpwstr>29c9fc1b-d3af-4b5e-b88b-a99200ec4765</vt:lpwstr>
  </property>
</Properties>
</file>