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9.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charts/chart3.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Projects\eCdT_jobs\post-processing\Cherazade\2019\ECDC 8664\"/>
    </mc:Choice>
  </mc:AlternateContent>
  <bookViews>
    <workbookView xWindow="2295" yWindow="135" windowWidth="10545" windowHeight="7725" tabRatio="781" firstSheet="4" activeTab="4"/>
  </bookViews>
  <sheets>
    <sheet name="11" sheetId="18" state="hidden" r:id="rId1"/>
    <sheet name="1" sheetId="14" state="hidden" r:id="rId2"/>
    <sheet name="2" sheetId="15" state="hidden" r:id="rId3"/>
    <sheet name="3" sheetId="17" state="hidden" r:id="rId4"/>
    <sheet name="Indledning" sheetId="79" r:id="rId5"/>
    <sheet name="Ramme" sheetId="81" r:id="rId6"/>
    <sheet name="D1" sheetId="73" r:id="rId7"/>
    <sheet name="D2" sheetId="74" r:id="rId8"/>
    <sheet name="D3" sheetId="75" r:id="rId9"/>
    <sheet name="D4" sheetId="70" r:id="rId10"/>
    <sheet name="D5" sheetId="76" r:id="rId11"/>
    <sheet name="D6" sheetId="78" r:id="rId12"/>
    <sheet name="D7" sheetId="77" r:id="rId13"/>
    <sheet name="Oversigt" sheetId="27" r:id="rId14"/>
    <sheet name="Overblik over BSI og CSI" sheetId="85" r:id="rId15"/>
    <sheet name="Figures" sheetId="56" state="hidden" r:id="rId16"/>
    <sheet name="WHO-ramme" sheetId="84" r:id="rId17"/>
  </sheets>
  <definedNames>
    <definedName name="_xlnm.Print_Area" localSheetId="6">'D1'!$A$1:$AF$52</definedName>
    <definedName name="_xlnm.Print_Area" localSheetId="7">'D2'!$A$1:$AG$27</definedName>
    <definedName name="_xlnm.Print_Area" localSheetId="8">'D3'!$A$1:$AE$33</definedName>
    <definedName name="_xlnm.Print_Area" localSheetId="9">'D4'!$A$1:$AG$31</definedName>
    <definedName name="_xlnm.Print_Area" localSheetId="10">'D5'!$A$1:$AG$65</definedName>
    <definedName name="_xlnm.Print_Area" localSheetId="11">'D6'!$A$1:$AF$22</definedName>
    <definedName name="_xlnm.Print_Area" localSheetId="12">'D7'!$A$1:$AF$19</definedName>
    <definedName name="_xlnm.Print_Area" localSheetId="4">Indledning!$A$1:$D$18</definedName>
    <definedName name="_xlnm.Print_Area" localSheetId="14">'Overblik over BSI og CSI'!$A$1:$E$140</definedName>
    <definedName name="_xlnm.Print_Area" localSheetId="13">Oversigt!$A$1:$J$135</definedName>
    <definedName name="_xlnm.Print_Area" localSheetId="5">Ramme!$A$1:$G$24</definedName>
    <definedName name="_xlnm.Print_Area" localSheetId="16">'WHO-ramme'!$A$1:$J$56</definedName>
    <definedName name="s">#REF!</definedName>
  </definedNames>
  <calcPr calcId="162913"/>
</workbook>
</file>

<file path=xl/calcChain.xml><?xml version="1.0" encoding="utf-8"?>
<calcChain xmlns="http://schemas.openxmlformats.org/spreadsheetml/2006/main">
  <c r="G19" i="81" l="1"/>
  <c r="I129" i="27"/>
  <c r="I126" i="27"/>
  <c r="I125" i="27"/>
  <c r="I120" i="27"/>
  <c r="I118" i="27"/>
  <c r="I117" i="27"/>
  <c r="I110" i="27"/>
  <c r="I107" i="27"/>
  <c r="I101" i="27"/>
  <c r="I98" i="27"/>
  <c r="I86" i="27"/>
  <c r="I81" i="27"/>
  <c r="H33" i="27"/>
  <c r="H32" i="27"/>
  <c r="U19" i="77"/>
  <c r="U18" i="77"/>
  <c r="S16" i="77" s="1"/>
  <c r="G29" i="27" s="1"/>
  <c r="G40" i="27" s="1"/>
  <c r="I16" i="77"/>
  <c r="S14" i="77"/>
  <c r="J14" i="77"/>
  <c r="S13" i="77"/>
  <c r="J13" i="77"/>
  <c r="S12" i="77"/>
  <c r="J12" i="77"/>
  <c r="I12" i="77"/>
  <c r="S11" i="77"/>
  <c r="J11" i="77"/>
  <c r="J16" i="77" s="1"/>
  <c r="I11" i="77"/>
  <c r="S10" i="77"/>
  <c r="J10" i="77"/>
  <c r="I10" i="77"/>
  <c r="V22" i="78"/>
  <c r="V21" i="78"/>
  <c r="S19" i="78" s="1"/>
  <c r="G25" i="27" s="1"/>
  <c r="G39" i="27" s="1"/>
  <c r="I19" i="78"/>
  <c r="T17" i="78" s="1"/>
  <c r="V17" i="78" s="1"/>
  <c r="S17" i="78"/>
  <c r="J17" i="78"/>
  <c r="I17" i="78"/>
  <c r="S16" i="78"/>
  <c r="J16" i="78"/>
  <c r="S15" i="78"/>
  <c r="J15" i="78"/>
  <c r="S14" i="78"/>
  <c r="J14" i="78"/>
  <c r="S13" i="78"/>
  <c r="J13" i="78"/>
  <c r="T12" i="78"/>
  <c r="S12" i="78"/>
  <c r="V12" i="78" s="1"/>
  <c r="J12" i="78"/>
  <c r="I12" i="78"/>
  <c r="S11" i="78"/>
  <c r="J11" i="78"/>
  <c r="S10" i="78"/>
  <c r="J10" i="78"/>
  <c r="I10" i="78"/>
  <c r="W65" i="76"/>
  <c r="W64" i="76"/>
  <c r="T60" i="76"/>
  <c r="K60" i="76"/>
  <c r="T59" i="76"/>
  <c r="K59" i="76"/>
  <c r="T58" i="76"/>
  <c r="K58" i="76"/>
  <c r="T57" i="76"/>
  <c r="K57" i="76"/>
  <c r="T56" i="76"/>
  <c r="K56" i="76"/>
  <c r="T55" i="76"/>
  <c r="K55" i="76"/>
  <c r="T54" i="76"/>
  <c r="K54" i="76"/>
  <c r="J54" i="76"/>
  <c r="T53" i="76"/>
  <c r="K53" i="76"/>
  <c r="T52" i="76"/>
  <c r="K52" i="76"/>
  <c r="T51" i="76"/>
  <c r="I131" i="27" s="1"/>
  <c r="K51" i="76"/>
  <c r="J51" i="76"/>
  <c r="T50" i="76"/>
  <c r="K50" i="76"/>
  <c r="T49" i="76"/>
  <c r="K49" i="76"/>
  <c r="T48" i="76"/>
  <c r="K48" i="76"/>
  <c r="J48" i="76"/>
  <c r="T47" i="76"/>
  <c r="K47" i="76"/>
  <c r="T46" i="76"/>
  <c r="K46" i="76"/>
  <c r="T45" i="76"/>
  <c r="K45" i="76"/>
  <c r="T44" i="76"/>
  <c r="K44" i="76"/>
  <c r="T43" i="76"/>
  <c r="K43" i="76"/>
  <c r="T42" i="76"/>
  <c r="I105" i="27" s="1"/>
  <c r="K42" i="76"/>
  <c r="T41" i="76"/>
  <c r="K41" i="76"/>
  <c r="J41" i="76"/>
  <c r="T40" i="76"/>
  <c r="K40" i="76"/>
  <c r="T39" i="76"/>
  <c r="K39" i="76"/>
  <c r="T38" i="76"/>
  <c r="K38" i="76"/>
  <c r="T37" i="76"/>
  <c r="K37" i="76"/>
  <c r="T36" i="76"/>
  <c r="K36" i="76"/>
  <c r="T35" i="76"/>
  <c r="K35" i="76"/>
  <c r="T34" i="76"/>
  <c r="K34" i="76"/>
  <c r="J34" i="76"/>
  <c r="T33" i="76"/>
  <c r="K33" i="76"/>
  <c r="T32" i="76"/>
  <c r="K32" i="76"/>
  <c r="T31" i="76"/>
  <c r="K31" i="76"/>
  <c r="T30" i="76"/>
  <c r="K30" i="76"/>
  <c r="T29" i="76"/>
  <c r="K29" i="76"/>
  <c r="T28" i="76"/>
  <c r="K28" i="76"/>
  <c r="T27" i="76"/>
  <c r="K27" i="76"/>
  <c r="T26" i="76"/>
  <c r="K26" i="76"/>
  <c r="J26" i="76"/>
  <c r="T25" i="76"/>
  <c r="K25" i="76"/>
  <c r="J25" i="76"/>
  <c r="T24" i="76"/>
  <c r="K24" i="76"/>
  <c r="T23" i="76"/>
  <c r="K23" i="76"/>
  <c r="T22" i="76"/>
  <c r="I124" i="27" s="1"/>
  <c r="K22" i="76"/>
  <c r="T21" i="76"/>
  <c r="K21" i="76"/>
  <c r="T20" i="76"/>
  <c r="I123" i="27" s="1"/>
  <c r="K20" i="76"/>
  <c r="T19" i="76"/>
  <c r="K19" i="76"/>
  <c r="T18" i="76"/>
  <c r="K18" i="76"/>
  <c r="T17" i="76"/>
  <c r="K17" i="76"/>
  <c r="J17" i="76"/>
  <c r="T16" i="76"/>
  <c r="I114" i="27" s="1"/>
  <c r="K16" i="76"/>
  <c r="J16" i="76"/>
  <c r="T15" i="76"/>
  <c r="K15" i="76"/>
  <c r="T14" i="76"/>
  <c r="I92" i="27" s="1"/>
  <c r="K14" i="76"/>
  <c r="J14" i="76"/>
  <c r="T13" i="76"/>
  <c r="K13" i="76"/>
  <c r="T12" i="76"/>
  <c r="K12" i="76"/>
  <c r="J12" i="76"/>
  <c r="T11" i="76"/>
  <c r="K11" i="76"/>
  <c r="I10" i="76" s="1"/>
  <c r="T10" i="76"/>
  <c r="K10" i="76"/>
  <c r="J10" i="76"/>
  <c r="W32" i="70"/>
  <c r="W31" i="70"/>
  <c r="T26" i="70"/>
  <c r="K26" i="70"/>
  <c r="T25" i="70"/>
  <c r="K25" i="70"/>
  <c r="T24" i="70"/>
  <c r="K24" i="70"/>
  <c r="T23" i="70"/>
  <c r="K23" i="70"/>
  <c r="T22" i="70"/>
  <c r="K22" i="70"/>
  <c r="T21" i="70"/>
  <c r="K21" i="70"/>
  <c r="T20" i="70"/>
  <c r="K20" i="70"/>
  <c r="T19" i="70"/>
  <c r="K19" i="70"/>
  <c r="J19" i="70"/>
  <c r="T18" i="70"/>
  <c r="K18" i="70"/>
  <c r="T17" i="70"/>
  <c r="K17" i="70"/>
  <c r="T16" i="70"/>
  <c r="K16" i="70"/>
  <c r="T15" i="70"/>
  <c r="K15" i="70"/>
  <c r="T14" i="70"/>
  <c r="K14" i="70"/>
  <c r="T13" i="70"/>
  <c r="K13" i="70"/>
  <c r="T12" i="70"/>
  <c r="K12" i="70"/>
  <c r="T11" i="70"/>
  <c r="K11" i="70"/>
  <c r="J11" i="70"/>
  <c r="J28" i="70" s="1"/>
  <c r="T10" i="70"/>
  <c r="K10" i="70"/>
  <c r="J10" i="70"/>
  <c r="V33" i="75"/>
  <c r="V32" i="75"/>
  <c r="S28" i="75"/>
  <c r="J28" i="75"/>
  <c r="S27" i="75"/>
  <c r="I100" i="27" s="1"/>
  <c r="J27" i="75"/>
  <c r="S26" i="75"/>
  <c r="J26" i="75"/>
  <c r="S25" i="75"/>
  <c r="J25" i="75"/>
  <c r="I25" i="75"/>
  <c r="S24" i="75"/>
  <c r="J24" i="75"/>
  <c r="I24" i="75"/>
  <c r="S23" i="75"/>
  <c r="I102" i="27" s="1"/>
  <c r="J23" i="75"/>
  <c r="I23" i="75"/>
  <c r="S22" i="75"/>
  <c r="J22" i="75"/>
  <c r="I22" i="75"/>
  <c r="S21" i="75"/>
  <c r="J21" i="75"/>
  <c r="S20" i="75"/>
  <c r="J20" i="75"/>
  <c r="S19" i="75"/>
  <c r="J19" i="75"/>
  <c r="S18" i="75"/>
  <c r="J18" i="75"/>
  <c r="S17" i="75"/>
  <c r="J17" i="75"/>
  <c r="S16" i="75"/>
  <c r="J16" i="75"/>
  <c r="S15" i="75"/>
  <c r="J15" i="75"/>
  <c r="S14" i="75"/>
  <c r="J14" i="75"/>
  <c r="S13" i="75"/>
  <c r="J13" i="75"/>
  <c r="S12" i="75"/>
  <c r="J12" i="75"/>
  <c r="I12" i="75"/>
  <c r="I29" i="75" s="1"/>
  <c r="T10" i="75" s="1"/>
  <c r="S11" i="75"/>
  <c r="J11" i="75"/>
  <c r="S10" i="75"/>
  <c r="J10" i="75"/>
  <c r="J29" i="75" s="1"/>
  <c r="I10" i="75"/>
  <c r="W28" i="74"/>
  <c r="W27" i="74"/>
  <c r="T22" i="74"/>
  <c r="K22" i="74"/>
  <c r="J22" i="74"/>
  <c r="T21" i="74"/>
  <c r="K21" i="74"/>
  <c r="J21" i="74"/>
  <c r="T20" i="74"/>
  <c r="K20" i="74"/>
  <c r="T19" i="74"/>
  <c r="K19" i="74"/>
  <c r="T18" i="74"/>
  <c r="K18" i="74"/>
  <c r="T17" i="74"/>
  <c r="K17" i="74"/>
  <c r="J17" i="74"/>
  <c r="T16" i="74"/>
  <c r="K16" i="74"/>
  <c r="T15" i="74"/>
  <c r="K15" i="74"/>
  <c r="J15" i="74"/>
  <c r="T14" i="74"/>
  <c r="K14" i="74"/>
  <c r="T13" i="74"/>
  <c r="K13" i="74"/>
  <c r="J13" i="74"/>
  <c r="T12" i="74"/>
  <c r="K12" i="74"/>
  <c r="J12" i="74"/>
  <c r="T11" i="74"/>
  <c r="K11" i="74"/>
  <c r="J11" i="74"/>
  <c r="T10" i="74"/>
  <c r="K10" i="74"/>
  <c r="K27" i="74" s="1"/>
  <c r="J10" i="74"/>
  <c r="X52" i="73"/>
  <c r="X51" i="73"/>
  <c r="T47" i="73"/>
  <c r="K47" i="73"/>
  <c r="T46" i="73"/>
  <c r="K46" i="73"/>
  <c r="T45" i="73"/>
  <c r="K45" i="73"/>
  <c r="T44" i="73"/>
  <c r="K44" i="73"/>
  <c r="T43" i="73"/>
  <c r="K43" i="73"/>
  <c r="T42" i="73"/>
  <c r="K42" i="73"/>
  <c r="T41" i="73"/>
  <c r="K41" i="73"/>
  <c r="T40" i="73"/>
  <c r="K40" i="73"/>
  <c r="T39" i="73"/>
  <c r="K39" i="73"/>
  <c r="T38" i="73"/>
  <c r="K38" i="73"/>
  <c r="J38" i="73"/>
  <c r="T37" i="73"/>
  <c r="K37" i="73"/>
  <c r="I10" i="73" s="1"/>
  <c r="J37" i="73"/>
  <c r="T36" i="73"/>
  <c r="K36" i="73"/>
  <c r="J36" i="73"/>
  <c r="T35" i="73"/>
  <c r="K35" i="73"/>
  <c r="J35" i="73"/>
  <c r="T34" i="73"/>
  <c r="K34" i="73"/>
  <c r="T33" i="73"/>
  <c r="I132" i="27" s="1"/>
  <c r="K33" i="73"/>
  <c r="T32" i="73"/>
  <c r="K32" i="73"/>
  <c r="J32" i="73"/>
  <c r="T31" i="73"/>
  <c r="K31" i="73"/>
  <c r="T30" i="73"/>
  <c r="K30" i="73"/>
  <c r="T29" i="73"/>
  <c r="I113" i="27" s="1"/>
  <c r="K29" i="73"/>
  <c r="J29" i="73"/>
  <c r="T28" i="73"/>
  <c r="K28" i="73"/>
  <c r="T27" i="73"/>
  <c r="K27" i="73"/>
  <c r="T26" i="73"/>
  <c r="K26" i="73"/>
  <c r="T25" i="73"/>
  <c r="K25" i="73"/>
  <c r="T24" i="73"/>
  <c r="K24" i="73"/>
  <c r="J24" i="73"/>
  <c r="T23" i="73"/>
  <c r="K23" i="73"/>
  <c r="T22" i="73"/>
  <c r="K22" i="73"/>
  <c r="J22" i="73"/>
  <c r="T21" i="73"/>
  <c r="K21" i="73"/>
  <c r="T20" i="73"/>
  <c r="K20" i="73"/>
  <c r="T19" i="73"/>
  <c r="K19" i="73"/>
  <c r="T18" i="73"/>
  <c r="K18" i="73"/>
  <c r="J18" i="73"/>
  <c r="T17" i="73"/>
  <c r="K17" i="73"/>
  <c r="T16" i="73"/>
  <c r="K16" i="73"/>
  <c r="J16" i="73"/>
  <c r="T15" i="73"/>
  <c r="K15" i="73"/>
  <c r="T14" i="73"/>
  <c r="K14" i="73"/>
  <c r="T13" i="73"/>
  <c r="K13" i="73"/>
  <c r="T12" i="73"/>
  <c r="K12" i="73"/>
  <c r="J12" i="73"/>
  <c r="T11" i="73"/>
  <c r="K11" i="73"/>
  <c r="J11" i="73"/>
  <c r="J48" i="73" s="1"/>
  <c r="T10" i="73"/>
  <c r="K10" i="73"/>
  <c r="J10" i="73"/>
  <c r="F19" i="81"/>
  <c r="U24" i="73" l="1"/>
  <c r="W24" i="73" s="1"/>
  <c r="U29" i="73"/>
  <c r="W29" i="73" s="1"/>
  <c r="U16" i="73"/>
  <c r="W16" i="73" s="1"/>
  <c r="U11" i="73"/>
  <c r="U32" i="73"/>
  <c r="W32" i="73" s="1"/>
  <c r="U10" i="73"/>
  <c r="U35" i="73"/>
  <c r="U22" i="73"/>
  <c r="U37" i="73"/>
  <c r="U18" i="73"/>
  <c r="W18" i="73" s="1"/>
  <c r="U36" i="73"/>
  <c r="W36" i="73" s="1"/>
  <c r="U12" i="73"/>
  <c r="U38" i="73"/>
  <c r="W38" i="73" s="1"/>
  <c r="V20" i="74"/>
  <c r="X20" i="74" s="1"/>
  <c r="V18" i="74"/>
  <c r="X18" i="74" s="1"/>
  <c r="V15" i="74"/>
  <c r="X15" i="74" s="1"/>
  <c r="V10" i="74"/>
  <c r="X10" i="74" s="1"/>
  <c r="X24" i="74" s="1"/>
  <c r="V11" i="74"/>
  <c r="X11" i="74" s="1"/>
  <c r="V21" i="74"/>
  <c r="X21" i="74" s="1"/>
  <c r="V12" i="74"/>
  <c r="X12" i="74" s="1"/>
  <c r="V19" i="74"/>
  <c r="X19" i="74" s="1"/>
  <c r="V14" i="74"/>
  <c r="X14" i="74" s="1"/>
  <c r="V17" i="74"/>
  <c r="X17" i="74" s="1"/>
  <c r="V16" i="74"/>
  <c r="X16" i="74" s="1"/>
  <c r="T25" i="74"/>
  <c r="G10" i="27" s="1"/>
  <c r="G47" i="27" s="1"/>
  <c r="V22" i="74"/>
  <c r="V13" i="74"/>
  <c r="U23" i="75"/>
  <c r="W23" i="75" s="1"/>
  <c r="U11" i="75"/>
  <c r="W11" i="75" s="1"/>
  <c r="U27" i="75"/>
  <c r="W27" i="75" s="1"/>
  <c r="U24" i="75"/>
  <c r="W24" i="75" s="1"/>
  <c r="U20" i="75"/>
  <c r="W20" i="75" s="1"/>
  <c r="U18" i="75"/>
  <c r="W18" i="75" s="1"/>
  <c r="U16" i="75"/>
  <c r="W16" i="75" s="1"/>
  <c r="U14" i="75"/>
  <c r="W14" i="75" s="1"/>
  <c r="U25" i="75"/>
  <c r="W25" i="75" s="1"/>
  <c r="U12" i="75"/>
  <c r="U28" i="75"/>
  <c r="U26" i="75"/>
  <c r="U21" i="75"/>
  <c r="W21" i="75" s="1"/>
  <c r="U19" i="75"/>
  <c r="W19" i="75" s="1"/>
  <c r="U17" i="75"/>
  <c r="W17" i="75" s="1"/>
  <c r="U15" i="75"/>
  <c r="W15" i="75" s="1"/>
  <c r="U13" i="75"/>
  <c r="W13" i="75" s="1"/>
  <c r="U10" i="75"/>
  <c r="U10" i="77"/>
  <c r="W10" i="77" s="1"/>
  <c r="W16" i="77" s="1"/>
  <c r="U14" i="77"/>
  <c r="W14" i="77" s="1"/>
  <c r="U11" i="77"/>
  <c r="W11" i="77" s="1"/>
  <c r="U12" i="77"/>
  <c r="U13" i="77"/>
  <c r="S31" i="75"/>
  <c r="G14" i="27" s="1"/>
  <c r="G48" i="27" s="1"/>
  <c r="T50" i="73"/>
  <c r="G6" i="27" s="1"/>
  <c r="I96" i="27"/>
  <c r="W10" i="75"/>
  <c r="W29" i="75" s="1"/>
  <c r="K28" i="70"/>
  <c r="T29" i="70"/>
  <c r="G18" i="27" s="1"/>
  <c r="G49" i="27" s="1"/>
  <c r="K48" i="73"/>
  <c r="W12" i="73"/>
  <c r="I10" i="74"/>
  <c r="W26" i="75"/>
  <c r="I99" i="27"/>
  <c r="I85" i="27"/>
  <c r="J19" i="78"/>
  <c r="T10" i="77"/>
  <c r="V10" i="77" s="1"/>
  <c r="V16" i="77" s="1"/>
  <c r="T11" i="77"/>
  <c r="V11" i="77" s="1"/>
  <c r="T12" i="77"/>
  <c r="I122" i="27"/>
  <c r="I121" i="27"/>
  <c r="X22" i="74"/>
  <c r="T28" i="70"/>
  <c r="G17" i="27" s="1"/>
  <c r="G37" i="27" s="1"/>
  <c r="I97" i="27"/>
  <c r="W12" i="75"/>
  <c r="I104" i="27"/>
  <c r="V12" i="75"/>
  <c r="I82" i="27"/>
  <c r="S17" i="77"/>
  <c r="G30" i="27" s="1"/>
  <c r="G52" i="27" s="1"/>
  <c r="T49" i="73"/>
  <c r="G5" i="27" s="1"/>
  <c r="I130" i="27"/>
  <c r="W37" i="73"/>
  <c r="I112" i="27"/>
  <c r="I119" i="27"/>
  <c r="W12" i="77"/>
  <c r="W11" i="73"/>
  <c r="X13" i="74"/>
  <c r="U10" i="70"/>
  <c r="W10" i="70" s="1"/>
  <c r="W27" i="70" s="1"/>
  <c r="U11" i="70"/>
  <c r="W11" i="70" s="1"/>
  <c r="I108" i="27"/>
  <c r="W10" i="73"/>
  <c r="W48" i="73" s="1"/>
  <c r="W22" i="73"/>
  <c r="J27" i="74"/>
  <c r="V10" i="75"/>
  <c r="V29" i="75" s="1"/>
  <c r="U22" i="75"/>
  <c r="W22" i="75" s="1"/>
  <c r="J62" i="76"/>
  <c r="U19" i="70"/>
  <c r="W19" i="70" s="1"/>
  <c r="K62" i="76"/>
  <c r="W35" i="73"/>
  <c r="I103" i="27"/>
  <c r="W28" i="75"/>
  <c r="I106" i="27"/>
  <c r="T22" i="75"/>
  <c r="V22" i="75" s="1"/>
  <c r="T23" i="75"/>
  <c r="V23" i="75" s="1"/>
  <c r="T24" i="75"/>
  <c r="V24" i="75" s="1"/>
  <c r="T25" i="75"/>
  <c r="T12" i="75"/>
  <c r="S30" i="75"/>
  <c r="G13" i="27" s="1"/>
  <c r="G36" i="27" s="1"/>
  <c r="T62" i="76"/>
  <c r="G21" i="27" s="1"/>
  <c r="G38" i="27" s="1"/>
  <c r="W13" i="77"/>
  <c r="I128" i="27"/>
  <c r="I87" i="27"/>
  <c r="I111" i="27"/>
  <c r="T10" i="78"/>
  <c r="V10" i="78" s="1"/>
  <c r="V19" i="78" s="1"/>
  <c r="V25" i="75"/>
  <c r="V12" i="77"/>
  <c r="V54" i="76" l="1"/>
  <c r="X54" i="76" s="1"/>
  <c r="V46" i="76"/>
  <c r="X46" i="76" s="1"/>
  <c r="V44" i="76"/>
  <c r="X44" i="76" s="1"/>
  <c r="V42" i="76"/>
  <c r="X42" i="76" s="1"/>
  <c r="V23" i="76"/>
  <c r="X23" i="76" s="1"/>
  <c r="V21" i="76"/>
  <c r="X21" i="76" s="1"/>
  <c r="V19" i="76"/>
  <c r="X19" i="76" s="1"/>
  <c r="V16" i="76"/>
  <c r="X16" i="76" s="1"/>
  <c r="V34" i="76"/>
  <c r="X34" i="76" s="1"/>
  <c r="V24" i="76"/>
  <c r="X24" i="76" s="1"/>
  <c r="V18" i="76"/>
  <c r="X18" i="76" s="1"/>
  <c r="V49" i="76"/>
  <c r="X49" i="76" s="1"/>
  <c r="V17" i="76"/>
  <c r="X17" i="76" s="1"/>
  <c r="V13" i="76"/>
  <c r="X13" i="76" s="1"/>
  <c r="V10" i="76"/>
  <c r="X10" i="76" s="1"/>
  <c r="X62" i="76" s="1"/>
  <c r="V45" i="76"/>
  <c r="X45" i="76" s="1"/>
  <c r="V52" i="76"/>
  <c r="X52" i="76" s="1"/>
  <c r="V33" i="76"/>
  <c r="X33" i="76" s="1"/>
  <c r="V31" i="76"/>
  <c r="X31" i="76" s="1"/>
  <c r="V29" i="76"/>
  <c r="X29" i="76" s="1"/>
  <c r="V27" i="76"/>
  <c r="X27" i="76" s="1"/>
  <c r="V47" i="76"/>
  <c r="X47" i="76" s="1"/>
  <c r="V22" i="76"/>
  <c r="X22" i="76" s="1"/>
  <c r="V59" i="76"/>
  <c r="X59" i="76" s="1"/>
  <c r="V57" i="76"/>
  <c r="X57" i="76" s="1"/>
  <c r="V55" i="76"/>
  <c r="X55" i="76" s="1"/>
  <c r="V40" i="76"/>
  <c r="X40" i="76" s="1"/>
  <c r="V38" i="76"/>
  <c r="X38" i="76" s="1"/>
  <c r="V36" i="76"/>
  <c r="X36" i="76" s="1"/>
  <c r="V14" i="76"/>
  <c r="X14" i="76" s="1"/>
  <c r="V43" i="76"/>
  <c r="X43" i="76" s="1"/>
  <c r="V20" i="76"/>
  <c r="X20" i="76" s="1"/>
  <c r="V11" i="76"/>
  <c r="X11" i="76" s="1"/>
  <c r="V50" i="76"/>
  <c r="X50" i="76" s="1"/>
  <c r="V41" i="76"/>
  <c r="X41" i="76" s="1"/>
  <c r="V53" i="76"/>
  <c r="X53" i="76" s="1"/>
  <c r="V51" i="76"/>
  <c r="X51" i="76" s="1"/>
  <c r="V48" i="76"/>
  <c r="X48" i="76" s="1"/>
  <c r="V60" i="76"/>
  <c r="X60" i="76" s="1"/>
  <c r="V37" i="76"/>
  <c r="X37" i="76" s="1"/>
  <c r="V28" i="76"/>
  <c r="X28" i="76" s="1"/>
  <c r="V25" i="76"/>
  <c r="X25" i="76" s="1"/>
  <c r="V32" i="76"/>
  <c r="X32" i="76" s="1"/>
  <c r="V15" i="76"/>
  <c r="X15" i="76" s="1"/>
  <c r="V12" i="76"/>
  <c r="X12" i="76" s="1"/>
  <c r="V30" i="76"/>
  <c r="X30" i="76" s="1"/>
  <c r="V56" i="76"/>
  <c r="X56" i="76" s="1"/>
  <c r="V39" i="76"/>
  <c r="X39" i="76" s="1"/>
  <c r="V35" i="76"/>
  <c r="X35" i="76" s="1"/>
  <c r="V58" i="76"/>
  <c r="X58" i="76" s="1"/>
  <c r="V26" i="76"/>
  <c r="X26" i="76" s="1"/>
  <c r="V26" i="70"/>
  <c r="X26" i="70" s="1"/>
  <c r="V24" i="70"/>
  <c r="X24" i="70" s="1"/>
  <c r="V22" i="70"/>
  <c r="X22" i="70" s="1"/>
  <c r="V20" i="70"/>
  <c r="X20" i="70" s="1"/>
  <c r="V11" i="70"/>
  <c r="X11" i="70" s="1"/>
  <c r="V21" i="70"/>
  <c r="X21" i="70" s="1"/>
  <c r="V23" i="70"/>
  <c r="X23" i="70" s="1"/>
  <c r="V18" i="70"/>
  <c r="X18" i="70" s="1"/>
  <c r="V16" i="70"/>
  <c r="X16" i="70" s="1"/>
  <c r="V14" i="70"/>
  <c r="X14" i="70" s="1"/>
  <c r="V12" i="70"/>
  <c r="X12" i="70" s="1"/>
  <c r="V25" i="70"/>
  <c r="X25" i="70" s="1"/>
  <c r="V19" i="70"/>
  <c r="X19" i="70" s="1"/>
  <c r="V15" i="70"/>
  <c r="X15" i="70" s="1"/>
  <c r="V10" i="70"/>
  <c r="X10" i="70" s="1"/>
  <c r="X27" i="70" s="1"/>
  <c r="V17" i="70"/>
  <c r="X17" i="70" s="1"/>
  <c r="V13" i="70"/>
  <c r="X13" i="70" s="1"/>
  <c r="G46" i="27"/>
  <c r="U51" i="76"/>
  <c r="W51" i="76" s="1"/>
  <c r="U26" i="76"/>
  <c r="W26" i="76" s="1"/>
  <c r="U14" i="76"/>
  <c r="W14" i="76" s="1"/>
  <c r="U54" i="76"/>
  <c r="W54" i="76" s="1"/>
  <c r="U16" i="76"/>
  <c r="W16" i="76" s="1"/>
  <c r="U17" i="76"/>
  <c r="W17" i="76" s="1"/>
  <c r="U10" i="76"/>
  <c r="W10" i="76" s="1"/>
  <c r="W62" i="76" s="1"/>
  <c r="U34" i="76"/>
  <c r="W34" i="76" s="1"/>
  <c r="U48" i="76"/>
  <c r="W48" i="76" s="1"/>
  <c r="U12" i="76"/>
  <c r="W12" i="76" s="1"/>
  <c r="U41" i="76"/>
  <c r="W41" i="76" s="1"/>
  <c r="U25" i="76"/>
  <c r="W25" i="76" s="1"/>
  <c r="T63" i="76"/>
  <c r="G22" i="27" s="1"/>
  <c r="G50" i="27" s="1"/>
  <c r="V47" i="73"/>
  <c r="X47" i="73" s="1"/>
  <c r="V45" i="73"/>
  <c r="X45" i="73" s="1"/>
  <c r="V43" i="73"/>
  <c r="X43" i="73" s="1"/>
  <c r="V41" i="73"/>
  <c r="X41" i="73" s="1"/>
  <c r="V39" i="73"/>
  <c r="X39" i="73" s="1"/>
  <c r="V34" i="73"/>
  <c r="X34" i="73" s="1"/>
  <c r="V29" i="73"/>
  <c r="X29" i="73" s="1"/>
  <c r="V21" i="73"/>
  <c r="X21" i="73" s="1"/>
  <c r="V19" i="73"/>
  <c r="X19" i="73" s="1"/>
  <c r="V16" i="73"/>
  <c r="X16" i="73" s="1"/>
  <c r="V10" i="73"/>
  <c r="X10" i="73" s="1"/>
  <c r="X48" i="73" s="1"/>
  <c r="V32" i="73"/>
  <c r="X32" i="73" s="1"/>
  <c r="V17" i="73"/>
  <c r="X17" i="73" s="1"/>
  <c r="V35" i="73"/>
  <c r="X35" i="73" s="1"/>
  <c r="V27" i="73"/>
  <c r="X27" i="73" s="1"/>
  <c r="V25" i="73"/>
  <c r="X25" i="73" s="1"/>
  <c r="V22" i="73"/>
  <c r="X22" i="73" s="1"/>
  <c r="V14" i="73"/>
  <c r="X14" i="73" s="1"/>
  <c r="V11" i="73"/>
  <c r="X11" i="73" s="1"/>
  <c r="V12" i="73"/>
  <c r="X12" i="73" s="1"/>
  <c r="V36" i="73"/>
  <c r="X36" i="73" s="1"/>
  <c r="V30" i="73"/>
  <c r="X30" i="73" s="1"/>
  <c r="V38" i="73"/>
  <c r="X38" i="73" s="1"/>
  <c r="V23" i="73"/>
  <c r="X23" i="73" s="1"/>
  <c r="V18" i="73"/>
  <c r="X18" i="73" s="1"/>
  <c r="V33" i="73"/>
  <c r="X33" i="73" s="1"/>
  <c r="V31" i="73"/>
  <c r="X31" i="73" s="1"/>
  <c r="V42" i="73"/>
  <c r="X42" i="73" s="1"/>
  <c r="V13" i="73"/>
  <c r="X13" i="73" s="1"/>
  <c r="V20" i="73"/>
  <c r="X20" i="73" s="1"/>
  <c r="V15" i="73"/>
  <c r="X15" i="73" s="1"/>
  <c r="V37" i="73"/>
  <c r="X37" i="73" s="1"/>
  <c r="V28" i="73"/>
  <c r="X28" i="73" s="1"/>
  <c r="V44" i="73"/>
  <c r="X44" i="73" s="1"/>
  <c r="V46" i="73"/>
  <c r="X46" i="73" s="1"/>
  <c r="V24" i="73"/>
  <c r="X24" i="73" s="1"/>
  <c r="V26" i="73"/>
  <c r="X26" i="73" s="1"/>
  <c r="V40" i="73"/>
  <c r="X40" i="73" s="1"/>
  <c r="U15" i="74"/>
  <c r="W15" i="74" s="1"/>
  <c r="U10" i="74"/>
  <c r="W10" i="74" s="1"/>
  <c r="W24" i="74" s="1"/>
  <c r="U11" i="74"/>
  <c r="W11" i="74" s="1"/>
  <c r="U22" i="74"/>
  <c r="W22" i="74" s="1"/>
  <c r="U13" i="74"/>
  <c r="W13" i="74" s="1"/>
  <c r="U21" i="74"/>
  <c r="W21" i="74" s="1"/>
  <c r="U12" i="74"/>
  <c r="W12" i="74" s="1"/>
  <c r="U17" i="74"/>
  <c r="W17" i="74" s="1"/>
  <c r="U15" i="78"/>
  <c r="W15" i="78" s="1"/>
  <c r="U13" i="78"/>
  <c r="W13" i="78" s="1"/>
  <c r="U10" i="78"/>
  <c r="W10" i="78" s="1"/>
  <c r="W19" i="78" s="1"/>
  <c r="U11" i="78"/>
  <c r="W11" i="78" s="1"/>
  <c r="U16" i="78"/>
  <c r="W16" i="78" s="1"/>
  <c r="U14" i="78"/>
  <c r="W14" i="78" s="1"/>
  <c r="U12" i="78"/>
  <c r="W12" i="78" s="1"/>
  <c r="U17" i="78"/>
  <c r="W17" i="78" s="1"/>
  <c r="S20" i="78"/>
  <c r="G26" i="27" s="1"/>
  <c r="G51" i="27" s="1"/>
  <c r="T24" i="74"/>
  <c r="G9" i="27" s="1"/>
  <c r="G35" i="27" s="1"/>
  <c r="G34" i="27"/>
  <c r="E44" i="27" l="1"/>
  <c r="E32" i="27"/>
</calcChain>
</file>

<file path=xl/sharedStrings.xml><?xml version="1.0" encoding="utf-8"?>
<sst xmlns="http://schemas.openxmlformats.org/spreadsheetml/2006/main" count="1701" uniqueCount="1695">
  <si>
    <r>
      <rPr>
        <b/>
        <sz val="20"/>
        <color rgb="FFFFFFFF"/>
        <rFont val="Tahoma"/>
        <family val="2"/>
      </rPr>
      <t>HEPSA: Et værktøj til selvvurdering af sundhedsberedskabet</t>
    </r>
  </si>
  <si>
    <r>
      <rPr>
        <b/>
        <sz val="14"/>
        <color rgb="FF65B32E"/>
        <rFont val="Tahoma"/>
        <family val="2"/>
      </rPr>
      <t>Indledning</t>
    </r>
  </si>
  <si>
    <r>
      <rPr>
        <sz val="11"/>
        <color rgb="FF000000"/>
        <rFont val="Calibri"/>
        <family val="2"/>
      </rPr>
      <t>Formålet med HEPSA-værktøjet er at hjælpe et land med at selvvurdere sit beredskabsniveau i forhold til folkesundhedsmæssige nødsituationer. Det regnearksbaserede selvvurderingsværktøj er beregnet til at identificere områder, hvor forbedringer er påkrævet. Værktøjet omfatter syv områder (</t>
    </r>
    <r>
      <rPr>
        <sz val="11"/>
        <color rgb="FF000000"/>
        <rFont val="Calibri"/>
        <family val="2"/>
      </rPr>
      <t xml:space="preserve">D1-D7), </t>
    </r>
    <r>
      <rPr>
        <sz val="11"/>
        <color rgb="FF000000"/>
        <rFont val="Calibri"/>
        <family val="2"/>
      </rPr>
      <t xml:space="preserve">der tilsammen dækker alle aspekter af beredskab og indsats inden for folkesundhed. Der er yderligere oplysninger om områderne i </t>
    </r>
    <r>
      <rPr>
        <i/>
        <sz val="11"/>
        <color rgb="FF000000"/>
        <rFont val="Calibri"/>
        <family val="2"/>
      </rPr>
      <t>Ramme</t>
    </r>
    <r>
      <rPr>
        <sz val="11"/>
        <color rgb="FF000000"/>
        <rFont val="Calibri"/>
        <family val="2"/>
      </rPr>
      <t>-arket.</t>
    </r>
  </si>
  <si>
    <r>
      <rPr>
        <sz val="11"/>
        <color rgb="FF000000"/>
        <rFont val="Calibri"/>
        <family val="2"/>
      </rPr>
      <t xml:space="preserve">Hvert område har et sæt tildelte indikatorer, der gør det muligt at måle og overvåge beredskabsniveauet. Resultatet kan anvendes til at overvåge beredskabsniveauet, hvis regnearket udfyldes en gang om året (for at dokumentere fremskridt). Regnearket kan også anvendes til at facilitere en struktureret drøftelse ud fra resultatet af selvvurderingen. </t>
    </r>
  </si>
  <si>
    <r>
      <rPr>
        <sz val="11"/>
        <color rgb="FF000000"/>
        <rFont val="Calibri"/>
        <family val="2"/>
      </rPr>
      <t xml:space="preserve">HEPSA-værktøjet kan hjælpe med at planlægge det strategiske beredskab i tilfælde af folkesundhedsmæssige nødsituationer: Det identificerer mangler </t>
    </r>
    <r>
      <rPr>
        <sz val="11"/>
        <color rgb="FF000000"/>
        <rFont val="Calibri"/>
        <family val="2"/>
      </rPr>
      <t>og peger på områder, hvor der bør gennemføres forbedringer.</t>
    </r>
  </si>
  <si>
    <r>
      <rPr>
        <b/>
        <sz val="14"/>
        <color rgb="FF65B32E"/>
        <rFont val="Tahoma"/>
        <family val="2"/>
      </rPr>
      <t>Instruktioner</t>
    </r>
  </si>
  <si>
    <r>
      <rPr>
        <sz val="11"/>
        <color rgb="FF000000"/>
        <rFont val="Calibri"/>
        <family val="2"/>
      </rPr>
      <t xml:space="preserve">Der er yderligere anvisninger i ECDC-publikationen: </t>
    </r>
    <r>
      <rPr>
        <sz val="11"/>
        <color rgb="FF000000"/>
        <rFont val="Calibri"/>
        <family val="2"/>
      </rPr>
      <t xml:space="preserve"> 'HEPSA – et værktøj til selvvurdering af sundhedsberedskabet, brugervejledning'. Stockholm: ECDC; 2018.</t>
    </r>
  </si>
  <si>
    <r>
      <rPr>
        <sz val="11"/>
        <color rgb="FF000000"/>
        <rFont val="Calibri"/>
        <family val="2"/>
      </rPr>
      <t xml:space="preserve">Hvis du har spørgsmål om HEPSA-værktøjet, er du velkommen til at kontakte </t>
    </r>
    <r>
      <rPr>
        <b/>
        <sz val="11"/>
        <color rgb="FF000000"/>
        <rFont val="Calibri"/>
        <family val="2"/>
      </rPr>
      <t>preparedness@ecdc.europe.eu</t>
    </r>
    <r>
      <rPr>
        <sz val="11"/>
        <color rgb="FF000000"/>
        <rFont val="Calibri"/>
        <family val="2"/>
      </rPr>
      <t>.</t>
    </r>
  </si>
  <si>
    <r>
      <rPr>
        <sz val="11"/>
        <color rgb="FF000000"/>
        <rFont val="Calibri"/>
        <family val="2"/>
      </rPr>
      <t xml:space="preserve">Du kan downloade en separat evalueringsformular. Vi vil sætte stor pris på din feedback, så vi kan forbedre HEPSA-værktøjet. </t>
    </r>
  </si>
  <si>
    <r>
      <rPr>
        <b/>
        <sz val="14"/>
        <color rgb="FFFFFFFF"/>
        <rFont val="Calibri"/>
        <family val="2"/>
      </rPr>
      <t xml:space="preserve">VURDERING AF SUNDHEDSBEREDSKABET </t>
    </r>
  </si>
  <si>
    <r>
      <rPr>
        <sz val="11"/>
        <color rgb="FF000000"/>
        <rFont val="Calibri"/>
        <family val="2"/>
      </rPr>
      <t>Vurderingen af sundhedsberedskabet omfatter syv overordnede områder: 1. Forudgående forberedelse og ledelse, 2. Ressourcer: veluddannet arbejdsstyrke, 3. Støttekapacitet: overvågning, 4. Støttekapacitet: risikovurdering, 5. Styring af indsats ved hændelser, 6. Hændelsesgennemgang og 7. Nyttiggørelse af erfaringer. I forbindelse med vurderingen fokuseres der på tre vigtige faser i sundhedsberedskabet og indsatssystemet (før en hændelse, under en hændelse og efter en hændelse).</t>
    </r>
  </si>
  <si>
    <r>
      <rPr>
        <sz val="11"/>
        <color rgb="FF000000"/>
        <rFont val="Calibri"/>
        <family val="2"/>
      </rPr>
      <t>Førhændelsesfasen dækker de områder og aktiviteter, der er relateret til planlægning og foregribelse i sundhedsberedskabet, mens hændelsesfasen fokuserer på gennemførelsen af eksisterende beredskabsplaner og -strukturer som reaktion på en (mulig) trussel mod folkesundheden. Efterhændelsesfasen omfatter restituering efter en trussel mod folkesundheden og fokuserer på kontinuerlig forbedring inden for alle områder og aspekter af sundhedsberedskabet.</t>
    </r>
  </si>
  <si>
    <r>
      <rPr>
        <b/>
        <sz val="14"/>
        <color rgb="FFFFFFFF"/>
        <rFont val="Calibri"/>
        <family val="2"/>
      </rPr>
      <t>Område</t>
    </r>
  </si>
  <si>
    <r>
      <rPr>
        <b/>
        <sz val="14"/>
        <color rgb="FFFFFFFF"/>
        <rFont val="Calibri"/>
        <family val="2"/>
      </rPr>
      <t>Forklaring</t>
    </r>
  </si>
  <si>
    <r>
      <rPr>
        <b/>
        <sz val="14"/>
        <color rgb="FFFFFFFF"/>
        <rFont val="Calibri"/>
        <family val="2"/>
      </rPr>
      <t xml:space="preserve">Antal indikatorer    </t>
    </r>
    <r>
      <rPr>
        <sz val="9"/>
        <color rgb="FFFFFFFF"/>
        <rFont val="Calibri"/>
        <family val="2"/>
      </rPr>
      <t>BSI                                    CSI</t>
    </r>
  </si>
  <si>
    <r>
      <rPr>
        <b/>
        <sz val="12"/>
        <rFont val="Calibri"/>
        <family val="2"/>
      </rPr>
      <t>Før en hændelse</t>
    </r>
  </si>
  <si>
    <r>
      <rPr>
        <b/>
        <sz val="12"/>
        <rFont val="Calibri"/>
        <family val="2"/>
      </rPr>
      <t>Forudgående forberedelse og ledelse</t>
    </r>
  </si>
  <si>
    <r>
      <rPr>
        <sz val="12"/>
        <rFont val="Calibri"/>
        <family val="2"/>
      </rPr>
      <t>Dette omfatter de strukturer og processer, hvor interessenterne interagerer og er med til at tage beslutninger vedrørende sundhedsberedskabet, herunder fastlæggelse af politikker og lovgivning på nationalt plan, der integrerer beredskabet, planer for beredskab, indsats og restituering, koordineringsmekanismer samt gennemførelse og overvågning heraf.</t>
    </r>
  </si>
  <si>
    <r>
      <rPr>
        <b/>
        <sz val="12"/>
        <rFont val="Calibri"/>
        <family val="2"/>
      </rPr>
      <t>Ressourcer: veluddannet arbejdsstyrke</t>
    </r>
  </si>
  <si>
    <r>
      <rPr>
        <sz val="12"/>
        <rFont val="Calibri"/>
        <family val="2"/>
      </rPr>
      <t>En veluddannet arbejdsstyrke med HR-kompetencer og organisatoriske evner spiller en vigtig rolle i planlægningen af sundhedsberedskabet. En organisations beredskab til at håndtere nødsituationer afhænger af veluddannede og kompetente medarbejdere samt effektive procedurer, så organisationen kan reagere effektivt på folkesundhedsmæssige nødsituationer. Uddannelse, undervisning og øvelser bidrager til at udvikle, vurdere og forbedre de funktionelle evner og procedurer, der sætter en organisation i stand til at reagere effektivt på et sygdomsudbrud eller en folkesundhedsmæssig nødsituation.</t>
    </r>
  </si>
  <si>
    <r>
      <rPr>
        <b/>
        <sz val="12"/>
        <rFont val="Calibri"/>
        <family val="2"/>
      </rPr>
      <t>Støttekapacitet: overvågning</t>
    </r>
  </si>
  <si>
    <r>
      <rPr>
        <sz val="12"/>
        <rFont val="Calibri"/>
        <family val="2"/>
      </rPr>
      <t>Overvågning, herunder tidlig varsling og epidemiologiske efterretninger, er et afgørende element for hurtigt at detektere risici for folkesundheden og iværksætte vurdering og styring af disse risici. Det er en af de vigtige kapaciteter, der er fremhævet i IHR's ramme for overvågning af vigtige kapaciteter. Sygdomsovervågning består i systematisk, løbende indsamling, bearbejdning og analyse af data med henblik på sikring af folkesundheden og rettidig udbredelse af oplysninger, der er relevante for folkesundheden.</t>
    </r>
  </si>
  <si>
    <r>
      <rPr>
        <b/>
        <sz val="12"/>
        <rFont val="Calibri"/>
        <family val="2"/>
      </rPr>
      <t>Hændelse</t>
    </r>
  </si>
  <si>
    <r>
      <rPr>
        <b/>
        <sz val="12"/>
        <rFont val="Calibri"/>
        <family val="2"/>
      </rPr>
      <t>Støttekapacitet: risikovurdering</t>
    </r>
  </si>
  <si>
    <r>
      <rPr>
        <sz val="12"/>
        <rFont val="Calibri"/>
        <family val="2"/>
      </rPr>
      <t>Risikovurdering er defineret som en systematisk proces, hvor en (mulig) trussel mod folkesundheden tildeles et risikoniveau på baggrund af advarsler og tidlig varsling fra et lands overvågningssystem. Risikovurdering omfatter således indsamling, vurdering og dokumentering af relevante oplysninger for at støtte beslutningstagningen i relation til truslen.</t>
    </r>
  </si>
  <si>
    <r>
      <rPr>
        <b/>
        <sz val="12"/>
        <rFont val="Calibri"/>
        <family val="2"/>
      </rPr>
      <t>Styring af indsats ved hændelser</t>
    </r>
  </si>
  <si>
    <r>
      <rPr>
        <sz val="12"/>
        <rFont val="Calibri"/>
        <family val="2"/>
      </rPr>
      <t>Styring af indsatsen ved hændelser involverer alle strategier og handlinger, der er beregnet til at hjælpe landene med at håndtere pludselige og væsentlige folkesundhedsmæssige nødsituationer. Hændelser, der vedrører folkesundheden, viser, om en organisation kan træffe rettidige, relevante og gennemtænkte beslutninger, der er baseret på en grundig vurdering af situationen og den bedst tilgængelige viden. Målet med styring af indsatsen ved hændelser er at begrænse den negative indvirkning på folkesundheden og vende tilbage til den normale situation. Det er sundhedsplanlæggernes ansvar at fastlægge et funktionelt samarbejde på regionalt, nationalt og internationalt plan. Der stilles store krav til gensidig kommunikation, udveksling af oplysninger og gennemsigtig beslutningstagning. Den juridiske ramme for disse aktiviteter findes i national lovgivning, EU-afgørelse 1082/2013 om grænseoverskridende sundhedstrusler og IHR.</t>
    </r>
  </si>
  <si>
    <r>
      <rPr>
        <b/>
        <sz val="12"/>
        <color rgb="FFFFFFFF"/>
        <rFont val="Calibri"/>
        <family val="2"/>
      </rPr>
      <t>Efter en hændelse</t>
    </r>
  </si>
  <si>
    <r>
      <rPr>
        <b/>
        <sz val="12"/>
        <color rgb="FFFFFFFF"/>
        <rFont val="Calibri"/>
        <family val="2"/>
      </rPr>
      <t>Hændelsesgennemgang</t>
    </r>
  </si>
  <si>
    <r>
      <rPr>
        <sz val="12"/>
        <color rgb="FFFFFFFF"/>
        <rFont val="Calibri"/>
        <family val="2"/>
      </rPr>
      <t>Det er vigtigt at gennemgå hændelsen efter en folkesundhedsmæssig nødsituation. Gennemgangen giver mulighed for at vurdere et lands eller en regions beredskabsniveau og hjælper med at identificere mulige mangler og områder, der kan forbedres.</t>
    </r>
  </si>
  <si>
    <r>
      <rPr>
        <b/>
        <sz val="12"/>
        <color rgb="FFFFFFFF"/>
        <rFont val="Calibri"/>
        <family val="2"/>
      </rPr>
      <t>Nyttiggørelse af erfaringer</t>
    </r>
  </si>
  <si>
    <r>
      <rPr>
        <sz val="12"/>
        <color rgb="FFFFFFFF"/>
        <rFont val="Calibri"/>
        <family val="2"/>
      </rPr>
      <t>Efter at have vurderet styrker og svagheder i sundhedsberedskabet ved gennemgangen af hændelsen skal disse fund omsættes til handling, så der kan drages nytte af erfaringerne.</t>
    </r>
  </si>
  <si>
    <r>
      <rPr>
        <b/>
        <sz val="18"/>
        <rFont val="Calibri"/>
        <family val="2"/>
      </rPr>
      <t>Forudgående forberedelse og ledelse</t>
    </r>
  </si>
  <si>
    <r>
      <rPr>
        <b/>
        <sz val="16"/>
        <color rgb="FFFFFFFF"/>
        <rFont val="Calibri"/>
        <family val="2"/>
      </rPr>
      <t>Præstationsmåling</t>
    </r>
  </si>
  <si>
    <r>
      <rPr>
        <b/>
        <sz val="11"/>
        <color rgb="FFFFFFFF"/>
        <rFont val="Calibri"/>
        <family val="2"/>
      </rPr>
      <t>WHO</t>
    </r>
  </si>
  <si>
    <r>
      <rPr>
        <b/>
        <sz val="11"/>
        <color rgb="FFFFFFFF"/>
        <rFont val="Calibri"/>
        <family val="2"/>
      </rPr>
      <t xml:space="preserve">JEE </t>
    </r>
  </si>
  <si>
    <r>
      <rPr>
        <b/>
        <sz val="14"/>
        <rFont val="Calibri"/>
        <family val="2"/>
      </rPr>
      <t>Score</t>
    </r>
  </si>
  <si>
    <r>
      <rPr>
        <b/>
        <sz val="16"/>
        <color rgb="FFFFFFFF"/>
        <rFont val="Calibri"/>
        <family val="2"/>
      </rPr>
      <t>Referencer</t>
    </r>
  </si>
  <si>
    <r>
      <rPr>
        <b/>
        <sz val="12"/>
        <rFont val="Calibri"/>
        <family val="2"/>
      </rPr>
      <t>Ikke relevant/ikke kendt</t>
    </r>
  </si>
  <si>
    <r>
      <rPr>
        <b/>
        <sz val="11"/>
        <color rgb="FF000000"/>
        <rFont val="Calibri"/>
        <family val="2"/>
      </rPr>
      <t>Bemærkninger</t>
    </r>
  </si>
  <si>
    <r>
      <rPr>
        <sz val="11"/>
        <color rgb="FF000000"/>
        <rFont val="Calibri"/>
        <family val="2"/>
      </rPr>
      <t>Beredskabet er integreret i det nationale sundhedsvæsens strategier, økonomi og planlægning.</t>
    </r>
  </si>
  <si>
    <r>
      <rPr>
        <sz val="11"/>
        <color theme="1" tint="0.34998626667073579"/>
        <rFont val="Calibri"/>
        <family val="2"/>
      </rPr>
      <t>G.1
R.1</t>
    </r>
  </si>
  <si>
    <r>
      <rPr>
        <sz val="11"/>
        <color rgb="FF000000"/>
        <rFont val="Calibri"/>
        <family val="2"/>
      </rPr>
      <t>Lovgivning om og politikker for tværsektoriel risikostyring i nødsituationer omfatter trusler mod folkesundheden.</t>
    </r>
  </si>
  <si>
    <r>
      <rPr>
        <sz val="11"/>
        <color theme="1" tint="0.34998626667073579"/>
        <rFont val="Calibri"/>
        <family val="2"/>
      </rPr>
      <t>G.1</t>
    </r>
  </si>
  <si>
    <r>
      <rPr>
        <sz val="11"/>
        <color rgb="FF000000"/>
        <rFont val="Calibri"/>
        <family val="2"/>
      </rPr>
      <t>Der er udarbejdet en national sundhedsberedskabsplan, der holdes opdateret eller godkendes af f.eks. den nationale kompetente myndighed.</t>
    </r>
  </si>
  <si>
    <r>
      <rPr>
        <sz val="11"/>
        <color theme="1" tint="0.34998626667073579"/>
        <rFont val="Calibri"/>
        <family val="2"/>
      </rPr>
      <t>G.2</t>
    </r>
  </si>
  <si>
    <r>
      <rPr>
        <sz val="11"/>
        <color theme="1" tint="0.34998626667073579"/>
        <rFont val="Calibri"/>
        <family val="2"/>
      </rPr>
      <t>R.1.1</t>
    </r>
  </si>
  <si>
    <r>
      <rPr>
        <sz val="11"/>
        <color rgb="FF000000"/>
        <rFont val="Calibri"/>
        <family val="2"/>
      </rPr>
      <t>3.1</t>
    </r>
  </si>
  <si>
    <r>
      <rPr>
        <sz val="11"/>
        <color rgb="FF000000"/>
        <rFont val="Calibri"/>
        <family val="2"/>
      </rPr>
      <t>Den nationale sundhedsberedskabsplan er implementeret.</t>
    </r>
  </si>
  <si>
    <r>
      <rPr>
        <sz val="11"/>
        <color theme="1" tint="0.34998626667073579"/>
        <rFont val="Calibri"/>
        <family val="2"/>
      </rPr>
      <t>G.2</t>
    </r>
  </si>
  <si>
    <r>
      <rPr>
        <sz val="11"/>
        <color theme="1" tint="0.34998626667073579"/>
        <rFont val="Calibri"/>
        <family val="2"/>
      </rPr>
      <t>R.1.1</t>
    </r>
  </si>
  <si>
    <r>
      <rPr>
        <sz val="11"/>
        <color rgb="FF000000"/>
        <rFont val="Calibri"/>
        <family val="2"/>
      </rPr>
      <t>3.2</t>
    </r>
  </si>
  <si>
    <r>
      <rPr>
        <sz val="11"/>
        <color rgb="FF000000"/>
        <rFont val="Calibri"/>
        <family val="2"/>
      </rPr>
      <t>Beredskabsplanerne er fleksible og lette at tilpasse.</t>
    </r>
  </si>
  <si>
    <r>
      <rPr>
        <sz val="11"/>
        <color theme="1" tint="0.34998626667073579"/>
        <rFont val="Calibri"/>
        <family val="2"/>
      </rPr>
      <t>G.2</t>
    </r>
  </si>
  <si>
    <r>
      <rPr>
        <sz val="11"/>
        <color rgb="FF000000"/>
        <rFont val="Calibri"/>
        <family val="2"/>
      </rPr>
      <t>3.3</t>
    </r>
  </si>
  <si>
    <r>
      <rPr>
        <sz val="11"/>
        <color rgb="FF000000"/>
        <rFont val="Calibri"/>
        <family val="2"/>
      </rPr>
      <t>Beredskabsplanlægningen omfatter et samfundsberedskab med henblik på at forberede sig på, modstå og komme sig efter hændelser, der påvirker folkesundheden.</t>
    </r>
  </si>
  <si>
    <r>
      <rPr>
        <sz val="11"/>
        <color theme="1" tint="0.34998626667073579"/>
        <rFont val="Calibri"/>
        <family val="2"/>
      </rPr>
      <t>G.2</t>
    </r>
  </si>
  <si>
    <r>
      <rPr>
        <sz val="11"/>
        <color rgb="FF000000"/>
        <rFont val="Calibri"/>
        <family val="2"/>
      </rPr>
      <t>Beredskabsplanlægningen omfatter en selvvurdering, der involverer identificering af mangler og mulige løsninger, kapacitet inden for menneskelige ressourcer og relevante nationale interessenter.</t>
    </r>
  </si>
  <si>
    <r>
      <rPr>
        <sz val="11"/>
        <color theme="1" tint="0.34998626667073579"/>
        <rFont val="Calibri"/>
        <family val="2"/>
      </rPr>
      <t>C.1</t>
    </r>
  </si>
  <si>
    <r>
      <rPr>
        <sz val="11"/>
        <color rgb="FF000000"/>
        <rFont val="Calibri"/>
        <family val="2"/>
      </rPr>
      <t>4.1</t>
    </r>
  </si>
  <si>
    <r>
      <rPr>
        <sz val="11"/>
        <color rgb="FF000000"/>
        <rFont val="Calibri"/>
        <family val="2"/>
      </rPr>
      <t xml:space="preserve">En sådan selvvurdering er integreret i den eksisterende strategiske, planlægningsmæssige og økonomiske mekanisme. </t>
    </r>
  </si>
  <si>
    <r>
      <rPr>
        <sz val="11"/>
        <color theme="1" tint="0.34998626667073579"/>
        <rFont val="Calibri"/>
        <family val="2"/>
      </rPr>
      <t>C.1</t>
    </r>
  </si>
  <si>
    <r>
      <rPr>
        <sz val="11"/>
        <color rgb="FF000000"/>
        <rFont val="Calibri"/>
        <family val="2"/>
      </rPr>
      <t>Beredskabsplanlægningen omfatter vurdering og styrkelse af eksisterende kapaciteter (strukturer/tjenester, medarbejderes udstyr, skriftlige beredskabsplaner, standardprocedurer).</t>
    </r>
  </si>
  <si>
    <r>
      <rPr>
        <sz val="11"/>
        <color theme="1" tint="0.34998626667073579"/>
        <rFont val="Calibri"/>
        <family val="2"/>
      </rPr>
      <t>C.1-6</t>
    </r>
  </si>
  <si>
    <r>
      <rPr>
        <sz val="11"/>
        <color rgb="FF000000"/>
        <rFont val="Calibri"/>
        <family val="2"/>
      </rPr>
      <t>5.1</t>
    </r>
  </si>
  <si>
    <r>
      <rPr>
        <sz val="11"/>
        <color rgb="FF000000"/>
        <rFont val="Calibri"/>
        <family val="2"/>
      </rPr>
      <t>Beredskabsplanerne omfatter en strategi for kapacitetsopbygning.</t>
    </r>
  </si>
  <si>
    <r>
      <rPr>
        <sz val="11"/>
        <color theme="1" tint="0.34998626667073579"/>
        <rFont val="Calibri"/>
        <family val="2"/>
      </rPr>
      <t>C.1-6</t>
    </r>
  </si>
  <si>
    <r>
      <rPr>
        <sz val="11"/>
        <color rgb="FF000000"/>
        <rFont val="Calibri"/>
        <family val="2"/>
      </rPr>
      <t>5.2</t>
    </r>
  </si>
  <si>
    <r>
      <rPr>
        <sz val="11"/>
        <color rgb="FF000000"/>
        <rFont val="Calibri"/>
        <family val="2"/>
      </rPr>
      <t>Beredskabs- og indsatssystemet til håndtering af folkesundhedsmæssige nødsituationer (herunder smitsomme sygdomme) lever op til bedste praksis i EU.</t>
    </r>
  </si>
  <si>
    <r>
      <rPr>
        <sz val="11"/>
        <color theme="1" tint="0.34998626667073579"/>
        <rFont val="Calibri"/>
        <family val="2"/>
      </rPr>
      <t>C.6</t>
    </r>
  </si>
  <si>
    <r>
      <rPr>
        <sz val="11"/>
        <color rgb="FF000000"/>
        <rFont val="Calibri"/>
        <family val="2"/>
      </rPr>
      <t>5.3</t>
    </r>
  </si>
  <si>
    <r>
      <rPr>
        <sz val="11"/>
        <color rgb="FF000000"/>
        <rFont val="Calibri"/>
        <family val="2"/>
      </rPr>
      <t>Pandemiplanerne er i overensstemmelse med tilgængelige internationale vejledninger (f.eks. fra WHO og EU).</t>
    </r>
  </si>
  <si>
    <r>
      <rPr>
        <sz val="11"/>
        <color theme="1" tint="0.34998626667073579"/>
        <rFont val="Calibri"/>
        <family val="2"/>
      </rPr>
      <t>G.2</t>
    </r>
  </si>
  <si>
    <r>
      <rPr>
        <sz val="11"/>
        <color rgb="FF000000"/>
        <rFont val="Calibri"/>
        <family val="2"/>
      </rPr>
      <t>Beredskabsplanlægningen omfatter relevante medicinske modforanstaltninger for at beskytte folkesundheden i medlemsstaten.</t>
    </r>
  </si>
  <si>
    <r>
      <rPr>
        <sz val="11"/>
        <color theme="1" tint="0.34998626667073579"/>
        <rFont val="Calibri"/>
        <family val="2"/>
      </rPr>
      <t>G.5</t>
    </r>
  </si>
  <si>
    <r>
      <rPr>
        <sz val="11"/>
        <color rgb="FF000000"/>
        <rFont val="Calibri"/>
        <family val="2"/>
      </rPr>
      <t>6.1</t>
    </r>
  </si>
  <si>
    <r>
      <rPr>
        <sz val="11"/>
        <color rgb="FF000000"/>
        <rFont val="Calibri"/>
        <family val="2"/>
      </rPr>
      <t>Beredskabsplanlægningen omfatter identificering af leverandører af medicinske modforanstaltninger, herunder leveringskapacitet og -tid.</t>
    </r>
  </si>
  <si>
    <r>
      <rPr>
        <sz val="11"/>
        <color theme="1" tint="0.34998626667073579"/>
        <rFont val="Calibri"/>
        <family val="2"/>
      </rPr>
      <t>G.5</t>
    </r>
  </si>
  <si>
    <r>
      <rPr>
        <sz val="11"/>
        <color rgb="FF000000"/>
        <rFont val="Calibri"/>
        <family val="2"/>
      </rPr>
      <t>Beredskabsplanlægningen sikrer samarbejde på tværs af sektorer og klart definerede roller og ansvar for alle interessenter.</t>
    </r>
  </si>
  <si>
    <r>
      <rPr>
        <sz val="11"/>
        <color theme="1" tint="0.34998626667073579"/>
        <rFont val="Calibri"/>
        <family val="2"/>
      </rPr>
      <t xml:space="preserve">R.3 </t>
    </r>
  </si>
  <si>
    <r>
      <rPr>
        <sz val="11"/>
        <color theme="1" tint="0.34998626667073579"/>
        <rFont val="Calibri"/>
        <family val="2"/>
      </rPr>
      <t>R.3.1</t>
    </r>
  </si>
  <si>
    <r>
      <rPr>
        <sz val="11"/>
        <color rgb="FF000000"/>
        <rFont val="Calibri"/>
        <family val="2"/>
      </rPr>
      <t>7.1</t>
    </r>
  </si>
  <si>
    <r>
      <rPr>
        <sz val="11"/>
        <color rgb="FF000000"/>
        <rFont val="Calibri"/>
        <family val="2"/>
      </rPr>
      <t>Der er indført et tværministerielt biosikkerheds- og biosikringssystem med inddragelse af alle myndigheder (formelle og uformelle netværk), hvad angår faciliteter til mennesker, dyr og landbrug.</t>
    </r>
  </si>
  <si>
    <r>
      <rPr>
        <sz val="11"/>
        <color theme="1" tint="0.34998626667073579"/>
        <rFont val="Calibri"/>
        <family val="2"/>
      </rPr>
      <t xml:space="preserve">G.3 </t>
    </r>
  </si>
  <si>
    <r>
      <rPr>
        <sz val="11"/>
        <color theme="1" tint="0.34998626667073579"/>
        <rFont val="Calibri"/>
        <family val="2"/>
      </rPr>
      <t>P.6.1</t>
    </r>
  </si>
  <si>
    <r>
      <rPr>
        <sz val="11"/>
        <color rgb="FF000000"/>
        <rFont val="Calibri"/>
        <family val="2"/>
      </rPr>
      <t>7.2</t>
    </r>
  </si>
  <si>
    <r>
      <rPr>
        <sz val="11"/>
        <color rgb="FF000000"/>
        <rFont val="Calibri"/>
        <family val="2"/>
      </rPr>
      <t>Koordinering, kommando og kontrol på tværs af sektorer og interessenter er baseret på etableret infrastruktur.</t>
    </r>
  </si>
  <si>
    <r>
      <rPr>
        <sz val="11"/>
        <color theme="1" tint="0.34998626667073579"/>
        <rFont val="Calibri"/>
        <family val="2"/>
      </rPr>
      <t xml:space="preserve">G.3 </t>
    </r>
  </si>
  <si>
    <r>
      <rPr>
        <sz val="11"/>
        <color rgb="FF000000"/>
        <rFont val="Calibri"/>
        <family val="2"/>
      </rPr>
      <t>7.3</t>
    </r>
  </si>
  <si>
    <r>
      <rPr>
        <sz val="11"/>
        <color rgb="FF000000"/>
        <rFont val="Calibri"/>
        <family val="2"/>
      </rPr>
      <t xml:space="preserve">Koordinering, kommando og kontrol på tværs af sektorer og interessenter bliver løbende styrket i planlægningsprocessen.
</t>
    </r>
  </si>
  <si>
    <r>
      <rPr>
        <sz val="11"/>
        <color theme="1" tint="0.34998626667073579"/>
        <rFont val="Calibri"/>
        <family val="2"/>
      </rPr>
      <t xml:space="preserve">G.3 </t>
    </r>
  </si>
  <si>
    <r>
      <rPr>
        <sz val="11"/>
        <color rgb="FF000000"/>
        <rFont val="Calibri"/>
        <family val="2"/>
      </rPr>
      <t>7.4</t>
    </r>
  </si>
  <si>
    <r>
      <rPr>
        <sz val="11"/>
        <color rgb="FF000000"/>
        <rFont val="Calibri"/>
        <family val="2"/>
      </rPr>
      <t>Beredskabsplanlægningen omfatter kapacitet til at støtte operationer på flere niveauer (intermediært, på lokalsamfundsniveau og på primærindsatsniveau) i en folkesundhedsmæssig nødsituation.</t>
    </r>
  </si>
  <si>
    <r>
      <rPr>
        <sz val="11"/>
        <color theme="1" tint="0.34998626667073579"/>
        <rFont val="Calibri"/>
        <family val="2"/>
      </rPr>
      <t xml:space="preserve">G.3 </t>
    </r>
  </si>
  <si>
    <r>
      <rPr>
        <sz val="11"/>
        <color rgb="FF000000"/>
        <rFont val="Calibri"/>
        <family val="2"/>
      </rPr>
      <t>Prioriterede sundhedsrisici er kortlagt, og prioriterede sundhedsressourcer finder anvendelse.</t>
    </r>
  </si>
  <si>
    <r>
      <rPr>
        <sz val="11"/>
        <color theme="1" tint="0.34998626667073579"/>
        <rFont val="Calibri"/>
        <family val="2"/>
      </rPr>
      <t xml:space="preserve">C.1 </t>
    </r>
  </si>
  <si>
    <r>
      <rPr>
        <sz val="11"/>
        <color theme="1" tint="0.34998626667073579"/>
        <rFont val="Calibri"/>
        <family val="2"/>
      </rPr>
      <t>R.1.2</t>
    </r>
  </si>
  <si>
    <r>
      <rPr>
        <sz val="11"/>
        <color rgb="FF000000"/>
        <rFont val="Calibri"/>
        <family val="2"/>
      </rPr>
      <t>8.1</t>
    </r>
  </si>
  <si>
    <r>
      <rPr>
        <sz val="11"/>
        <color rgb="FF000000"/>
        <rFont val="Calibri"/>
        <family val="2"/>
      </rPr>
      <t>En antimikrobiel kontrolordning (en række koordinerede strategier til forbedring af brugen af antimikrobielle lægemidler) er gennemført.</t>
    </r>
  </si>
  <si>
    <r>
      <rPr>
        <sz val="11"/>
        <color theme="1" tint="0.34998626667073579"/>
        <rFont val="Calibri"/>
        <family val="2"/>
      </rPr>
      <t>C.4</t>
    </r>
  </si>
  <si>
    <r>
      <rPr>
        <sz val="11"/>
        <color theme="1" tint="0.34998626667073579"/>
        <rFont val="Calibri"/>
        <family val="2"/>
      </rPr>
      <t>P.3.4</t>
    </r>
  </si>
  <si>
    <r>
      <rPr>
        <sz val="11"/>
        <color rgb="FF000000"/>
        <rFont val="Calibri"/>
        <family val="2"/>
      </rPr>
      <t>8.2</t>
    </r>
  </si>
  <si>
    <r>
      <rPr>
        <sz val="11"/>
        <color rgb="FF000000"/>
        <rFont val="Calibri"/>
        <family val="2"/>
      </rPr>
      <t xml:space="preserve">Beredskabet omfatter: Kapacitet til at forebygge, detektere og håndtere udbrud i forbindelse med pludselig ankomst af et stort antal indvandrere. </t>
    </r>
  </si>
  <si>
    <r>
      <rPr>
        <sz val="11"/>
        <color theme="1" tint="0.34998626667073579"/>
        <rFont val="Calibri"/>
        <family val="2"/>
      </rPr>
      <t>G.2</t>
    </r>
  </si>
  <si>
    <r>
      <rPr>
        <sz val="11"/>
        <color rgb="FF000000"/>
        <rFont val="Calibri"/>
        <family val="2"/>
      </rPr>
      <t>Der er indført en specifik national ramme for prioriterede trusler (f.eks. pandemisk influenza) på tværs af alle sektorer.</t>
    </r>
  </si>
  <si>
    <r>
      <rPr>
        <sz val="11"/>
        <color theme="1" tint="0.34998626667073579"/>
        <rFont val="Calibri"/>
        <family val="2"/>
      </rPr>
      <t>G.2</t>
    </r>
  </si>
  <si>
    <r>
      <rPr>
        <sz val="11"/>
        <color rgb="FF000000"/>
        <rFont val="Calibri"/>
        <family val="2"/>
      </rPr>
      <t>9.1</t>
    </r>
  </si>
  <si>
    <r>
      <rPr>
        <sz val="11"/>
        <color rgb="FF000000"/>
        <rFont val="Calibri"/>
        <family val="2"/>
      </rPr>
      <t>Der er indført beredskabsplaner i tilfælde af biologiske farer, som er udviklet i et samarbejde mellem sundhedsvæsenet og andre sektorer, herunder beredskabsstyrelsen og grænsekontrol- og toldmyndighederne.</t>
    </r>
  </si>
  <si>
    <r>
      <rPr>
        <sz val="11"/>
        <color theme="1" tint="0.34998626667073579"/>
        <rFont val="Calibri"/>
        <family val="2"/>
      </rPr>
      <t>G.2</t>
    </r>
  </si>
  <si>
    <r>
      <rPr>
        <sz val="11"/>
        <color theme="1" tint="0.34998626667073579"/>
        <rFont val="Calibri"/>
        <family val="2"/>
      </rPr>
      <t>CE.1</t>
    </r>
  </si>
  <si>
    <r>
      <rPr>
        <sz val="11"/>
        <color rgb="FF000000"/>
        <rFont val="Calibri"/>
        <family val="2"/>
      </rPr>
      <t>9.2</t>
    </r>
  </si>
  <si>
    <r>
      <rPr>
        <sz val="11"/>
        <color rgb="FF000000"/>
        <rFont val="Calibri"/>
        <family val="2"/>
      </rPr>
      <t>Hvad angår det pandemiske beredskab, er en stærk tværministeriel planlægnings- og koordineringsindsats under ledelse af sundhedsministeriet af afgørende betydning.</t>
    </r>
  </si>
  <si>
    <r>
      <rPr>
        <sz val="11"/>
        <color theme="1" tint="0.34998626667073579"/>
        <rFont val="Calibri"/>
        <family val="2"/>
      </rPr>
      <t>G.2</t>
    </r>
  </si>
  <si>
    <r>
      <rPr>
        <sz val="11"/>
        <color rgb="FF000000"/>
        <rFont val="Calibri"/>
        <family val="2"/>
      </rPr>
      <t xml:space="preserve">Beredskabet er etableret i nationale og regionale netværk. </t>
    </r>
  </si>
  <si>
    <r>
      <rPr>
        <sz val="11"/>
        <color theme="1" tint="0.34998626667073579"/>
        <rFont val="Calibri"/>
        <family val="2"/>
      </rPr>
      <t xml:space="preserve">G.3 </t>
    </r>
  </si>
  <si>
    <r>
      <rPr>
        <sz val="11"/>
        <color rgb="FF000000"/>
        <rFont val="Calibri"/>
        <family val="2"/>
      </rPr>
      <t>Et samarbejde mellem lande er indført for at fastholde et højt beredskabsniveau.</t>
    </r>
  </si>
  <si>
    <r>
      <rPr>
        <sz val="11"/>
        <color rgb="FF000000"/>
        <rFont val="Calibri"/>
        <family val="2"/>
      </rPr>
      <t>De nationale IHR-knudepunktsfunktioner og -operationer er indført som defineret i IHR (2005).</t>
    </r>
  </si>
  <si>
    <r>
      <rPr>
        <sz val="11"/>
        <color theme="1" tint="0.34998626667073579"/>
        <rFont val="Calibri"/>
        <family val="2"/>
      </rPr>
      <t>D.3.2</t>
    </r>
  </si>
  <si>
    <r>
      <rPr>
        <sz val="11"/>
        <color rgb="FF000000"/>
        <rFont val="Calibri"/>
        <family val="2"/>
      </rPr>
      <t>Der er fastlagt kommunikationspolitikker og -procedurer til udvikling, koordinering og udbredelse af information vedrørende hændelser, der udgør en bekymring for folkesundheden.</t>
    </r>
  </si>
  <si>
    <r>
      <rPr>
        <sz val="11"/>
        <color theme="1" tint="0.34998626667073579"/>
        <rFont val="Calibri"/>
        <family val="2"/>
      </rPr>
      <t>C.5</t>
    </r>
  </si>
  <si>
    <r>
      <rPr>
        <sz val="11"/>
        <color theme="1" tint="0.34998626667073579"/>
        <rFont val="Calibri"/>
        <family val="2"/>
      </rPr>
      <t>R.5.1 R.5.2</t>
    </r>
  </si>
  <si>
    <r>
      <rPr>
        <sz val="11"/>
        <color rgb="FF000000"/>
        <rFont val="Calibri"/>
        <family val="2"/>
      </rPr>
      <t>13.1</t>
    </r>
  </si>
  <si>
    <r>
      <rPr>
        <sz val="11"/>
        <color rgb="FF000000"/>
        <rFont val="Calibri"/>
        <family val="2"/>
      </rPr>
      <t>En kommunikationsstrategi sikrer rettidig og effektiv kommunikation før og under en hændelse.</t>
    </r>
  </si>
  <si>
    <r>
      <rPr>
        <sz val="11"/>
        <color theme="1" tint="0.34998626667073579"/>
        <rFont val="Calibri"/>
        <family val="2"/>
      </rPr>
      <t>C.5</t>
    </r>
  </si>
  <si>
    <r>
      <rPr>
        <sz val="11"/>
        <color rgb="FF000000"/>
        <rFont val="Calibri"/>
        <family val="2"/>
      </rPr>
      <t>13.2</t>
    </r>
  </si>
  <si>
    <r>
      <rPr>
        <sz val="11"/>
        <color rgb="FF000000"/>
        <rFont val="Calibri"/>
        <family val="2"/>
      </rPr>
      <t>Kommunikationsstrategien omfatter en plan for opskalering.</t>
    </r>
  </si>
  <si>
    <r>
      <rPr>
        <sz val="11"/>
        <color theme="1" tint="0.34998626667073579"/>
        <rFont val="Calibri"/>
        <family val="2"/>
      </rPr>
      <t>C.5</t>
    </r>
  </si>
  <si>
    <r>
      <rPr>
        <sz val="11"/>
        <color rgb="FF000000"/>
        <rFont val="Calibri"/>
        <family val="2"/>
      </rPr>
      <t>13.3</t>
    </r>
  </si>
  <si>
    <r>
      <rPr>
        <sz val="11"/>
        <color rgb="FF000000"/>
        <rFont val="Calibri"/>
        <family val="2"/>
      </rPr>
      <t>Planerne for kommunikation i nødsituationer er fleksible og opdateres ved behov.</t>
    </r>
  </si>
  <si>
    <r>
      <rPr>
        <sz val="11"/>
        <color theme="1" tint="0.34998626667073579"/>
        <rFont val="Calibri"/>
        <family val="2"/>
      </rPr>
      <t>C.5</t>
    </r>
  </si>
  <si>
    <r>
      <rPr>
        <sz val="11"/>
        <color rgb="FF000000"/>
        <rFont val="Calibri"/>
        <family val="2"/>
      </rPr>
      <t>13.4</t>
    </r>
  </si>
  <si>
    <r>
      <rPr>
        <sz val="11"/>
        <color rgb="FF000000"/>
        <rFont val="Calibri"/>
        <family val="2"/>
      </rPr>
      <t>Planerne for kommunikation i nødsituationer er pragmatiske og lette at implementere.</t>
    </r>
  </si>
  <si>
    <r>
      <rPr>
        <sz val="11"/>
        <color theme="1" tint="0.34998626667073579"/>
        <rFont val="Calibri"/>
        <family val="2"/>
      </rPr>
      <t>C.5</t>
    </r>
  </si>
  <si>
    <r>
      <rPr>
        <sz val="11"/>
        <color rgb="FF000000"/>
        <rFont val="Calibri"/>
        <family val="2"/>
      </rPr>
      <t>13.5</t>
    </r>
  </si>
  <si>
    <r>
      <rPr>
        <sz val="11"/>
        <color rgb="FF000000"/>
        <rFont val="Calibri"/>
        <family val="2"/>
      </rPr>
      <t>Planerne for kommunikation i nødsituationer er afprøvet.</t>
    </r>
  </si>
  <si>
    <r>
      <rPr>
        <sz val="11"/>
        <color theme="1" tint="0.34998626667073579"/>
        <rFont val="Calibri"/>
        <family val="2"/>
      </rPr>
      <t>C.5</t>
    </r>
  </si>
  <si>
    <r>
      <rPr>
        <sz val="11"/>
        <color rgb="FF000000"/>
        <rFont val="Calibri"/>
        <family val="2"/>
      </rPr>
      <t>13.6</t>
    </r>
  </si>
  <si>
    <r>
      <rPr>
        <sz val="11"/>
        <color rgb="FF000000"/>
        <rFont val="Calibri"/>
        <family val="2"/>
      </rPr>
      <t>Planerne for kommunikation i nødsituationer tager hensyn til, at visse hændelser får øget medieopmærksomhed.</t>
    </r>
  </si>
  <si>
    <r>
      <rPr>
        <sz val="11"/>
        <color theme="1" tint="0.34998626667073579"/>
        <rFont val="Calibri"/>
        <family val="2"/>
      </rPr>
      <t>C.5</t>
    </r>
  </si>
  <si>
    <r>
      <rPr>
        <sz val="11"/>
        <color rgb="FF000000"/>
        <rFont val="Calibri"/>
        <family val="2"/>
      </rPr>
      <t>13.7</t>
    </r>
  </si>
  <si>
    <r>
      <rPr>
        <sz val="11"/>
        <color rgb="FF000000"/>
        <rFont val="Calibri"/>
        <family val="2"/>
      </rPr>
      <t>Planerne for kommunikation i nødsituationer tager hensyn til, at visse hændelser medfører et større krav om information fra offentligheden.</t>
    </r>
  </si>
  <si>
    <r>
      <rPr>
        <sz val="11"/>
        <color theme="1" tint="0.34998626667073579"/>
        <rFont val="Calibri"/>
        <family val="2"/>
      </rPr>
      <t>C.5</t>
    </r>
  </si>
  <si>
    <r>
      <rPr>
        <sz val="11"/>
        <color rgb="FF000000"/>
        <rFont val="Calibri"/>
        <family val="2"/>
      </rPr>
      <t>13.8</t>
    </r>
  </si>
  <si>
    <r>
      <rPr>
        <sz val="11"/>
        <color rgb="FF000000"/>
        <rFont val="Calibri"/>
        <family val="2"/>
      </rPr>
      <t>Der er indført flere forskellige risikokommunikationskanaler (f.eks. hjemmeside, e-mail, emne-specifikke telefonlinjer).</t>
    </r>
  </si>
  <si>
    <r>
      <rPr>
        <sz val="11"/>
        <color theme="1" tint="0.34998626667073579"/>
        <rFont val="Calibri"/>
        <family val="2"/>
      </rPr>
      <t>C.5</t>
    </r>
  </si>
  <si>
    <r>
      <rPr>
        <sz val="11"/>
        <color rgb="FF000000"/>
        <rFont val="Calibri"/>
        <family val="2"/>
      </rPr>
      <t>13.9</t>
    </r>
  </si>
  <si>
    <r>
      <rPr>
        <sz val="11"/>
        <color rgb="FF000000"/>
        <rFont val="Calibri"/>
        <family val="2"/>
      </rPr>
      <t>Der udsendes rettidig information og vejledning om hændelser til sundhedspersonale og andre fagpersoner, så de kan reagere hensigtsmæssigt over for offentligheden.</t>
    </r>
  </si>
  <si>
    <r>
      <rPr>
        <sz val="11"/>
        <color theme="1" tint="0.34998626667073579"/>
        <rFont val="Calibri"/>
        <family val="2"/>
      </rPr>
      <t>C.5</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</si>
  <si>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</si>
  <si>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</si>
  <si>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</si>
  <si>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</si>
  <si>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</si>
  <si>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</si>
  <si>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</si>
  <si>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</si>
  <si>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</si>
  <si>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</si>
  <si>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Ressourcer: veluddannet arbejdsstyrke</t>
    </r>
  </si>
  <si>
    <r>
      <rPr>
        <b/>
        <sz val="16"/>
        <color rgb="FFFFFFFF"/>
        <rFont val="Calibri"/>
        <family val="2"/>
      </rPr>
      <t>Præstationsmåling</t>
    </r>
  </si>
  <si>
    <r>
      <rPr>
        <b/>
        <sz val="11"/>
        <color rgb="FFFFFFFF"/>
        <rFont val="Calibri"/>
        <family val="2"/>
      </rPr>
      <t>WHO</t>
    </r>
  </si>
  <si>
    <r>
      <rPr>
        <b/>
        <sz val="11"/>
        <color rgb="FFFFFFFF"/>
        <rFont val="Calibri"/>
        <family val="2"/>
      </rPr>
      <t xml:space="preserve">JEE </t>
    </r>
  </si>
  <si>
    <r>
      <rPr>
        <b/>
        <sz val="14"/>
        <rFont val="Calibri"/>
        <family val="2"/>
      </rPr>
      <t>Score</t>
    </r>
  </si>
  <si>
    <r>
      <rPr>
        <b/>
        <sz val="16"/>
        <color rgb="FFFFFFFF"/>
        <rFont val="Calibri"/>
        <family val="2"/>
      </rPr>
      <t>Referencer</t>
    </r>
  </si>
  <si>
    <r>
      <rPr>
        <b/>
        <sz val="12"/>
        <rFont val="Calibri"/>
        <family val="2"/>
      </rPr>
      <t>Ikke relevant/ikke kendt</t>
    </r>
  </si>
  <si>
    <r>
      <rPr>
        <b/>
        <sz val="11"/>
        <color rgb="FF000000"/>
        <rFont val="Calibri"/>
        <family val="2"/>
      </rPr>
      <t>Bemærkninger</t>
    </r>
  </si>
  <si>
    <r>
      <rPr>
        <sz val="11"/>
        <color rgb="FF000000"/>
        <rFont val="Calibri"/>
        <family val="2"/>
      </rPr>
      <t>Sundhedspersonalets kvalifikationer og kompetencer er tilstrækkelige til at opretholde overvågning af folkesundheden og reagere på alle niveauer i sundhedsvæsenet.</t>
    </r>
  </si>
  <si>
    <r>
      <rPr>
        <sz val="11"/>
        <color theme="1" tint="0.34998626667073579"/>
        <rFont val="Calibri"/>
        <family val="2"/>
      </rPr>
      <t>R.2</t>
    </r>
  </si>
  <si>
    <r>
      <rPr>
        <sz val="11"/>
        <color theme="1" tint="0.34998626667073579"/>
        <rFont val="Calibri"/>
        <family val="2"/>
      </rPr>
      <t>D.4.3</t>
    </r>
  </si>
  <si>
    <r>
      <rPr>
        <sz val="11"/>
        <color rgb="FF000000"/>
        <rFont val="Calibri"/>
        <family val="2"/>
      </rPr>
      <t xml:space="preserve">Der rådes over menneskelige ressourcer til at implementere vigtige IHR-kapacitetskrav.
</t>
    </r>
  </si>
  <si>
    <r>
      <rPr>
        <sz val="11"/>
        <color theme="1" tint="0.34998626667073579"/>
        <rFont val="Calibri"/>
        <family val="2"/>
      </rPr>
      <t>R.2</t>
    </r>
  </si>
  <si>
    <r>
      <rPr>
        <sz val="11"/>
        <color theme="1" tint="0.34998626667073579"/>
        <rFont val="Calibri"/>
        <family val="2"/>
      </rPr>
      <t>D.4.1</t>
    </r>
  </si>
  <si>
    <r>
      <rPr>
        <sz val="11"/>
        <color rgb="FF000000"/>
        <rFont val="Calibri"/>
        <family val="2"/>
      </rPr>
      <t>Der er sikret adgang til en kompetent arbejdsstyrke inden for en række sammenhængende sundhedstjenester.</t>
    </r>
  </si>
  <si>
    <r>
      <rPr>
        <sz val="11"/>
        <color theme="1" tint="0.34998626667073579"/>
        <rFont val="Calibri"/>
        <family val="2"/>
      </rPr>
      <t>R.2</t>
    </r>
  </si>
  <si>
    <r>
      <rPr>
        <sz val="11"/>
        <color rgb="FF000000"/>
        <rFont val="Calibri"/>
        <family val="2"/>
      </rPr>
      <t>Uddannelse, undervisning og øvelser støttes på det strategiske og operationelle niveau i en organisation.</t>
    </r>
  </si>
  <si>
    <r>
      <rPr>
        <sz val="11"/>
        <color theme="1" tint="0.34998626667073579"/>
        <rFont val="Calibri"/>
        <family val="2"/>
      </rPr>
      <t>R.2</t>
    </r>
  </si>
  <si>
    <r>
      <rPr>
        <sz val="11"/>
        <color rgb="FF000000"/>
        <rFont val="Calibri"/>
        <family val="2"/>
      </rPr>
      <t>4.1</t>
    </r>
  </si>
  <si>
    <r>
      <rPr>
        <sz val="11"/>
        <color rgb="FF000000"/>
        <rFont val="Calibri"/>
        <family val="2"/>
      </rPr>
      <t>Uddannelse, undervisning og øvelser er en del af en organisations beredskabsplanlægning.</t>
    </r>
  </si>
  <si>
    <r>
      <rPr>
        <sz val="11"/>
        <color theme="1" tint="0.34998626667073579"/>
        <rFont val="Calibri"/>
        <family val="2"/>
      </rPr>
      <t>R.2</t>
    </r>
  </si>
  <si>
    <r>
      <rPr>
        <sz val="11"/>
        <color rgb="FF000000"/>
        <rFont val="Calibri"/>
        <family val="2"/>
      </rPr>
      <t>Beredskabsniveauet vurderes gennem simuleringsøvelser.</t>
    </r>
  </si>
  <si>
    <r>
      <rPr>
        <sz val="11"/>
        <color rgb="FF000000"/>
        <rFont val="Calibri"/>
        <family val="2"/>
      </rPr>
      <t>5.1</t>
    </r>
  </si>
  <si>
    <r>
      <rPr>
        <sz val="11"/>
        <color rgb="FF000000"/>
        <rFont val="Calibri"/>
        <family val="2"/>
      </rPr>
      <t>Relevante partnerorganisationer er involveret i øvelserne for at forbedre forståelsen af hver enkelt organisations indsatsplaner.</t>
    </r>
  </si>
  <si>
    <r>
      <rPr>
        <sz val="11"/>
        <color theme="1" tint="0.34998626667073579"/>
        <rFont val="Calibri"/>
        <family val="2"/>
      </rPr>
      <t>R.2</t>
    </r>
  </si>
  <si>
    <r>
      <rPr>
        <sz val="11"/>
        <color rgb="FF000000"/>
        <rFont val="Calibri"/>
        <family val="2"/>
      </rPr>
      <t>Undervisning, øvelser og hændelsesgennemgange bruges til at forstå og forbedre risikostyringsprocedurerne og styrke kapaciteten.</t>
    </r>
  </si>
  <si>
    <r>
      <rPr>
        <sz val="11"/>
        <color theme="1" tint="0.34998626667073579"/>
        <rFont val="Calibri"/>
        <family val="2"/>
      </rPr>
      <t>R.2</t>
    </r>
  </si>
  <si>
    <r>
      <rPr>
        <sz val="11"/>
        <color rgb="FF000000"/>
        <rFont val="Calibri"/>
        <family val="2"/>
      </rPr>
      <t>6.1</t>
    </r>
  </si>
  <si>
    <r>
      <rPr>
        <sz val="11"/>
        <color rgb="FF000000"/>
        <rFont val="Calibri"/>
        <family val="2"/>
      </rPr>
      <t>Øvelserne er baseret på et scenarie og er skræddersyet til konteksten (f.eks. lokalt, regionalt, nationalt eller internationalt).</t>
    </r>
  </si>
  <si>
    <r>
      <rPr>
        <sz val="11"/>
        <color theme="1" tint="0.34998626667073579"/>
        <rFont val="Calibri"/>
        <family val="2"/>
      </rPr>
      <t>R.2</t>
    </r>
  </si>
  <si>
    <r>
      <rPr>
        <sz val="11"/>
        <color rgb="FF000000"/>
        <rFont val="Calibri"/>
        <family val="2"/>
      </rPr>
      <t>6.2</t>
    </r>
  </si>
  <si>
    <r>
      <rPr>
        <sz val="11"/>
        <color rgb="FF000000"/>
        <rFont val="Calibri"/>
        <family val="2"/>
      </rPr>
      <t>For at kunne foretage en vellykket simuleringsøvelse har planlægningsgruppen et klart mandat og beføjelser til at planlægge, gennemføre og evaluere øvelsesforløbet.</t>
    </r>
  </si>
  <si>
    <r>
      <rPr>
        <sz val="11"/>
        <color theme="1" tint="0.34998626667073579"/>
        <rFont val="Calibri"/>
        <family val="2"/>
      </rPr>
      <t>R.2</t>
    </r>
  </si>
  <si>
    <r>
      <rPr>
        <sz val="11"/>
        <color rgb="FF000000"/>
        <rFont val="Calibri"/>
        <family val="2"/>
      </rPr>
      <t>6.3</t>
    </r>
  </si>
  <si>
    <r>
      <rPr>
        <sz val="11"/>
        <color rgb="FF000000"/>
        <rFont val="Calibri"/>
        <family val="2"/>
      </rPr>
      <t>Formålet med en simuleringsøvelse er at identificere områder, hvor indsatsen kan forbedres.</t>
    </r>
  </si>
  <si>
    <r>
      <rPr>
        <sz val="11"/>
        <color theme="1" tint="0.34998626667073579"/>
        <rFont val="Calibri"/>
        <family val="2"/>
      </rPr>
      <t>R.2</t>
    </r>
  </si>
  <si>
    <r>
      <rPr>
        <sz val="11"/>
        <color rgb="FF000000"/>
        <rFont val="Calibri"/>
        <family val="2"/>
      </rPr>
      <t>Øvelserne gennemføres for at afprøve den faktiske funktion af vigtige IHR-kapaciteter.</t>
    </r>
  </si>
  <si>
    <r>
      <rPr>
        <sz val="11"/>
        <color theme="1" tint="0.34998626667073579"/>
        <rFont val="Calibri"/>
        <family val="2"/>
      </rPr>
      <t>R.2</t>
    </r>
  </si>
  <si>
    <r>
      <rPr>
        <sz val="11"/>
        <color rgb="FF000000"/>
        <rFont val="Calibri"/>
        <family val="2"/>
      </rPr>
      <t xml:space="preserve">De oprindelige målsætninger for uddannelse, undervisning og simuleringsøvelser evalueres, og erfaringerne dokumenteres i en rapport.
</t>
    </r>
  </si>
  <si>
    <r>
      <rPr>
        <sz val="11"/>
        <color theme="1" tint="0.34998626667073579"/>
        <rFont val="Calibri"/>
        <family val="2"/>
      </rPr>
      <t>R.2</t>
    </r>
  </si>
  <si>
    <r>
      <rPr>
        <b/>
        <sz val="11"/>
        <color rgb="FF000000"/>
        <rFont val="Calibri"/>
        <family val="2"/>
      </rPr>
      <t>BSI</t>
    </r>
  </si>
  <si>
    <r>
      <rPr>
        <b/>
        <sz val="11"/>
        <color rgb="FF000000"/>
        <rFont val="Calibri"/>
        <family val="2"/>
      </rPr>
      <t>CSI</t>
    </r>
  </si>
  <si>
    <t>Complete the yellow section by putting a '1' in the relevant percentage box, or N/A if the measure isn't applicable to your country</t>
  </si>
  <si>
    <t>CHECK BSI</t>
  </si>
  <si>
    <t>CHECK CSI</t>
  </si>
  <si>
    <t>Weighted BSI</t>
  </si>
  <si>
    <t>Weighted ratio CSI</t>
  </si>
  <si>
    <t>score BSI</t>
  </si>
  <si>
    <t>score CSI</t>
  </si>
  <si>
    <t>BSI NA</t>
  </si>
  <si>
    <t>CSI NA</t>
  </si>
  <si>
    <r>
      <rPr>
        <b/>
        <sz val="18"/>
        <rFont val="Calibri"/>
        <family val="2"/>
      </rPr>
      <t>Støttekapacitet: Overvågning</t>
    </r>
  </si>
  <si>
    <r>
      <rPr>
        <b/>
        <sz val="16"/>
        <color rgb="FFFFFFFF"/>
        <rFont val="Calibri"/>
        <family val="2"/>
      </rPr>
      <t>Præstationsmåling</t>
    </r>
  </si>
  <si>
    <r>
      <rPr>
        <b/>
        <sz val="11"/>
        <color rgb="FFFFFFFF"/>
        <rFont val="Calibri"/>
        <family val="2"/>
      </rPr>
      <t>WHO</t>
    </r>
  </si>
  <si>
    <r>
      <rPr>
        <b/>
        <sz val="11"/>
        <color rgb="FFFFFFFF"/>
        <rFont val="Calibri"/>
        <family val="2"/>
      </rPr>
      <t xml:space="preserve">JEE </t>
    </r>
  </si>
  <si>
    <r>
      <rPr>
        <b/>
        <sz val="14"/>
        <rFont val="Calibri"/>
        <family val="2"/>
      </rPr>
      <t>Score</t>
    </r>
  </si>
  <si>
    <r>
      <rPr>
        <b/>
        <sz val="16"/>
        <color rgb="FFFFFFFF"/>
        <rFont val="Calibri"/>
        <family val="2"/>
      </rPr>
      <t>Referencer</t>
    </r>
  </si>
  <si>
    <r>
      <rPr>
        <b/>
        <sz val="12"/>
        <rFont val="Calibri"/>
        <family val="2"/>
      </rPr>
      <t>Ikke relevant/ikke kendt</t>
    </r>
  </si>
  <si>
    <r>
      <rPr>
        <b/>
        <sz val="11"/>
        <color rgb="FF000000"/>
        <rFont val="Calibri"/>
        <family val="2"/>
      </rPr>
      <t>Bemærkninger</t>
    </r>
  </si>
  <si>
    <r>
      <rPr>
        <sz val="11"/>
        <color rgb="FF000000"/>
        <rFont val="Calibri"/>
        <family val="2"/>
      </rPr>
      <t xml:space="preserve"> </t>
    </r>
  </si>
  <si>
    <r>
      <rPr>
        <sz val="11"/>
        <color rgb="FF000000"/>
        <rFont val="Calibri"/>
        <family val="2"/>
      </rPr>
      <t>Der er indført et indikatorbaseret overvågningssystem.</t>
    </r>
  </si>
  <si>
    <r>
      <rPr>
        <sz val="11"/>
        <color theme="1" tint="0.34998626667073579"/>
        <rFont val="Calibri"/>
        <family val="2"/>
      </rPr>
      <t>C.2</t>
    </r>
  </si>
  <si>
    <r>
      <rPr>
        <sz val="11"/>
        <color rgb="FF9BBB59" tint="-0.49989318521683401"/>
        <rFont val="Calibri"/>
        <family val="2"/>
      </rPr>
      <t>D.2.1</t>
    </r>
  </si>
  <si>
    <r>
      <rPr>
        <sz val="11"/>
        <color rgb="FF000000"/>
        <rFont val="Calibri"/>
        <family val="2"/>
      </rPr>
      <t>1.1</t>
    </r>
  </si>
  <si>
    <r>
      <rPr>
        <sz val="11"/>
        <color rgb="FF000000"/>
        <rFont val="Calibri"/>
        <family val="2"/>
      </rPr>
      <t>Disse indikatorer defineres i protokoller for at muliggøre rettidig opfølgning.</t>
    </r>
  </si>
  <si>
    <r>
      <rPr>
        <sz val="11"/>
        <color theme="1" tint="0.34998626667073579"/>
        <rFont val="Calibri"/>
        <family val="2"/>
      </rPr>
      <t>C.2</t>
    </r>
  </si>
  <si>
    <r>
      <rPr>
        <sz val="11"/>
        <color rgb="FF000000"/>
        <rFont val="Calibri"/>
        <family val="2"/>
      </rPr>
      <t>Der er indført et epidemiologisk efterretningssystem.</t>
    </r>
  </si>
  <si>
    <r>
      <rPr>
        <sz val="11"/>
        <color theme="1" tint="0.34998626667073579"/>
        <rFont val="Calibri"/>
        <family val="2"/>
      </rPr>
      <t>C.2</t>
    </r>
  </si>
  <si>
    <r>
      <rPr>
        <sz val="11"/>
        <color rgb="FF9BBB59" tint="-0.49989318521683401"/>
        <rFont val="Calibri"/>
        <family val="2"/>
      </rPr>
      <t>D.2.1 D.2.4</t>
    </r>
  </si>
  <si>
    <r>
      <rPr>
        <sz val="11"/>
        <color rgb="FF000000"/>
        <rFont val="Calibri"/>
        <family val="2"/>
      </rPr>
      <t>2.1</t>
    </r>
  </si>
  <si>
    <r>
      <rPr>
        <sz val="11"/>
        <color rgb="FF000000"/>
        <rFont val="Calibri"/>
        <family val="2"/>
      </rPr>
      <t>Hændelser, der udgør en bekymring for folkesundheden, er defineret i protokoller for at muliggøre rettidig opfølgning.</t>
    </r>
  </si>
  <si>
    <r>
      <rPr>
        <sz val="11"/>
        <color theme="1" tint="0.34998626667073579"/>
        <rFont val="Calibri"/>
        <family val="2"/>
      </rPr>
      <t>C.2</t>
    </r>
  </si>
  <si>
    <r>
      <rPr>
        <sz val="11"/>
        <color rgb="FF000000"/>
        <rFont val="Calibri"/>
        <family val="2"/>
      </rPr>
      <t>2.3</t>
    </r>
  </si>
  <si>
    <r>
      <rPr>
        <sz val="11"/>
        <color rgb="FF000000"/>
        <rFont val="Calibri"/>
        <family val="2"/>
      </rPr>
      <t>Overvågningssystemet giver realtidsrapportering af overvågningsdata.</t>
    </r>
  </si>
  <si>
    <r>
      <rPr>
        <sz val="11"/>
        <color theme="1" tint="0.34998626667073579"/>
        <rFont val="Calibri"/>
        <family val="2"/>
      </rPr>
      <t>C.2</t>
    </r>
  </si>
  <si>
    <r>
      <rPr>
        <sz val="11"/>
        <color rgb="FF9BBB59" tint="-0.49989318521683401"/>
        <rFont val="Calibri"/>
        <family val="2"/>
      </rPr>
      <t>D.2.2</t>
    </r>
  </si>
  <si>
    <r>
      <rPr>
        <sz val="11"/>
        <color rgb="FF000000"/>
        <rFont val="Calibri"/>
        <family val="2"/>
      </rPr>
      <t>2.4</t>
    </r>
  </si>
  <si>
    <r>
      <rPr>
        <sz val="11"/>
        <color rgb="FF000000"/>
        <rFont val="Calibri"/>
        <family val="2"/>
      </rPr>
      <t>Overvågningssystemet er følsomt og fleksibelt nok til at detektere de første tilfælde eller hændelser.</t>
    </r>
  </si>
  <si>
    <r>
      <rPr>
        <sz val="11"/>
        <color theme="1" tint="0.34998626667073579"/>
        <rFont val="Calibri"/>
        <family val="2"/>
      </rPr>
      <t>C.2</t>
    </r>
  </si>
  <si>
    <r>
      <rPr>
        <sz val="11"/>
        <color rgb="FF000000"/>
        <rFont val="Calibri"/>
        <family val="2"/>
      </rPr>
      <t>2.5</t>
    </r>
  </si>
  <si>
    <r>
      <rPr>
        <sz val="11"/>
        <color rgb="FF000000"/>
        <rFont val="Calibri"/>
        <family val="2"/>
      </rPr>
      <t xml:space="preserve">Overvågningssystemet indhenter oplysninger fra en lang række forskellige pålidelige kilder. </t>
    </r>
  </si>
  <si>
    <r>
      <rPr>
        <sz val="11"/>
        <color theme="1" tint="0.34998626667073579"/>
        <rFont val="Calibri"/>
        <family val="2"/>
      </rPr>
      <t>C.2</t>
    </r>
  </si>
  <si>
    <r>
      <rPr>
        <sz val="11"/>
        <color rgb="FF000000"/>
        <rFont val="Calibri"/>
        <family val="2"/>
      </rPr>
      <t>2.6</t>
    </r>
  </si>
  <si>
    <r>
      <rPr>
        <sz val="11"/>
        <color rgb="FF000000"/>
        <rFont val="Calibri"/>
        <family val="2"/>
      </rPr>
      <t>Overvågningsnetværket omfatter information fra veterinære overvågningssystemer.</t>
    </r>
  </si>
  <si>
    <r>
      <rPr>
        <sz val="11"/>
        <color theme="1" tint="0.34998626667073579"/>
        <rFont val="Calibri"/>
        <family val="2"/>
      </rPr>
      <t>C.2</t>
    </r>
  </si>
  <si>
    <r>
      <rPr>
        <sz val="11"/>
        <color rgb="FF000000"/>
        <rFont val="Calibri"/>
        <family val="2"/>
      </rPr>
      <t>2.7</t>
    </r>
  </si>
  <si>
    <r>
      <rPr>
        <sz val="11"/>
        <color rgb="FF000000"/>
        <rFont val="Calibri"/>
        <family val="2"/>
      </rPr>
      <t>Overvågningsnetværket omfatter oplysninger fra entomologiske overvågningssystemer.</t>
    </r>
  </si>
  <si>
    <r>
      <rPr>
        <sz val="11"/>
        <color theme="1" tint="0.34998626667073579"/>
        <rFont val="Calibri"/>
        <family val="2"/>
      </rPr>
      <t>C.2</t>
    </r>
  </si>
  <si>
    <r>
      <rPr>
        <sz val="11"/>
        <color rgb="FF000000"/>
        <rFont val="Calibri"/>
        <family val="2"/>
      </rPr>
      <t>2.8</t>
    </r>
  </si>
  <si>
    <r>
      <rPr>
        <sz val="11"/>
        <color rgb="FF000000"/>
        <rFont val="Calibri"/>
        <family val="2"/>
      </rPr>
      <t>Overvågningsnetværket omfatter information fra miljømæssige overvågningssystemer.</t>
    </r>
  </si>
  <si>
    <r>
      <rPr>
        <sz val="11"/>
        <color theme="1" tint="0.34998626667073579"/>
        <rFont val="Calibri"/>
        <family val="2"/>
      </rPr>
      <t>C.2</t>
    </r>
  </si>
  <si>
    <r>
      <rPr>
        <sz val="11"/>
        <color rgb="FF000000"/>
        <rFont val="Calibri"/>
        <family val="2"/>
      </rPr>
      <t>2.9</t>
    </r>
  </si>
  <si>
    <r>
      <rPr>
        <sz val="11"/>
        <color rgb="FF000000"/>
        <rFont val="Calibri"/>
        <family val="2"/>
      </rPr>
      <t>Overvågningsnetværket omfatter information fra meteorologiske overvågningssystemer.</t>
    </r>
  </si>
  <si>
    <r>
      <rPr>
        <sz val="11"/>
        <color theme="1" tint="0.34998626667073579"/>
        <rFont val="Calibri"/>
        <family val="2"/>
      </rPr>
      <t>C.2</t>
    </r>
  </si>
  <si>
    <r>
      <rPr>
        <sz val="11"/>
        <color rgb="FF000000"/>
        <rFont val="Calibri"/>
        <family val="2"/>
      </rPr>
      <t>2.10</t>
    </r>
  </si>
  <si>
    <r>
      <rPr>
        <sz val="11"/>
        <color rgb="FF000000"/>
        <rFont val="Calibri"/>
        <family val="2"/>
      </rPr>
      <t>Overvågningsnetværket omfatter oplysninger fra mikrobiologiske overvågningssystemer.</t>
    </r>
  </si>
  <si>
    <r>
      <rPr>
        <sz val="11"/>
        <color theme="1" tint="0.34998626667073579"/>
        <rFont val="Calibri"/>
        <family val="2"/>
      </rPr>
      <t>C.2</t>
    </r>
  </si>
  <si>
    <r>
      <rPr>
        <sz val="11"/>
        <color rgb="FF000000"/>
        <rFont val="Calibri"/>
        <family val="2"/>
      </rPr>
      <t>Overvågningssystemet genererer tidlig varsling af en mulig hændelse, der udgør en bekymring for folkesundheden.</t>
    </r>
  </si>
  <si>
    <r>
      <rPr>
        <sz val="11"/>
        <color theme="1" tint="0.34998626667073579"/>
        <rFont val="Calibri"/>
        <family val="2"/>
      </rPr>
      <t>C.2</t>
    </r>
  </si>
  <si>
    <r>
      <rPr>
        <sz val="11"/>
        <color rgb="FF000000"/>
        <rFont val="Calibri"/>
        <family val="2"/>
      </rPr>
      <t>Deltagelse i EU-overvågningsnetværk er etableret.</t>
    </r>
  </si>
  <si>
    <r>
      <rPr>
        <sz val="11"/>
        <color theme="1" tint="0.34998626667073579"/>
        <rFont val="Calibri"/>
        <family val="2"/>
      </rPr>
      <t>C.2</t>
    </r>
  </si>
  <si>
    <r>
      <rPr>
        <sz val="11"/>
        <color rgb="FF9BBB59" tint="-0.49989318521683401"/>
        <rFont val="Calibri"/>
        <family val="2"/>
      </rPr>
      <t>D.2.2</t>
    </r>
  </si>
  <si>
    <r>
      <rPr>
        <sz val="11"/>
        <color rgb="FF000000"/>
        <rFont val="Calibri"/>
        <family val="2"/>
      </rPr>
      <t>Overvågningssystemet opfylder EU- og WHO-standarder med hensyn til epidemiologiske data om alle sygdomme, der er under EU-overvågning, sygdomsdefinitioner og rapporteringsprotokoller.</t>
    </r>
  </si>
  <si>
    <r>
      <rPr>
        <sz val="11"/>
        <color theme="1" tint="0.34998626667073579"/>
        <rFont val="Calibri"/>
        <family val="2"/>
      </rPr>
      <t>C.2</t>
    </r>
  </si>
  <si>
    <r>
      <rPr>
        <sz val="11"/>
        <color rgb="FF9BBB59" tint="-0.49989318521683401"/>
        <rFont val="Calibri"/>
        <family val="2"/>
      </rPr>
      <t>D.2.2</t>
    </r>
  </si>
  <si>
    <r>
      <rPr>
        <sz val="11"/>
        <color rgb="FF000000"/>
        <rFont val="Calibri"/>
        <family val="2"/>
      </rPr>
      <t>Overvågningsdata bliver systematisk og regelmæssigt indberettet til de relevante sektorer og interessenter.</t>
    </r>
  </si>
  <si>
    <r>
      <rPr>
        <sz val="11"/>
        <color theme="1" tint="0.34998626667073579"/>
        <rFont val="Calibri"/>
        <family val="2"/>
      </rPr>
      <t>C.2</t>
    </r>
  </si>
  <si>
    <r>
      <rPr>
        <sz val="11"/>
        <color rgb="FF000000"/>
        <rFont val="Calibri"/>
        <family val="2"/>
      </rPr>
      <t>6.1</t>
    </r>
  </si>
  <si>
    <r>
      <rPr>
        <sz val="11"/>
        <color rgb="FF000000"/>
        <rFont val="Calibri"/>
        <family val="2"/>
      </rPr>
      <t>Alle relevante overvågningssystemer er integreret i et netværk, der konsekvent udveksler oplysninger.</t>
    </r>
  </si>
  <si>
    <r>
      <rPr>
        <sz val="11"/>
        <color theme="1" tint="0.34998626667073579"/>
        <rFont val="Calibri"/>
        <family val="2"/>
      </rPr>
      <t>C.2</t>
    </r>
  </si>
  <si>
    <r>
      <rPr>
        <sz val="11"/>
        <color rgb="FF9BBB59" tint="-0.49989318521683401"/>
        <rFont val="Calibri"/>
        <family val="2"/>
      </rPr>
      <t>D.2.2</t>
    </r>
  </si>
  <si>
    <r>
      <rPr>
        <sz val="11"/>
        <color rgb="FF000000"/>
        <rFont val="Calibri"/>
        <family val="2"/>
      </rPr>
      <t>6.2</t>
    </r>
  </si>
  <si>
    <r>
      <rPr>
        <sz val="11"/>
        <color rgb="FF000000"/>
        <rFont val="Calibri"/>
        <family val="2"/>
      </rPr>
      <t>Der er indført rapporteringsnetværk og -protokoller.</t>
    </r>
  </si>
  <si>
    <r>
      <rPr>
        <sz val="11"/>
        <color theme="1" tint="0.34998626667073579"/>
        <rFont val="Calibri"/>
        <family val="2"/>
      </rPr>
      <t>C.2</t>
    </r>
  </si>
  <si>
    <r>
      <rPr>
        <sz val="11"/>
        <color rgb="FF9BBB59" tint="-0.49989318521683401"/>
        <rFont val="Calibri"/>
        <family val="2"/>
      </rPr>
      <t>D.2.2 D.3.2</t>
    </r>
  </si>
  <si>
    <r>
      <rPr>
        <sz val="11"/>
        <color rgb="FF000000"/>
        <rFont val="Calibri"/>
        <family val="2"/>
      </rPr>
      <t>6.3</t>
    </r>
  </si>
  <si>
    <r>
      <rPr>
        <sz val="11"/>
        <color rgb="FF000000"/>
        <rFont val="Calibri"/>
        <family val="2"/>
      </rPr>
      <t xml:space="preserve">Overvågningssystemet er i stand til at levere den nødvendige information til oplysning og vejledning af indsatsen.
</t>
    </r>
  </si>
  <si>
    <r>
      <rPr>
        <sz val="11"/>
        <color theme="1" tint="0.34998626667073579"/>
        <rFont val="Calibri"/>
        <family val="2"/>
      </rPr>
      <t>C.2</t>
    </r>
  </si>
  <si>
    <r>
      <rPr>
        <sz val="11"/>
        <color rgb="FF9BBB59" tint="-0.49989318521683401"/>
        <rFont val="Calibri"/>
        <family val="2"/>
      </rPr>
      <t>D.2.3</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</si>
  <si>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</si>
  <si>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</si>
  <si>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</si>
  <si>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</si>
  <si>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</si>
  <si>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</si>
  <si>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</si>
  <si>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</si>
  <si>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</si>
  <si>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</si>
  <si>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Støttekapacitet: Risikovurdering</t>
    </r>
  </si>
  <si>
    <r>
      <rPr>
        <b/>
        <sz val="16"/>
        <color rgb="FFFFFFFF"/>
        <rFont val="Calibri"/>
        <family val="2"/>
      </rPr>
      <t>Præstationsmåling</t>
    </r>
  </si>
  <si>
    <r>
      <rPr>
        <b/>
        <sz val="11"/>
        <color rgb="FFFFFFFF"/>
        <rFont val="Calibri"/>
        <family val="2"/>
      </rPr>
      <t>WHO</t>
    </r>
  </si>
  <si>
    <r>
      <rPr>
        <b/>
        <sz val="11"/>
        <color rgb="FFFFFFFF"/>
        <rFont val="Calibri"/>
        <family val="2"/>
      </rPr>
      <t xml:space="preserve">JEE </t>
    </r>
  </si>
  <si>
    <r>
      <rPr>
        <b/>
        <sz val="14"/>
        <rFont val="Calibri"/>
        <family val="2"/>
      </rPr>
      <t>Score</t>
    </r>
  </si>
  <si>
    <r>
      <rPr>
        <b/>
        <sz val="16"/>
        <color rgb="FFFFFFFF"/>
        <rFont val="Calibri"/>
        <family val="2"/>
      </rPr>
      <t>Referencer</t>
    </r>
  </si>
  <si>
    <r>
      <rPr>
        <b/>
        <sz val="12"/>
        <rFont val="Calibri"/>
        <family val="2"/>
      </rPr>
      <t>Ikke relevant/ikke kendt</t>
    </r>
  </si>
  <si>
    <r>
      <rPr>
        <b/>
        <sz val="11"/>
        <color rgb="FF000000"/>
        <rFont val="Calibri"/>
        <family val="2"/>
      </rPr>
      <t>Bemærkninger</t>
    </r>
  </si>
  <si>
    <r>
      <rPr>
        <sz val="11"/>
        <color rgb="FF000000"/>
        <rFont val="Calibri"/>
        <family val="2"/>
      </rPr>
      <t>Advarsler og tidlig varsling vurderes på baggrund af en fælles analyse af overvågnings- og andre tilgængelige data.</t>
    </r>
  </si>
  <si>
    <r>
      <rPr>
        <sz val="11"/>
        <color theme="1" tint="0.34998626667073579"/>
        <rFont val="Calibri"/>
        <family val="2"/>
      </rPr>
      <t>C.1</t>
    </r>
  </si>
  <si>
    <r>
      <rPr>
        <sz val="11"/>
        <color rgb="FF000000"/>
        <rFont val="Calibri"/>
        <family val="2"/>
      </rPr>
      <t>En risikovurderingsgruppe samles for at vurdere risiciene ved en (mulig) hændelse, der udgør en bekymring for folkesundheden.</t>
    </r>
  </si>
  <si>
    <r>
      <rPr>
        <sz val="11"/>
        <color theme="1" tint="0.34998626667073579"/>
        <rFont val="Calibri"/>
        <family val="2"/>
      </rPr>
      <t>C.1</t>
    </r>
  </si>
  <si>
    <r>
      <rPr>
        <sz val="11"/>
        <color rgb="FF000000"/>
        <rFont val="Calibri"/>
        <family val="2"/>
      </rPr>
      <t>2.2</t>
    </r>
  </si>
  <si>
    <r>
      <rPr>
        <sz val="11"/>
        <color rgb="FF000000"/>
        <rFont val="Calibri"/>
        <family val="2"/>
      </rPr>
      <t>Risikovurderingsgruppen omfatter yderligere eksperter (f.eks. inden for toksikologi, dyresundhed, fødevaresikkerhed osv.).</t>
    </r>
  </si>
  <si>
    <r>
      <rPr>
        <sz val="11"/>
        <color theme="1" tint="0.34998626667073579"/>
        <rFont val="Calibri"/>
        <family val="2"/>
      </rPr>
      <t>C.1</t>
    </r>
  </si>
  <si>
    <r>
      <rPr>
        <sz val="11"/>
        <color rgb="FF000000"/>
        <rFont val="Calibri"/>
        <family val="2"/>
      </rPr>
      <t>2.3</t>
    </r>
  </si>
  <si>
    <r>
      <rPr>
        <sz val="11"/>
        <color rgb="FF000000"/>
        <rFont val="Calibri"/>
        <family val="2"/>
      </rPr>
      <t>Risikovurderingsgruppen beslutter på grundlag af sygdomskarakteristikaene, hvor hyppigt risikovurderingen bør opdateres.</t>
    </r>
  </si>
  <si>
    <r>
      <rPr>
        <sz val="11"/>
        <color theme="1" tint="0.34998626667073579"/>
        <rFont val="Calibri"/>
        <family val="2"/>
      </rPr>
      <t>C.1</t>
    </r>
  </si>
  <si>
    <r>
      <rPr>
        <sz val="11"/>
        <color rgb="FF000000"/>
        <rFont val="Calibri"/>
        <family val="2"/>
      </rPr>
      <t>2.4</t>
    </r>
  </si>
  <si>
    <r>
      <rPr>
        <sz val="11"/>
        <color rgb="FF000000"/>
        <rFont val="Calibri"/>
        <family val="2"/>
      </rPr>
      <t>Det risikoniveau, der tildeles en hændelse, er baseret på den formodede (eller kendte) fare.</t>
    </r>
  </si>
  <si>
    <r>
      <rPr>
        <sz val="11"/>
        <color theme="1" tint="0.34998626667073579"/>
        <rFont val="Calibri"/>
        <family val="2"/>
      </rPr>
      <t>C.1</t>
    </r>
  </si>
  <si>
    <r>
      <rPr>
        <sz val="11"/>
        <color rgb="FF000000"/>
        <rFont val="Calibri"/>
        <family val="2"/>
      </rPr>
      <t>2.5</t>
    </r>
  </si>
  <si>
    <r>
      <rPr>
        <sz val="11"/>
        <color rgb="FF000000"/>
        <rFont val="Calibri"/>
        <family val="2"/>
      </rPr>
      <t>Det risikoniveau, der tildeles en hændelse, er baseret på den mulige eksponering for faren.</t>
    </r>
  </si>
  <si>
    <r>
      <rPr>
        <sz val="11"/>
        <color theme="1" tint="0.34998626667073579"/>
        <rFont val="Calibri"/>
        <family val="2"/>
      </rPr>
      <t>C.1</t>
    </r>
  </si>
  <si>
    <r>
      <rPr>
        <sz val="11"/>
        <color rgb="FF000000"/>
        <rFont val="Calibri"/>
        <family val="2"/>
      </rPr>
      <t>2.6</t>
    </r>
  </si>
  <si>
    <r>
      <rPr>
        <sz val="11"/>
        <color rgb="FF000000"/>
        <rFont val="Calibri"/>
        <family val="2"/>
      </rPr>
      <t>Det risikoniveau, der tildeles en hændelse, er baseret på den kontekst, hvori hændelsen finder sted.</t>
    </r>
  </si>
  <si>
    <r>
      <rPr>
        <sz val="11"/>
        <color theme="1" tint="0.34998626667073579"/>
        <rFont val="Calibri"/>
        <family val="2"/>
      </rPr>
      <t>C.1</t>
    </r>
  </si>
  <si>
    <r>
      <rPr>
        <sz val="11"/>
        <color rgb="FF000000"/>
        <rFont val="Calibri"/>
        <family val="2"/>
      </rPr>
      <t>2.7</t>
    </r>
  </si>
  <si>
    <r>
      <rPr>
        <sz val="11"/>
        <color rgb="FF000000"/>
        <rFont val="Calibri"/>
        <family val="2"/>
      </rPr>
      <t>Det tildelte risikoniveau er baseret på sygdomskarakteristikaene (som f.eks. antallet af tilfælde/dødsfald, andelen af svær sygdom i befolkningen, de mest berørte kliniske grupper osv.).</t>
    </r>
  </si>
  <si>
    <r>
      <rPr>
        <sz val="11"/>
        <color theme="1" tint="0.34998626667073579"/>
        <rFont val="Calibri"/>
        <family val="2"/>
      </rPr>
      <t>C.1</t>
    </r>
  </si>
  <si>
    <r>
      <rPr>
        <sz val="11"/>
        <color rgb="FF000000"/>
        <rFont val="Calibri"/>
        <family val="2"/>
      </rPr>
      <t>2.8</t>
    </r>
  </si>
  <si>
    <r>
      <rPr>
        <sz val="11"/>
        <color rgb="FF000000"/>
        <rFont val="Calibri"/>
        <family val="2"/>
      </rPr>
      <t>Det tildelte risikoniveau er baseret på tjenestekapaciteten (f.eks. antallet af patienter, der kontakter de primære sundhedstjenester, eller som indlægges på hospital eller henvises til intensiv speciallægebehandling).</t>
    </r>
  </si>
  <si>
    <r>
      <rPr>
        <sz val="11"/>
        <color theme="1" tint="0.34998626667073579"/>
        <rFont val="Calibri"/>
        <family val="2"/>
      </rPr>
      <t>C.1</t>
    </r>
  </si>
  <si>
    <r>
      <rPr>
        <sz val="11"/>
        <color rgb="FF000000"/>
        <rFont val="Calibri"/>
        <family val="2"/>
      </rPr>
      <t>Risikovurderingerne anvendes i beredskabsplanlægningen og indsatsaktiviteterne.</t>
    </r>
  </si>
  <si>
    <r>
      <rPr>
        <sz val="11"/>
        <color theme="1" tint="0.34998626667073579"/>
        <rFont val="Calibri"/>
        <family val="2"/>
      </rPr>
      <t>C.1</t>
    </r>
  </si>
  <si>
    <r>
      <rPr>
        <sz val="11"/>
        <color rgb="FF000000"/>
        <rFont val="Calibri"/>
        <family val="2"/>
      </rPr>
      <t>3.1</t>
    </r>
  </si>
  <si>
    <r>
      <rPr>
        <sz val="11"/>
        <color rgb="FF000000"/>
        <rFont val="Calibri"/>
        <family val="2"/>
      </rPr>
      <t>Tydeligt definerede spørgsmål anvendes som led i risikovurderingen for at hjælpe med at identificere prioriterede aktiviteter.</t>
    </r>
  </si>
  <si>
    <r>
      <rPr>
        <sz val="11"/>
        <color theme="1" tint="0.34998626667073579"/>
        <rFont val="Calibri"/>
        <family val="2"/>
      </rPr>
      <t>C.1</t>
    </r>
  </si>
  <si>
    <r>
      <rPr>
        <sz val="11"/>
        <color rgb="FF000000"/>
        <rFont val="Calibri"/>
        <family val="2"/>
      </rPr>
      <t>3.2</t>
    </r>
  </si>
  <si>
    <r>
      <rPr>
        <sz val="11"/>
        <color rgb="FF000000"/>
        <rFont val="Calibri"/>
        <family val="2"/>
      </rPr>
      <t>Risikovurderingerne anvendes til at identificere risikoområder.</t>
    </r>
  </si>
  <si>
    <r>
      <rPr>
        <sz val="11"/>
        <color theme="1" tint="0.34998626667073579"/>
        <rFont val="Calibri"/>
        <family val="2"/>
      </rPr>
      <t>C.1</t>
    </r>
  </si>
  <si>
    <r>
      <rPr>
        <sz val="11"/>
        <color rgb="FF000000"/>
        <rFont val="Calibri"/>
        <family val="2"/>
      </rPr>
      <t>3.3</t>
    </r>
  </si>
  <si>
    <r>
      <rPr>
        <sz val="11"/>
        <color rgb="FF000000"/>
        <rFont val="Calibri"/>
        <family val="2"/>
      </rPr>
      <t>Risikovurderingerne anvendes til at identificere risikopopulationer.</t>
    </r>
  </si>
  <si>
    <r>
      <rPr>
        <sz val="11"/>
        <color theme="1" tint="0.34998626667073579"/>
        <rFont val="Calibri"/>
        <family val="2"/>
      </rPr>
      <t>C.1</t>
    </r>
  </si>
  <si>
    <r>
      <rPr>
        <sz val="11"/>
        <color rgb="FF000000"/>
        <rFont val="Calibri"/>
        <family val="2"/>
      </rPr>
      <t>3.4</t>
    </r>
  </si>
  <si>
    <r>
      <rPr>
        <sz val="11"/>
        <color rgb="FF000000"/>
        <rFont val="Calibri"/>
        <family val="2"/>
      </rPr>
      <t>Risikovurderingerne anvendes til at identificere og engagere operationelle partnere.</t>
    </r>
  </si>
  <si>
    <r>
      <rPr>
        <sz val="11"/>
        <color theme="1" tint="0.34998626667073579"/>
        <rFont val="Calibri"/>
        <family val="2"/>
      </rPr>
      <t>C.1</t>
    </r>
  </si>
  <si>
    <r>
      <rPr>
        <sz val="11"/>
        <color rgb="FF000000"/>
        <rFont val="Calibri"/>
        <family val="2"/>
      </rPr>
      <t>3.5</t>
    </r>
  </si>
  <si>
    <r>
      <rPr>
        <sz val="11"/>
        <color rgb="FF000000"/>
        <rFont val="Calibri"/>
        <family val="2"/>
      </rPr>
      <t>Risikovurderingerne anvendes til at identificere og engagere vigtige politiske partnere.</t>
    </r>
  </si>
  <si>
    <r>
      <rPr>
        <sz val="11"/>
        <color theme="1" tint="0.34998626667073579"/>
        <rFont val="Calibri"/>
        <family val="2"/>
      </rPr>
      <t>C.1</t>
    </r>
  </si>
  <si>
    <r>
      <rPr>
        <sz val="11"/>
        <color rgb="FF000000"/>
        <rFont val="Calibri"/>
        <family val="2"/>
      </rPr>
      <t>3.6</t>
    </r>
  </si>
  <si>
    <r>
      <rPr>
        <sz val="11"/>
        <color rgb="FF000000"/>
        <rFont val="Calibri"/>
        <family val="2"/>
      </rPr>
      <t>Risikokarakteriseringen indbefatter information fra kvantitative modeller, hvis de findes og er tilgængelige.</t>
    </r>
  </si>
  <si>
    <r>
      <rPr>
        <sz val="11"/>
        <color theme="1" tint="0.34998626667073579"/>
        <rFont val="Calibri"/>
        <family val="2"/>
      </rPr>
      <t>C.1</t>
    </r>
  </si>
  <si>
    <r>
      <rPr>
        <sz val="11"/>
        <color rgb="FF000000"/>
        <rFont val="Calibri"/>
        <family val="2"/>
      </rPr>
      <t>3.7</t>
    </r>
  </si>
  <si>
    <r>
      <rPr>
        <sz val="11"/>
        <color rgb="FF000000"/>
        <rFont val="Calibri"/>
        <family val="2"/>
      </rPr>
      <t>Risikokarakteriseringen indbefatter ekspertudtalelser.</t>
    </r>
  </si>
  <si>
    <r>
      <rPr>
        <sz val="11"/>
        <color theme="1" tint="0.34998626667073579"/>
        <rFont val="Calibri"/>
        <family val="2"/>
      </rPr>
      <t>C.1</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</si>
  <si>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</si>
  <si>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</si>
  <si>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</si>
  <si>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</si>
  <si>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</si>
  <si>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</si>
  <si>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</si>
  <si>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</si>
  <si>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</si>
  <si>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</si>
  <si>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Styring af indsats ved hændelser</t>
    </r>
  </si>
  <si>
    <r>
      <rPr>
        <b/>
        <sz val="16"/>
        <color rgb="FFFFFFFF"/>
        <rFont val="Calibri"/>
        <family val="2"/>
      </rPr>
      <t>Præstationsmåling</t>
    </r>
  </si>
  <si>
    <r>
      <rPr>
        <b/>
        <sz val="11"/>
        <color rgb="FFFFFFFF"/>
        <rFont val="Calibri"/>
        <family val="2"/>
      </rPr>
      <t>WHO</t>
    </r>
  </si>
  <si>
    <r>
      <rPr>
        <b/>
        <sz val="11"/>
        <color rgb="FFFFFFFF"/>
        <rFont val="Calibri"/>
        <family val="2"/>
      </rPr>
      <t>JEE</t>
    </r>
  </si>
  <si>
    <r>
      <rPr>
        <b/>
        <sz val="14"/>
        <rFont val="Calibri"/>
        <family val="2"/>
      </rPr>
      <t>Score</t>
    </r>
  </si>
  <si>
    <r>
      <rPr>
        <b/>
        <sz val="16"/>
        <color rgb="FFFFFFFF"/>
        <rFont val="Calibri"/>
        <family val="2"/>
      </rPr>
      <t>Referencer</t>
    </r>
  </si>
  <si>
    <r>
      <rPr>
        <b/>
        <sz val="12"/>
        <rFont val="Calibri"/>
        <family val="2"/>
      </rPr>
      <t>Ikke relevant/ikke kendt</t>
    </r>
  </si>
  <si>
    <r>
      <rPr>
        <b/>
        <sz val="11"/>
        <color rgb="FF000000"/>
        <rFont val="Calibri"/>
        <family val="2"/>
      </rPr>
      <t>Bemærkninger</t>
    </r>
  </si>
  <si>
    <r>
      <rPr>
        <sz val="11"/>
        <color rgb="FF000000"/>
        <rFont val="Calibri"/>
        <family val="2"/>
      </rPr>
      <t>Der er iværksat specifikke procedurer til aktivering og deaktivering ("stand-down") af beredskabet i folkesundhedsmæssige nødsituationer.</t>
    </r>
  </si>
  <si>
    <r>
      <rPr>
        <sz val="11"/>
        <color theme="1" tint="0.34998626667073579"/>
        <rFont val="Calibri"/>
        <family val="2"/>
      </rPr>
      <t>G.3</t>
    </r>
  </si>
  <si>
    <r>
      <rPr>
        <sz val="11"/>
        <color rgb="FF000000"/>
        <rFont val="Calibri"/>
        <family val="2"/>
      </rPr>
      <t>1.1</t>
    </r>
  </si>
  <si>
    <r>
      <rPr>
        <sz val="11"/>
        <color rgb="FF000000"/>
        <rFont val="Calibri"/>
        <family val="2"/>
      </rPr>
      <t>Indsatsbeslutninger tager hensyn til følgende principper: forsigtighed, forholdsmæssighed og fleksibilitet.</t>
    </r>
  </si>
  <si>
    <r>
      <rPr>
        <sz val="11"/>
        <color theme="1" tint="0.34998626667073579"/>
        <rFont val="Calibri"/>
        <family val="2"/>
      </rPr>
      <t>G.3</t>
    </r>
  </si>
  <si>
    <r>
      <rPr>
        <sz val="11"/>
        <color rgb="FF000000"/>
        <rFont val="Calibri"/>
        <family val="2"/>
      </rPr>
      <t>Standarder for forebyggelse og bekæmpelse af infektioner er fastlagt og fungerer på lands- og hospitalsplan.</t>
    </r>
  </si>
  <si>
    <r>
      <rPr>
        <sz val="11"/>
        <color theme="1" tint="0.34998626667073579"/>
        <rFont val="Calibri"/>
        <family val="2"/>
      </rPr>
      <t>C.4</t>
    </r>
  </si>
  <si>
    <r>
      <rPr>
        <sz val="11"/>
        <color theme="1" tint="0.34998626667073579"/>
        <rFont val="Calibri"/>
        <family val="2"/>
      </rPr>
      <t>P.3.3</t>
    </r>
  </si>
  <si>
    <r>
      <rPr>
        <sz val="11"/>
        <color rgb="FF000000"/>
        <rFont val="Calibri"/>
        <family val="2"/>
      </rPr>
      <t>2.1</t>
    </r>
  </si>
  <si>
    <r>
      <rPr>
        <sz val="11"/>
        <color rgb="FF000000"/>
        <rFont val="Calibri"/>
        <family val="2"/>
      </rPr>
      <t>Der er iværksat sikkerhedsmæssige foranstaltninger til håndtering af patogener, og de er kendt af medarbejderne i sundhedsvæsenet.</t>
    </r>
  </si>
  <si>
    <r>
      <rPr>
        <sz val="11"/>
        <color theme="1" tint="0.34998626667073579"/>
        <rFont val="Calibri"/>
        <family val="2"/>
      </rPr>
      <t>C.4</t>
    </r>
  </si>
  <si>
    <r>
      <rPr>
        <sz val="11"/>
        <color rgb="FF000000"/>
        <rFont val="Calibri"/>
        <family val="2"/>
      </rPr>
      <t>Laboratorietjenester er tilgængelige med henblik på testning for prioriterede sundhedstrusler.</t>
    </r>
  </si>
  <si>
    <r>
      <rPr>
        <sz val="11"/>
        <color theme="1" tint="0.34998626667073579"/>
        <rFont val="Calibri"/>
        <family val="2"/>
      </rPr>
      <t>C.3</t>
    </r>
  </si>
  <si>
    <r>
      <rPr>
        <sz val="11"/>
        <color theme="1" tint="0.34998626667073579"/>
        <rFont val="Calibri"/>
        <family val="2"/>
      </rPr>
      <t>D.1.1</t>
    </r>
  </si>
  <si>
    <r>
      <rPr>
        <sz val="11"/>
        <color rgb="FF000000"/>
        <rFont val="Calibri"/>
        <family val="2"/>
      </rPr>
      <t>3.1</t>
    </r>
  </si>
  <si>
    <r>
      <rPr>
        <sz val="11"/>
        <color rgb="FF000000"/>
        <rFont val="Calibri"/>
        <family val="2"/>
      </rPr>
      <t>Der er indført praksisser for laboratoriemæssig biosikkerhed og biosikring (biorisikostyring).</t>
    </r>
  </si>
  <si>
    <r>
      <rPr>
        <sz val="11"/>
        <color theme="1" tint="0.34998626667073579"/>
        <rFont val="Calibri"/>
        <family val="2"/>
      </rPr>
      <t>C.4</t>
    </r>
  </si>
  <si>
    <r>
      <rPr>
        <sz val="11"/>
        <color rgb="FF000000"/>
        <rFont val="Calibri"/>
        <family val="2"/>
      </rPr>
      <t>Der er indført et operationelt nødprogram, der indbefatter et nødkontrolcenter, operationelle procedurer og planer samt kapacitet til at aktivere en akutindsats.</t>
    </r>
  </si>
  <si>
    <r>
      <rPr>
        <sz val="11"/>
        <color theme="1" tint="0.34998626667073579"/>
        <rFont val="Calibri"/>
        <family val="2"/>
      </rPr>
      <t>G.3</t>
    </r>
  </si>
  <si>
    <r>
      <rPr>
        <sz val="11"/>
        <color theme="1" tint="0.34998626667073579"/>
        <rFont val="Calibri"/>
        <family val="2"/>
      </rPr>
      <t>R.2.1 R.2.2 R.2.3</t>
    </r>
  </si>
  <si>
    <r>
      <rPr>
        <sz val="11"/>
        <color rgb="FF000000"/>
        <rFont val="Calibri"/>
        <family val="2"/>
      </rPr>
      <t>Der er indført en afprøvet kommando- og kontrolstruktur med en klar fordeling af roller og ansvar.</t>
    </r>
  </si>
  <si>
    <r>
      <rPr>
        <sz val="11"/>
        <color theme="1" tint="0.34998626667073579"/>
        <rFont val="Calibri"/>
        <family val="2"/>
      </rPr>
      <t>G.3</t>
    </r>
  </si>
  <si>
    <r>
      <rPr>
        <sz val="11"/>
        <color rgb="FF000000"/>
        <rFont val="Calibri"/>
        <family val="2"/>
      </rPr>
      <t>5.1</t>
    </r>
  </si>
  <si>
    <r>
      <rPr>
        <sz val="11"/>
        <color rgb="FF000000"/>
        <rFont val="Calibri"/>
        <family val="2"/>
      </rPr>
      <t>Koordinering, kommando og kontrol er baseret på etableret infrastruktur.</t>
    </r>
  </si>
  <si>
    <r>
      <rPr>
        <sz val="11"/>
        <color theme="1" tint="0.34998626667073579"/>
        <rFont val="Calibri"/>
        <family val="2"/>
      </rPr>
      <t>G.3</t>
    </r>
  </si>
  <si>
    <r>
      <rPr>
        <sz val="11"/>
        <color rgb="FF000000"/>
        <rFont val="Calibri"/>
        <family val="2"/>
      </rPr>
      <t>5.2</t>
    </r>
  </si>
  <si>
    <r>
      <rPr>
        <sz val="11"/>
        <color rgb="FF000000"/>
        <rFont val="Calibri"/>
        <family val="2"/>
      </rPr>
      <t>Koordinering, kommando og kontrol styrkes løbende.</t>
    </r>
  </si>
  <si>
    <r>
      <rPr>
        <sz val="11"/>
        <color theme="1" tint="0.34998626667073579"/>
        <rFont val="Calibri"/>
        <family val="2"/>
      </rPr>
      <t>G.3</t>
    </r>
  </si>
  <si>
    <r>
      <rPr>
        <sz val="11"/>
        <color rgb="FF000000"/>
        <rFont val="Calibri"/>
        <family val="2"/>
      </rPr>
      <t>5.3</t>
    </r>
  </si>
  <si>
    <r>
      <rPr>
        <sz val="11"/>
        <color rgb="FF000000"/>
        <rFont val="Calibri"/>
        <family val="2"/>
      </rPr>
      <t>Der er fastlagt procedurer til koordinering af alle relevante partnere i sundhedsvæsenet, herunder sundhedscentre og læge- og psykologklinikker.</t>
    </r>
  </si>
  <si>
    <r>
      <rPr>
        <sz val="11"/>
        <color theme="1" tint="0.34998626667073579"/>
        <rFont val="Calibri"/>
        <family val="2"/>
      </rPr>
      <t>G.3</t>
    </r>
  </si>
  <si>
    <r>
      <rPr>
        <sz val="11"/>
        <color theme="1" tint="0.34998626667073579"/>
        <rFont val="Calibri"/>
        <family val="2"/>
      </rPr>
      <t>R.5.2</t>
    </r>
  </si>
  <si>
    <r>
      <rPr>
        <sz val="11"/>
        <color rgb="FF000000"/>
        <rFont val="Calibri"/>
        <family val="2"/>
      </rPr>
      <t>5.4</t>
    </r>
  </si>
  <si>
    <r>
      <rPr>
        <sz val="11"/>
        <color rgb="FF000000"/>
        <rFont val="Calibri"/>
        <family val="2"/>
      </rPr>
      <t>Koordinering omfatter populationsbaseret behandling og ressourcemobilisering.</t>
    </r>
  </si>
  <si>
    <r>
      <rPr>
        <sz val="11"/>
        <color theme="1" tint="0.34998626667073579"/>
        <rFont val="Calibri"/>
        <family val="2"/>
      </rPr>
      <t>G.3</t>
    </r>
  </si>
  <si>
    <r>
      <rPr>
        <sz val="11"/>
        <color rgb="FF000000"/>
        <rFont val="Calibri"/>
        <family val="2"/>
      </rPr>
      <t>5.5</t>
    </r>
  </si>
  <si>
    <r>
      <rPr>
        <sz val="11"/>
        <color rgb="FF000000"/>
        <rFont val="Calibri"/>
        <family val="2"/>
      </rPr>
      <t>Koordinering omfatter aktivering af støttenetværk, rådgivende grupper, partnernetværk og kommunikation.</t>
    </r>
  </si>
  <si>
    <r>
      <rPr>
        <sz val="11"/>
        <color theme="1" tint="0.34998626667073579"/>
        <rFont val="Calibri"/>
        <family val="2"/>
      </rPr>
      <t>G.3</t>
    </r>
  </si>
  <si>
    <r>
      <rPr>
        <sz val="11"/>
        <color theme="1" tint="0.34998626667073579"/>
        <rFont val="Calibri"/>
        <family val="2"/>
      </rPr>
      <t>R.5.2</t>
    </r>
  </si>
  <si>
    <r>
      <rPr>
        <sz val="11"/>
        <color rgb="FF000000"/>
        <rFont val="Calibri"/>
        <family val="2"/>
      </rPr>
      <t>5.6</t>
    </r>
  </si>
  <si>
    <r>
      <rPr>
        <sz val="11"/>
        <color rgb="FF000000"/>
        <rFont val="Calibri"/>
        <family val="2"/>
      </rPr>
      <t>Det offentlige sundhedsvæsen støttes af krisestyringsgrupper på alle niveauer.</t>
    </r>
  </si>
  <si>
    <r>
      <rPr>
        <sz val="11"/>
        <color theme="1" tint="0.34998626667073579"/>
        <rFont val="Calibri"/>
        <family val="2"/>
      </rPr>
      <t>G.3</t>
    </r>
  </si>
  <si>
    <r>
      <rPr>
        <sz val="11"/>
        <color rgb="FF000000"/>
        <rFont val="Calibri"/>
        <family val="2"/>
      </rPr>
      <t>5.7</t>
    </r>
  </si>
  <si>
    <r>
      <rPr>
        <sz val="11"/>
        <color rgb="FF000000"/>
        <rFont val="Calibri"/>
        <family val="2"/>
      </rPr>
      <t>Den forventede adfærdsmæssige reaktion (f.eks. bekymringsniveauet i befolkningen) tages i betragtning i beslutningsprocessen.</t>
    </r>
  </si>
  <si>
    <r>
      <rPr>
        <sz val="11"/>
        <color theme="1" tint="0.34998626667073579"/>
        <rFont val="Calibri"/>
        <family val="2"/>
      </rPr>
      <t>G.3</t>
    </r>
  </si>
  <si>
    <r>
      <rPr>
        <sz val="11"/>
        <color theme="1" tint="0.34998626667073579"/>
        <rFont val="Calibri"/>
        <family val="2"/>
      </rPr>
      <t>R.5.5</t>
    </r>
  </si>
  <si>
    <r>
      <rPr>
        <sz val="11"/>
        <color rgb="FF000000"/>
        <rFont val="Calibri"/>
        <family val="2"/>
      </rPr>
      <t>Der er fastlagt procedurer til koordinering af tværsektorielle aktiviteter mellem ministerier og sektorer.</t>
    </r>
  </si>
  <si>
    <r>
      <rPr>
        <sz val="11"/>
        <color theme="1" tint="0.34998626667073579"/>
        <rFont val="Calibri"/>
        <family val="2"/>
      </rPr>
      <t>G.3</t>
    </r>
  </si>
  <si>
    <r>
      <rPr>
        <sz val="11"/>
        <color rgb="FF000000"/>
        <rFont val="Calibri"/>
        <family val="2"/>
      </rPr>
      <t xml:space="preserve">En tværfaglig og tværsektoriel udrykningsstyrke er etableret og parat 24 timer i døgnet alle ugens dage. </t>
    </r>
  </si>
  <si>
    <r>
      <rPr>
        <sz val="11"/>
        <color theme="1" tint="0.34998626667073579"/>
        <rFont val="Calibri"/>
        <family val="2"/>
      </rPr>
      <t>G.3</t>
    </r>
  </si>
  <si>
    <r>
      <rPr>
        <sz val="11"/>
        <color rgb="FF000000"/>
        <rFont val="Calibri"/>
        <family val="2"/>
      </rPr>
      <t>7.1</t>
    </r>
  </si>
  <si>
    <r>
      <rPr>
        <sz val="11"/>
        <color rgb="FF000000"/>
        <rFont val="Calibri"/>
        <family val="2"/>
      </rPr>
      <t>Der er fastlagt procedurer for medicinske modforanstaltninger, herunder implementering og udlevering.</t>
    </r>
  </si>
  <si>
    <r>
      <rPr>
        <sz val="11"/>
        <color theme="1" tint="0.34998626667073579"/>
        <rFont val="Calibri"/>
        <family val="2"/>
      </rPr>
      <t>R.3</t>
    </r>
  </si>
  <si>
    <r>
      <rPr>
        <sz val="11"/>
        <color rgb="FF000000"/>
        <rFont val="Calibri"/>
        <family val="2"/>
      </rPr>
      <t>7.2</t>
    </r>
  </si>
  <si>
    <r>
      <rPr>
        <sz val="11"/>
        <color rgb="FF000000"/>
        <rFont val="Calibri"/>
        <family val="2"/>
      </rPr>
      <t>Der er indført procedurer for afsendelse og modtagelse af medicinske modforanstaltninger i en folkesundhedsmæssig nødsituation.</t>
    </r>
  </si>
  <si>
    <r>
      <rPr>
        <sz val="11"/>
        <color theme="1" tint="0.34998626667073579"/>
        <rFont val="Calibri"/>
        <family val="2"/>
      </rPr>
      <t>R.3</t>
    </r>
  </si>
  <si>
    <r>
      <rPr>
        <sz val="11"/>
        <color theme="1" tint="0.34998626667073579"/>
        <rFont val="Calibri"/>
        <family val="2"/>
      </rPr>
      <t>R.4.1</t>
    </r>
  </si>
  <si>
    <r>
      <rPr>
        <sz val="11"/>
        <color rgb="FF000000"/>
        <rFont val="Calibri"/>
        <family val="2"/>
      </rPr>
      <t>7.3</t>
    </r>
  </si>
  <si>
    <r>
      <rPr>
        <sz val="11"/>
        <color rgb="FF000000"/>
        <rFont val="Calibri"/>
        <family val="2"/>
      </rPr>
      <t>Der er fastlagt procedurer for håndtering af fødevarebåren sygdom og fødevareforurening, og de fungerer.</t>
    </r>
  </si>
  <si>
    <r>
      <rPr>
        <sz val="10"/>
        <color theme="1" tint="0.34998626667073579"/>
        <rFont val="Verdana"/>
        <family val="2"/>
      </rPr>
      <t>G.2</t>
    </r>
  </si>
  <si>
    <r>
      <rPr>
        <sz val="11"/>
        <color theme="1" tint="0.34998626667073579"/>
        <rFont val="Calibri"/>
        <family val="2"/>
      </rPr>
      <t>P.5.1</t>
    </r>
  </si>
  <si>
    <r>
      <rPr>
        <sz val="11"/>
        <color rgb="FF000000"/>
        <rFont val="Calibri"/>
        <family val="2"/>
      </rPr>
      <t>7.4</t>
    </r>
  </si>
  <si>
    <r>
      <rPr>
        <sz val="11"/>
        <color rgb="FF000000"/>
        <rFont val="Calibri"/>
        <family val="2"/>
      </rPr>
      <t>Der er fastlagt procedurer for håndtering af zoonose og mulig zoonose, og de fungerer.</t>
    </r>
  </si>
  <si>
    <r>
      <rPr>
        <sz val="10"/>
        <color theme="1" tint="0.34998626667073579"/>
        <rFont val="Verdana"/>
        <family val="2"/>
      </rPr>
      <t>G.2</t>
    </r>
  </si>
  <si>
    <r>
      <rPr>
        <sz val="11"/>
        <color theme="1" tint="0.34998626667073579"/>
        <rFont val="Calibri"/>
        <family val="2"/>
      </rPr>
      <t>P.4.3</t>
    </r>
  </si>
  <si>
    <r>
      <rPr>
        <sz val="11"/>
        <color rgb="FF000000"/>
        <rFont val="Calibri"/>
        <family val="2"/>
      </rPr>
      <t>7.5</t>
    </r>
  </si>
  <si>
    <r>
      <rPr>
        <sz val="11"/>
        <color rgb="FF000000"/>
        <rFont val="Calibri"/>
        <family val="2"/>
      </rPr>
      <t>I områder, der er følsomme over for overførsel af arbovirus, er der udviklet standardprocedurer for feltundersøgelser og foranstaltninger til hurtig vektorkontrol.</t>
    </r>
  </si>
  <si>
    <r>
      <rPr>
        <sz val="10"/>
        <color theme="1" tint="0.34998626667073579"/>
        <rFont val="Verdana"/>
        <family val="2"/>
      </rPr>
      <t>G.2</t>
    </r>
  </si>
  <si>
    <r>
      <rPr>
        <sz val="11"/>
        <color rgb="FF000000"/>
        <rFont val="Calibri"/>
        <family val="2"/>
      </rPr>
      <t>7.6</t>
    </r>
  </si>
  <si>
    <r>
      <rPr>
        <sz val="11"/>
        <color rgb="FF000000"/>
        <rFont val="Calibri"/>
        <family val="2"/>
      </rPr>
      <t>Der er indført systemer i sundhedsvæsenet, herunder i læge- og psykologklinikker, der understøtter restituering.</t>
    </r>
  </si>
  <si>
    <r>
      <rPr>
        <sz val="10"/>
        <color theme="1" tint="0.34998626667073579"/>
        <rFont val="Verdana"/>
        <family val="2"/>
      </rPr>
      <t>G.2</t>
    </r>
  </si>
  <si>
    <r>
      <rPr>
        <sz val="11"/>
        <color rgb="FF000000"/>
        <rFont val="Calibri"/>
        <family val="2"/>
      </rPr>
      <t>7.7</t>
    </r>
  </si>
  <si>
    <r>
      <rPr>
        <sz val="11"/>
        <color rgb="FF000000"/>
        <rFont val="Calibri"/>
        <family val="2"/>
      </rPr>
      <t>I tilfælde, hvor indsatspersonale bistår ved en folkesundhedsmæssig nødsituation i udlandet, er der fastlagt en protokol for sygetransport.</t>
    </r>
  </si>
  <si>
    <r>
      <rPr>
        <sz val="10"/>
        <color theme="1" tint="0.34998626667073579"/>
        <rFont val="Verdana"/>
        <family val="2"/>
      </rPr>
      <t>G.2</t>
    </r>
  </si>
  <si>
    <r>
      <rPr>
        <sz val="11"/>
        <color theme="1" tint="0.34998626667073579"/>
        <rFont val="Calibri"/>
        <family val="2"/>
      </rPr>
      <t>R.4.2</t>
    </r>
  </si>
  <si>
    <r>
      <rPr>
        <sz val="11"/>
        <color rgb="FF000000"/>
        <rFont val="Calibri"/>
        <family val="2"/>
      </rPr>
      <t>Effektiviteten af indsatsaktiviteter evalueres hyppigt på baggrund af indsamlede overvågningsdata.</t>
    </r>
  </si>
  <si>
    <r>
      <rPr>
        <sz val="11"/>
        <color rgb="FF000000"/>
        <rFont val="Calibri"/>
        <family val="2"/>
      </rPr>
      <t>8.1</t>
    </r>
  </si>
  <si>
    <r>
      <rPr>
        <sz val="11"/>
        <color rgb="FF000000"/>
        <rFont val="Calibri"/>
        <family val="2"/>
      </rPr>
      <t>Indsatsaktiviteterne tilpasses konstant til den nye situation.</t>
    </r>
  </si>
  <si>
    <r>
      <rPr>
        <sz val="11"/>
        <color rgb="FF000000"/>
        <rFont val="Calibri"/>
        <family val="2"/>
      </rPr>
      <t>8.2</t>
    </r>
  </si>
  <si>
    <r>
      <rPr>
        <sz val="11"/>
        <color rgb="FF000000"/>
        <rFont val="Calibri"/>
        <family val="2"/>
      </rPr>
      <t xml:space="preserve">Sundhedsovervågningssystemerne styrkes under en hændelse. </t>
    </r>
  </si>
  <si>
    <r>
      <rPr>
        <sz val="11"/>
        <color rgb="FF000000"/>
        <rFont val="Calibri"/>
        <family val="2"/>
      </rPr>
      <t>8.3</t>
    </r>
  </si>
  <si>
    <r>
      <rPr>
        <sz val="11"/>
        <color rgb="FF000000"/>
        <rFont val="Calibri"/>
        <family val="2"/>
      </rPr>
      <t>Under en hændelse evalueres de relaterede data fra sundhedsovervågningen hyppigt.</t>
    </r>
  </si>
  <si>
    <r>
      <rPr>
        <sz val="11"/>
        <color rgb="FF000000"/>
        <rFont val="Calibri"/>
        <family val="2"/>
      </rPr>
      <t>8.4</t>
    </r>
  </si>
  <si>
    <r>
      <rPr>
        <sz val="11"/>
        <color rgb="FF000000"/>
        <rFont val="Calibri"/>
        <family val="2"/>
      </rPr>
      <t>Sundhedsovervågningssystemerne overvåger den igangværende hændelse (f.eks. geografisk og/eller tidsmæssig spredning).</t>
    </r>
  </si>
  <si>
    <r>
      <rPr>
        <sz val="11"/>
        <color rgb="FF000000"/>
        <rFont val="Calibri"/>
        <family val="2"/>
      </rPr>
      <t>8.5</t>
    </r>
  </si>
  <si>
    <r>
      <rPr>
        <sz val="11"/>
        <color rgb="FF000000"/>
        <rFont val="Calibri"/>
        <family val="2"/>
      </rPr>
      <t>Sundhedsovervågningssystemerne overvåger funktionsevnen af kritiske tjenester.</t>
    </r>
  </si>
  <si>
    <r>
      <rPr>
        <sz val="11"/>
        <color rgb="FF000000"/>
        <rFont val="Calibri"/>
        <family val="2"/>
      </rPr>
      <t>8.6</t>
    </r>
  </si>
  <si>
    <r>
      <rPr>
        <sz val="11"/>
        <color rgb="FF000000"/>
        <rFont val="Calibri"/>
        <family val="2"/>
      </rPr>
      <t>Sundhedsovervågningssystemerne er forbundet med laboratorier og sundhedsfaciliteter.</t>
    </r>
  </si>
  <si>
    <r>
      <rPr>
        <sz val="11"/>
        <color rgb="FF000000"/>
        <rFont val="Calibri"/>
        <family val="2"/>
      </rPr>
      <t>Der er udviklet en omfattende kommunikationsstrategi, der inddrager alle relevante interessenter, herunder sundhedspersoner, medier og offentligheden, andre sektorer osv.</t>
    </r>
  </si>
  <si>
    <r>
      <rPr>
        <sz val="10"/>
        <color theme="1" tint="0.34998626667073579"/>
        <rFont val="Verdana"/>
        <family val="2"/>
      </rPr>
      <t>C.5</t>
    </r>
  </si>
  <si>
    <r>
      <rPr>
        <sz val="11"/>
        <color rgb="FF000000"/>
        <rFont val="Calibri"/>
        <family val="2"/>
      </rPr>
      <t>9.1</t>
    </r>
  </si>
  <si>
    <r>
      <rPr>
        <sz val="11"/>
        <color rgb="FF000000"/>
        <rFont val="Calibri"/>
        <family val="2"/>
      </rPr>
      <t>Kæder af ansvar er klart identificeret med henblik på at sikre effektiv kommunikation på nationalt og internationalt plan.</t>
    </r>
  </si>
  <si>
    <r>
      <rPr>
        <sz val="10"/>
        <color theme="1" tint="0.34998626667073579"/>
        <rFont val="Verdana"/>
        <family val="2"/>
      </rPr>
      <t>C.5</t>
    </r>
  </si>
  <si>
    <r>
      <rPr>
        <sz val="11"/>
        <color theme="1" tint="0.34998626667073579"/>
        <rFont val="Calibri"/>
        <family val="2"/>
      </rPr>
      <t>D.3.1</t>
    </r>
  </si>
  <si>
    <r>
      <rPr>
        <sz val="11"/>
        <color rgb="FF000000"/>
        <rFont val="Calibri"/>
        <family val="2"/>
      </rPr>
      <t>9.2</t>
    </r>
  </si>
  <si>
    <r>
      <rPr>
        <sz val="11"/>
        <color rgb="FF000000"/>
        <rFont val="Calibri"/>
        <family val="2"/>
      </rPr>
      <t>Alle relevante interessenter er omfattet af aftaler og holdes underrettet inden, under og efter en hændelse.</t>
    </r>
  </si>
  <si>
    <r>
      <rPr>
        <sz val="10"/>
        <color theme="1" tint="0.34998626667073579"/>
        <rFont val="Verdana"/>
        <family val="2"/>
      </rPr>
      <t>C.5</t>
    </r>
  </si>
  <si>
    <r>
      <rPr>
        <sz val="11"/>
        <color rgb="FF000000"/>
        <rFont val="Calibri"/>
        <family val="2"/>
      </rPr>
      <t>9.3</t>
    </r>
  </si>
  <si>
    <r>
      <rPr>
        <sz val="11"/>
        <color rgb="FF000000"/>
        <rFont val="Calibri"/>
        <family val="2"/>
      </rPr>
      <t>Under en hændelse er de vigtige beskeder, som forskellige myndigheder udsender, koordinerede og standardiserede.</t>
    </r>
  </si>
  <si>
    <r>
      <rPr>
        <sz val="10"/>
        <color theme="1" tint="0.34998626667073579"/>
        <rFont val="Verdana"/>
        <family val="2"/>
      </rPr>
      <t>C.5</t>
    </r>
  </si>
  <si>
    <r>
      <rPr>
        <sz val="11"/>
        <color rgb="FF000000"/>
        <rFont val="Calibri"/>
        <family val="2"/>
      </rPr>
      <t>9.4</t>
    </r>
  </si>
  <si>
    <r>
      <rPr>
        <sz val="11"/>
        <color rgb="FF000000"/>
        <rFont val="Calibri"/>
        <family val="2"/>
      </rPr>
      <t>Information om den igangværende hændelse kommunikeres til de relevante interessenter og offentligheden.</t>
    </r>
  </si>
  <si>
    <r>
      <rPr>
        <sz val="10"/>
        <color theme="1" tint="0.34998626667073579"/>
        <rFont val="Verdana"/>
        <family val="2"/>
      </rPr>
      <t>C.5</t>
    </r>
  </si>
  <si>
    <r>
      <rPr>
        <sz val="11"/>
        <color rgb="FF000000"/>
        <rFont val="Calibri"/>
        <family val="2"/>
      </rPr>
      <t>9.5</t>
    </r>
  </si>
  <si>
    <r>
      <rPr>
        <sz val="11"/>
        <color rgb="FF000000"/>
        <rFont val="Calibri"/>
        <family val="2"/>
      </rPr>
      <t>Kritiske kommunikationsnetværk er identificeret, kortlagt og overvåget.</t>
    </r>
  </si>
  <si>
    <r>
      <rPr>
        <sz val="10"/>
        <color theme="1" tint="0.34998626667073579"/>
        <rFont val="Verdana"/>
        <family val="2"/>
      </rPr>
      <t>C.5</t>
    </r>
  </si>
  <si>
    <r>
      <rPr>
        <sz val="11"/>
        <color rgb="FF000000"/>
        <rFont val="Calibri"/>
        <family val="2"/>
      </rPr>
      <t>9.6</t>
    </r>
  </si>
  <si>
    <r>
      <rPr>
        <sz val="11"/>
        <color rgb="FF000000"/>
        <rFont val="Calibri"/>
        <family val="2"/>
      </rPr>
      <t xml:space="preserve">Der er forberedt </t>
    </r>
    <r>
      <rPr>
        <i/>
        <sz val="11"/>
        <color rgb="FF000000"/>
        <rFont val="Calibri"/>
        <family val="2"/>
      </rPr>
      <t>ad hoc</t>
    </r>
    <r>
      <rPr>
        <sz val="11"/>
        <color rgb="FF000000"/>
        <rFont val="Calibri"/>
        <family val="2"/>
      </rPr>
      <t>-informationsmateriale til forskellige interessenter (f.eks. forenklede sygdomsdefinitioner til brug lokalt).</t>
    </r>
  </si>
  <si>
    <r>
      <rPr>
        <sz val="11"/>
        <color theme="1" tint="0.34998626667073579"/>
        <rFont val="Calibri"/>
        <family val="2"/>
      </rPr>
      <t>C.5</t>
    </r>
  </si>
  <si>
    <r>
      <rPr>
        <sz val="11"/>
        <color rgb="FF000000"/>
        <rFont val="Calibri"/>
        <family val="2"/>
      </rPr>
      <t>Under en hændelse udsender en betroet myndighed konsistente meddelelser.</t>
    </r>
  </si>
  <si>
    <r>
      <rPr>
        <sz val="10"/>
        <color theme="1" tint="0.34998626667073579"/>
        <rFont val="Verdana"/>
        <family val="2"/>
      </rPr>
      <t>C.5</t>
    </r>
  </si>
  <si>
    <r>
      <rPr>
        <sz val="11"/>
        <color rgb="FF000000"/>
        <rFont val="Calibri"/>
        <family val="2"/>
      </rPr>
      <t>10.1</t>
    </r>
  </si>
  <si>
    <r>
      <rPr>
        <sz val="11"/>
        <color rgb="FF000000"/>
        <rFont val="Calibri"/>
        <family val="2"/>
      </rPr>
      <t>Hændelsesrelateret information udveksles mellem alle relevante interessenter inden for sundhedsvæsenet.</t>
    </r>
  </si>
  <si>
    <r>
      <rPr>
        <sz val="10"/>
        <color theme="1" tint="0.34998626667073579"/>
        <rFont val="Verdana"/>
        <family val="2"/>
      </rPr>
      <t>C.5</t>
    </r>
  </si>
  <si>
    <r>
      <rPr>
        <sz val="11"/>
        <color rgb="FF000000"/>
        <rFont val="Calibri"/>
        <family val="2"/>
      </rPr>
      <t>10.2</t>
    </r>
  </si>
  <si>
    <r>
      <rPr>
        <sz val="11"/>
        <color rgb="FF000000"/>
        <rFont val="Calibri"/>
        <family val="2"/>
      </rPr>
      <t xml:space="preserve">Hændelsesrelateret information udveksles mellem alle relevante interessenter inden for sektorer, der ligger uden for sundhedsvæsenet.
</t>
    </r>
  </si>
  <si>
    <r>
      <rPr>
        <sz val="10"/>
        <color theme="1" tint="0.34998626667073579"/>
        <rFont val="Verdana"/>
        <family val="2"/>
      </rPr>
      <t>C.5</t>
    </r>
  </si>
  <si>
    <r>
      <rPr>
        <sz val="11"/>
        <color rgb="FF000000"/>
        <rFont val="Calibri"/>
        <family val="2"/>
      </rPr>
      <t>Der er fastlagt en effektiv sundhedsindsats ved indrejsepunkter i overensstemmelse med IHR.</t>
    </r>
  </si>
  <si>
    <r>
      <rPr>
        <sz val="11"/>
        <color theme="1" tint="0.34998626667073579"/>
        <rFont val="Calibri"/>
        <family val="2"/>
      </rPr>
      <t>PoE.2</t>
    </r>
  </si>
  <si>
    <r>
      <rPr>
        <sz val="11"/>
        <color rgb="FF000000"/>
        <rFont val="Calibri"/>
        <family val="2"/>
      </rPr>
      <t>11.1</t>
    </r>
  </si>
  <si>
    <r>
      <rPr>
        <sz val="11"/>
        <color rgb="FF000000"/>
        <rFont val="Calibri"/>
        <family val="2"/>
      </rPr>
      <t>Der er gennemført procedurer til håndtering af sygdomstilfælde i forbindelse med relevante farer som defineret i IHR.</t>
    </r>
  </si>
  <si>
    <r>
      <rPr>
        <sz val="11"/>
        <color theme="1" tint="0.34998626667073579"/>
        <rFont val="Calibri"/>
        <family val="2"/>
      </rPr>
      <t>R.2.4</t>
    </r>
  </si>
  <si>
    <r>
      <rPr>
        <sz val="11"/>
        <color rgb="FF000000"/>
        <rFont val="Calibri"/>
        <family val="2"/>
      </rPr>
      <t>11.2</t>
    </r>
  </si>
  <si>
    <r>
      <rPr>
        <sz val="11"/>
        <color rgb="FF000000"/>
        <rFont val="Calibri"/>
        <family val="2"/>
      </rPr>
      <t>IHR-forpligtelserne vedrørende indrejsepunkter er opfyldt.</t>
    </r>
  </si>
  <si>
    <r>
      <rPr>
        <sz val="11"/>
        <color theme="1" tint="0.34998626667073579"/>
        <rFont val="Calibri"/>
        <family val="2"/>
      </rPr>
      <t>PoE.1</t>
    </r>
  </si>
  <si>
    <r>
      <rPr>
        <sz val="11"/>
        <color rgb="FF000000"/>
        <rFont val="Calibri"/>
        <family val="2"/>
      </rPr>
      <t>Hændelsesrelateret information udsendes til offentligheden for at oplyse om udbruddet, skabe tryghed og minimere risikoen for infektion.</t>
    </r>
  </si>
  <si>
    <r>
      <rPr>
        <sz val="11"/>
        <color theme="1" tint="0.34998626667073579"/>
        <rFont val="Calibri"/>
        <family val="2"/>
      </rPr>
      <t>C.5</t>
    </r>
  </si>
  <si>
    <r>
      <rPr>
        <sz val="11"/>
        <color theme="1" tint="0.34998626667073579"/>
        <rFont val="Calibri"/>
        <family val="2"/>
      </rPr>
      <t>R.5.3</t>
    </r>
  </si>
  <si>
    <r>
      <rPr>
        <sz val="11"/>
        <color rgb="FF000000"/>
        <rFont val="Calibri"/>
        <family val="2"/>
      </rPr>
      <t>12.1</t>
    </r>
  </si>
  <si>
    <r>
      <rPr>
        <sz val="11"/>
        <color rgb="FF000000"/>
        <rFont val="Calibri"/>
        <family val="2"/>
      </rPr>
      <t>Kommunikationen til offentligheden er afstemt med andre nationale og internationale organisationer.</t>
    </r>
  </si>
  <si>
    <r>
      <rPr>
        <sz val="11"/>
        <color theme="1" tint="0.34998626667073579"/>
        <rFont val="Calibri"/>
        <family val="2"/>
      </rPr>
      <t>C.5</t>
    </r>
  </si>
  <si>
    <r>
      <rPr>
        <sz val="11"/>
        <color rgb="FF000000"/>
        <rFont val="Calibri"/>
        <family val="2"/>
      </rPr>
      <t>12.2</t>
    </r>
  </si>
  <si>
    <r>
      <rPr>
        <sz val="11"/>
        <color rgb="FF000000"/>
        <rFont val="Calibri"/>
        <family val="2"/>
      </rPr>
      <t>Der udformes nøglebudskaber, som kommunikeres til offentligheden.</t>
    </r>
  </si>
  <si>
    <r>
      <rPr>
        <sz val="11"/>
        <color theme="1" tint="0.34998626667073579"/>
        <rFont val="Calibri"/>
        <family val="2"/>
      </rPr>
      <t>C.5</t>
    </r>
  </si>
  <si>
    <r>
      <rPr>
        <sz val="11"/>
        <color theme="1" tint="0.34998626667073579"/>
        <rFont val="Calibri"/>
        <family val="2"/>
      </rPr>
      <t>R.5.3</t>
    </r>
  </si>
  <si>
    <r>
      <rPr>
        <sz val="11"/>
        <color rgb="FF000000"/>
        <rFont val="Calibri"/>
        <family val="2"/>
      </rPr>
      <t>12.3</t>
    </r>
  </si>
  <si>
    <r>
      <rPr>
        <sz val="11"/>
        <color rgb="FF000000"/>
        <rFont val="Calibri"/>
        <family val="2"/>
      </rPr>
      <t>Informationen til offentligheden er meningsfuld, relevant og rettidig.</t>
    </r>
  </si>
  <si>
    <r>
      <rPr>
        <sz val="11"/>
        <color theme="1" tint="0.34998626667073579"/>
        <rFont val="Calibri"/>
        <family val="2"/>
      </rPr>
      <t>C.5</t>
    </r>
  </si>
  <si>
    <r>
      <rPr>
        <sz val="11"/>
        <color rgb="FF000000"/>
        <rFont val="Calibri"/>
        <family val="2"/>
      </rPr>
      <t>12.4</t>
    </r>
  </si>
  <si>
    <r>
      <rPr>
        <sz val="11"/>
        <color rgb="FF000000"/>
        <rFont val="Calibri"/>
        <family val="2"/>
      </rPr>
      <t xml:space="preserve">Informationen til offentligheden er åben og gennemsigtig. </t>
    </r>
  </si>
  <si>
    <r>
      <rPr>
        <sz val="11"/>
        <color theme="1" tint="0.34998626667073579"/>
        <rFont val="Calibri"/>
        <family val="2"/>
      </rPr>
      <t>C.5</t>
    </r>
  </si>
  <si>
    <r>
      <rPr>
        <sz val="11"/>
        <color rgb="FF000000"/>
        <rFont val="Calibri"/>
        <family val="2"/>
      </rPr>
      <t>12.5</t>
    </r>
  </si>
  <si>
    <r>
      <rPr>
        <sz val="11"/>
        <color rgb="FF000000"/>
        <rFont val="Calibri"/>
        <family val="2"/>
      </rPr>
      <t>Informationen til offentligheden tager hensyn til offentlighedens opfattelse af risici.</t>
    </r>
  </si>
  <si>
    <r>
      <rPr>
        <sz val="11"/>
        <color theme="1" tint="0.34998626667073579"/>
        <rFont val="Calibri"/>
        <family val="2"/>
      </rPr>
      <t>C.5</t>
    </r>
  </si>
  <si>
    <r>
      <rPr>
        <sz val="11"/>
        <color theme="1" tint="0.34998626667073579"/>
        <rFont val="Calibri"/>
        <family val="2"/>
      </rPr>
      <t>R.5.5</t>
    </r>
  </si>
  <si>
    <r>
      <rPr>
        <sz val="11"/>
        <color rgb="FF000000"/>
        <rFont val="Calibri"/>
        <family val="2"/>
      </rPr>
      <t>12.6</t>
    </r>
  </si>
  <si>
    <r>
      <rPr>
        <sz val="11"/>
        <color rgb="FF000000"/>
        <rFont val="Calibri"/>
        <family val="2"/>
      </rPr>
      <t>Kommunikationen til offentligheden tager hensyn til befolkningens karakteristika, herunder sproglige, sociale, religiøse, kulturelle, politiske og/eller økonomiske aspekter.</t>
    </r>
  </si>
  <si>
    <r>
      <rPr>
        <sz val="11"/>
        <color theme="1" tint="0.34998626667073579"/>
        <rFont val="Calibri"/>
        <family val="2"/>
      </rPr>
      <t>C.5</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</si>
  <si>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</si>
  <si>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</si>
  <si>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</si>
  <si>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</si>
  <si>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</si>
  <si>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</si>
  <si>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</si>
  <si>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</si>
  <si>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</si>
  <si>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</si>
  <si>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Hændelsesgennemgang</t>
    </r>
  </si>
  <si>
    <r>
      <rPr>
        <b/>
        <sz val="16"/>
        <color rgb="FFFFFFFF"/>
        <rFont val="Calibri"/>
        <family val="2"/>
      </rPr>
      <t>Præstationsmåling</t>
    </r>
  </si>
  <si>
    <r>
      <rPr>
        <b/>
        <sz val="11"/>
        <color rgb="FFFFFFFF"/>
        <rFont val="Calibri"/>
        <family val="2"/>
      </rPr>
      <t>WHO</t>
    </r>
  </si>
  <si>
    <r>
      <rPr>
        <b/>
        <sz val="11"/>
        <color rgb="FFFFFFFF"/>
        <rFont val="Calibri"/>
        <family val="2"/>
      </rPr>
      <t xml:space="preserve">JEE </t>
    </r>
  </si>
  <si>
    <r>
      <rPr>
        <b/>
        <sz val="14"/>
        <rFont val="Calibri"/>
        <family val="2"/>
      </rPr>
      <t>Score</t>
    </r>
  </si>
  <si>
    <r>
      <rPr>
        <b/>
        <sz val="16"/>
        <color rgb="FFFFFFFF"/>
        <rFont val="Calibri"/>
        <family val="2"/>
      </rPr>
      <t>Referencer</t>
    </r>
  </si>
  <si>
    <r>
      <rPr>
        <b/>
        <sz val="12"/>
        <rFont val="Calibri"/>
        <family val="2"/>
      </rPr>
      <t>Ikke relevant/ikke kendt</t>
    </r>
  </si>
  <si>
    <r>
      <rPr>
        <b/>
        <sz val="11"/>
        <color rgb="FF000000"/>
        <rFont val="Calibri"/>
        <family val="2"/>
      </rPr>
      <t>Bemærkninger</t>
    </r>
  </si>
  <si>
    <r>
      <rPr>
        <sz val="11"/>
        <color rgb="FF000000"/>
        <rFont val="Calibri"/>
        <family val="2"/>
      </rPr>
      <t>Beredskabsniveauet vurderes ved at evaluere hændelser, der udgør en bekymring for folkesundheden.</t>
    </r>
  </si>
  <si>
    <r>
      <rPr>
        <sz val="11"/>
        <color theme="1" tint="0.34998626667073579"/>
        <rFont val="Calibri"/>
        <family val="2"/>
      </rPr>
      <t>C.6</t>
    </r>
  </si>
  <si>
    <r>
      <rPr>
        <sz val="11"/>
        <color rgb="FF000000"/>
        <rFont val="Calibri"/>
        <family val="2"/>
      </rPr>
      <t>1.1</t>
    </r>
  </si>
  <si>
    <r>
      <rPr>
        <sz val="11"/>
        <color rgb="FF000000"/>
        <rFont val="Calibri"/>
        <family val="2"/>
      </rPr>
      <t>Beredskabet evalueres uafhængigt.</t>
    </r>
  </si>
  <si>
    <r>
      <rPr>
        <sz val="11"/>
        <color theme="1" tint="0.34998626667073579"/>
        <rFont val="Calibri"/>
        <family val="2"/>
      </rPr>
      <t>C.4</t>
    </r>
  </si>
  <si>
    <r>
      <rPr>
        <sz val="11"/>
        <color rgb="FF000000"/>
        <rFont val="Calibri"/>
        <family val="2"/>
      </rPr>
      <t>Hændelsesgennemgang er en del af organisationens beredskabsplanlægning.</t>
    </r>
  </si>
  <si>
    <r>
      <rPr>
        <sz val="11"/>
        <color theme="1" tint="0.34998626667073579"/>
        <rFont val="Calibri"/>
        <family val="2"/>
      </rPr>
      <t>C.6</t>
    </r>
  </si>
  <si>
    <r>
      <rPr>
        <sz val="11"/>
        <color rgb="FF000000"/>
        <rFont val="Calibri"/>
        <family val="2"/>
      </rPr>
      <t>2.1</t>
    </r>
  </si>
  <si>
    <r>
      <rPr>
        <sz val="11"/>
        <color rgb="FF000000"/>
        <rFont val="Calibri"/>
        <family val="2"/>
      </rPr>
      <t>En hændelsesgennemgang udføres snarest muligt efter en hændelse.</t>
    </r>
  </si>
  <si>
    <r>
      <rPr>
        <sz val="11"/>
        <color theme="1" tint="0.34998626667073579"/>
        <rFont val="Calibri"/>
        <family val="2"/>
      </rPr>
      <t>C.6</t>
    </r>
  </si>
  <si>
    <r>
      <rPr>
        <sz val="11"/>
        <color rgb="FF000000"/>
        <rFont val="Calibri"/>
        <family val="2"/>
      </rPr>
      <t>2.2</t>
    </r>
  </si>
  <si>
    <r>
      <rPr>
        <sz val="11"/>
        <color rgb="FF000000"/>
        <rFont val="Calibri"/>
        <family val="2"/>
      </rPr>
      <t>Hændelsesgennemgang udføres kvalitativt.</t>
    </r>
  </si>
  <si>
    <r>
      <rPr>
        <sz val="11"/>
        <color theme="1" tint="0.34998626667073579"/>
        <rFont val="Calibri"/>
        <family val="2"/>
      </rPr>
      <t>C.6</t>
    </r>
  </si>
  <si>
    <r>
      <rPr>
        <sz val="11"/>
        <color rgb="FF000000"/>
        <rFont val="Calibri"/>
        <family val="2"/>
      </rPr>
      <t>2.3</t>
    </r>
  </si>
  <si>
    <r>
      <rPr>
        <sz val="11"/>
        <color rgb="FF000000"/>
        <rFont val="Calibri"/>
        <family val="2"/>
      </rPr>
      <t>Hændelsesgennemgang omfatter en intern auditering, der involverer alle nationale interessenter med ansvar for vigtige sundhedsfunktioner.</t>
    </r>
  </si>
  <si>
    <r>
      <rPr>
        <sz val="11"/>
        <color theme="1" tint="0.34998626667073579"/>
        <rFont val="Calibri"/>
        <family val="2"/>
      </rPr>
      <t>C.6</t>
    </r>
  </si>
  <si>
    <r>
      <rPr>
        <sz val="11"/>
        <color rgb="FF000000"/>
        <rFont val="Calibri"/>
        <family val="2"/>
      </rPr>
      <t>2.4</t>
    </r>
  </si>
  <si>
    <r>
      <rPr>
        <sz val="11"/>
        <color rgb="FF000000"/>
        <rFont val="Calibri"/>
        <family val="2"/>
      </rPr>
      <t>Hændelsesgennemgang omfatter en ekstern fagfællegennemgang, hvor en anden IHR-deltagerstat, WHO-sekretariatet og relevante EU-agenturer inviteres til at deltage.</t>
    </r>
  </si>
  <si>
    <r>
      <rPr>
        <sz val="11"/>
        <color theme="1" tint="0.34998626667073579"/>
        <rFont val="Calibri"/>
        <family val="2"/>
      </rPr>
      <t>C.6</t>
    </r>
  </si>
  <si>
    <r>
      <rPr>
        <sz val="11"/>
        <color rgb="FF000000"/>
        <rFont val="Calibri"/>
        <family val="2"/>
      </rPr>
      <t>Erfaringerne fra alle relevante sektorer registreres systematisk i efterhændelsesrapporter.</t>
    </r>
  </si>
  <si>
    <r>
      <rPr>
        <sz val="11"/>
        <color theme="1" tint="0.34998626667073579"/>
        <rFont val="Calibri"/>
        <family val="2"/>
      </rPr>
      <t>C.6</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</si>
  <si>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</si>
  <si>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</si>
  <si>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</si>
  <si>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</si>
  <si>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</si>
  <si>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</si>
  <si>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</si>
  <si>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</si>
  <si>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</si>
  <si>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</si>
  <si>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Nyttiggørelse af erfaringer</t>
    </r>
  </si>
  <si>
    <r>
      <rPr>
        <b/>
        <sz val="16"/>
        <color rgb="FFFFFFFF"/>
        <rFont val="Calibri"/>
        <family val="2"/>
      </rPr>
      <t>Præstationsmåling</t>
    </r>
  </si>
  <si>
    <r>
      <rPr>
        <b/>
        <sz val="11"/>
        <color rgb="FFFFFFFF"/>
        <rFont val="Calibri"/>
        <family val="2"/>
      </rPr>
      <t>WHO</t>
    </r>
  </si>
  <si>
    <r>
      <rPr>
        <b/>
        <sz val="11"/>
        <color rgb="FFFFFFFF"/>
        <rFont val="Calibri"/>
        <family val="2"/>
      </rPr>
      <t xml:space="preserve">JEE </t>
    </r>
  </si>
  <si>
    <r>
      <rPr>
        <b/>
        <sz val="14"/>
        <rFont val="Calibri"/>
        <family val="2"/>
      </rPr>
      <t>Score</t>
    </r>
  </si>
  <si>
    <r>
      <rPr>
        <b/>
        <sz val="16"/>
        <color rgb="FFFFFFFF"/>
        <rFont val="Calibri"/>
        <family val="2"/>
      </rPr>
      <t>Referencer</t>
    </r>
  </si>
  <si>
    <r>
      <rPr>
        <b/>
        <sz val="12"/>
        <rFont val="Calibri"/>
        <family val="2"/>
      </rPr>
      <t>Ikke relevant/ikke kendt</t>
    </r>
  </si>
  <si>
    <r>
      <rPr>
        <b/>
        <sz val="11"/>
        <color rgb="FF000000"/>
        <rFont val="Calibri"/>
        <family val="2"/>
      </rPr>
      <t>Bemærkninger</t>
    </r>
  </si>
  <si>
    <r>
      <rPr>
        <sz val="11"/>
        <color rgb="FF000000"/>
        <rFont val="Calibri"/>
        <family val="2"/>
      </rPr>
      <t>Erfaringer og fund fra hændelsesgennemgange eller øvelser anvendes til at forbedre beredskabs- og indsatsaktiviteter.</t>
    </r>
  </si>
  <si>
    <r>
      <rPr>
        <sz val="11"/>
        <color rgb="FF000000"/>
        <rFont val="Calibri"/>
        <family val="2"/>
      </rPr>
      <t>C.6</t>
    </r>
  </si>
  <si>
    <r>
      <rPr>
        <sz val="11"/>
        <color rgb="FF000000"/>
        <rFont val="Calibri"/>
        <family val="2"/>
      </rPr>
      <t>Erfaringer og fund fra hændelsesgennemgange eller øvelser anvendes på tværs af alle relevante sektorer.</t>
    </r>
  </si>
  <si>
    <r>
      <rPr>
        <sz val="11"/>
        <color rgb="FF000000"/>
        <rFont val="Calibri"/>
        <family val="2"/>
      </rPr>
      <t>C.6</t>
    </r>
  </si>
  <si>
    <r>
      <rPr>
        <sz val="11"/>
        <color rgb="FF000000"/>
        <rFont val="Calibri"/>
        <family val="2"/>
      </rPr>
      <t>Erfaringer og fund fra hændelsesgennemgange eller øvelser anvendes til at forbedre politikker og praksis.</t>
    </r>
  </si>
  <si>
    <r>
      <rPr>
        <sz val="11"/>
        <color rgb="FF000000"/>
        <rFont val="Calibri"/>
        <family val="2"/>
      </rPr>
      <t>C.6</t>
    </r>
  </si>
  <si>
    <r>
      <rPr>
        <sz val="11"/>
        <color rgb="FF000000"/>
        <rFont val="Calibri"/>
        <family val="2"/>
      </rPr>
      <t>3.1</t>
    </r>
  </si>
  <si>
    <r>
      <rPr>
        <sz val="11"/>
        <color rgb="FF000000"/>
        <rFont val="Calibri"/>
        <family val="2"/>
      </rPr>
      <t>Erfaringer og fund fra hændelsesgennemgange eller øvelser deles med det internationale samfund.</t>
    </r>
  </si>
  <si>
    <r>
      <rPr>
        <sz val="11"/>
        <color rgb="FF000000"/>
        <rFont val="Calibri"/>
        <family val="2"/>
      </rPr>
      <t>C.6</t>
    </r>
  </si>
  <si>
    <r>
      <rPr>
        <sz val="11"/>
        <color rgb="FF000000"/>
        <rFont val="Calibri"/>
        <family val="2"/>
      </rPr>
      <t>3.2</t>
    </r>
  </si>
  <si>
    <r>
      <rPr>
        <sz val="11"/>
        <color rgb="FF000000"/>
        <rFont val="Calibri"/>
        <family val="2"/>
      </rPr>
      <t>Medarbejderne opfordres til at skrive det overordnede resumé i en evalueringsrapport på engelsk for at muliggøre deling med det internationale samfund.</t>
    </r>
  </si>
  <si>
    <r>
      <rPr>
        <sz val="11"/>
        <color rgb="FF000000"/>
        <rFont val="Calibri"/>
        <family val="2"/>
      </rPr>
      <t>C.6</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</si>
  <si>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</si>
  <si>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</si>
  <si>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</si>
  <si>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</si>
  <si>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</si>
  <si>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</si>
  <si>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</si>
  <si>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</si>
  <si>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</si>
  <si>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</si>
  <si>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color rgb="FFFFFFFF"/>
        <rFont val="Calibri"/>
        <family val="2"/>
      </rPr>
      <t>Resultatoversigt</t>
    </r>
  </si>
  <si>
    <r>
      <rPr>
        <b/>
        <sz val="14"/>
        <color rgb="FFFFFFFF"/>
        <rFont val="Calibri"/>
        <family val="2"/>
      </rPr>
      <t>Forudgående forberedelse og ledelse</t>
    </r>
  </si>
  <si>
    <r>
      <rPr>
        <b/>
        <sz val="10"/>
        <color rgb="FFFFFFFF"/>
        <rFont val="Calibri"/>
        <family val="2"/>
      </rPr>
      <t>Vægtet score</t>
    </r>
  </si>
  <si>
    <r>
      <rPr>
        <b/>
        <sz val="11"/>
        <rFont val="Calibri"/>
        <family val="2"/>
      </rPr>
      <t>BSI</t>
    </r>
  </si>
  <si>
    <r>
      <rPr>
        <sz val="11"/>
        <rFont val="Calibri"/>
        <family val="2"/>
      </rPr>
      <t>Sundhedsberedskabsniveau, som eksperterne betragter som et minimum</t>
    </r>
  </si>
  <si>
    <r>
      <rPr>
        <b/>
        <sz val="11"/>
        <rFont val="Calibri"/>
        <family val="2"/>
      </rPr>
      <t>CSI</t>
    </r>
  </si>
  <si>
    <r>
      <rPr>
        <sz val="11"/>
        <rFont val="Calibri"/>
        <family val="2"/>
      </rPr>
      <t>Sundhedsberedskabsniveau, som eksperterne betragter som højt</t>
    </r>
  </si>
  <si>
    <r>
      <rPr>
        <b/>
        <sz val="14"/>
        <color rgb="FFFFFFFF"/>
        <rFont val="Calibri"/>
        <family val="2"/>
      </rPr>
      <t>Ressourcer: veluddannet arbejdsstyrke</t>
    </r>
  </si>
  <si>
    <r>
      <rPr>
        <b/>
        <sz val="10"/>
        <color rgb="FFFFFFFF"/>
        <rFont val="Calibri"/>
        <family val="2"/>
      </rPr>
      <t>Vægtet score</t>
    </r>
  </si>
  <si>
    <r>
      <rPr>
        <b/>
        <sz val="11"/>
        <rFont val="Calibri"/>
        <family val="2"/>
      </rPr>
      <t>BSI</t>
    </r>
  </si>
  <si>
    <r>
      <rPr>
        <sz val="11"/>
        <rFont val="Calibri"/>
        <family val="2"/>
      </rPr>
      <t>Sundhedsberedskabsniveau, som eksperterne betragter som et minimum</t>
    </r>
  </si>
  <si>
    <r>
      <rPr>
        <b/>
        <sz val="11"/>
        <rFont val="Calibri"/>
        <family val="2"/>
      </rPr>
      <t>CSI</t>
    </r>
  </si>
  <si>
    <r>
      <rPr>
        <sz val="11"/>
        <rFont val="Calibri"/>
        <family val="2"/>
      </rPr>
      <t>Sundhedsberedskabsniveau, som eksperterne betragter som højt</t>
    </r>
  </si>
  <si>
    <r>
      <rPr>
        <b/>
        <sz val="14"/>
        <color rgb="FFFFFFFF"/>
        <rFont val="Calibri"/>
        <family val="2"/>
      </rPr>
      <t>Støttekapacitet: overvågning</t>
    </r>
  </si>
  <si>
    <r>
      <rPr>
        <b/>
        <sz val="10"/>
        <color rgb="FFFFFFFF"/>
        <rFont val="Calibri"/>
        <family val="2"/>
      </rPr>
      <t>Vægtet score</t>
    </r>
  </si>
  <si>
    <r>
      <rPr>
        <b/>
        <sz val="11"/>
        <rFont val="Calibri"/>
        <family val="2"/>
      </rPr>
      <t>BSI</t>
    </r>
  </si>
  <si>
    <r>
      <rPr>
        <sz val="11"/>
        <rFont val="Calibri"/>
        <family val="2"/>
      </rPr>
      <t>Sundhedsberedskabsniveau, som eksperterne betragter som et minimum</t>
    </r>
  </si>
  <si>
    <r>
      <rPr>
        <b/>
        <sz val="11"/>
        <rFont val="Calibri"/>
        <family val="2"/>
      </rPr>
      <t>CSI</t>
    </r>
  </si>
  <si>
    <r>
      <rPr>
        <sz val="11"/>
        <rFont val="Calibri"/>
        <family val="2"/>
      </rPr>
      <t>Sundhedsberedskabsniveau, som eksperterne betragter som højt</t>
    </r>
  </si>
  <si>
    <r>
      <rPr>
        <b/>
        <sz val="14"/>
        <color rgb="FFFFFFFF"/>
        <rFont val="Calibri"/>
        <family val="2"/>
      </rPr>
      <t>Støttekapacitet: risikovurdering</t>
    </r>
  </si>
  <si>
    <r>
      <rPr>
        <b/>
        <sz val="10"/>
        <color rgb="FFFFFFFF"/>
        <rFont val="Calibri"/>
        <family val="2"/>
      </rPr>
      <t>Vægtet score</t>
    </r>
  </si>
  <si>
    <r>
      <rPr>
        <b/>
        <sz val="11"/>
        <rFont val="Calibri"/>
        <family val="2"/>
      </rPr>
      <t>BSI</t>
    </r>
  </si>
  <si>
    <r>
      <rPr>
        <sz val="11"/>
        <rFont val="Calibri"/>
        <family val="2"/>
      </rPr>
      <t>Sundhedsberedskabsniveau, som eksperterne betragter som et minimum</t>
    </r>
  </si>
  <si>
    <r>
      <rPr>
        <b/>
        <sz val="11"/>
        <rFont val="Calibri"/>
        <family val="2"/>
      </rPr>
      <t>CSI</t>
    </r>
  </si>
  <si>
    <r>
      <rPr>
        <sz val="11"/>
        <rFont val="Calibri"/>
        <family val="2"/>
      </rPr>
      <t>Sundhedsberedskabsniveau, som eksperterne betragter som højt</t>
    </r>
  </si>
  <si>
    <r>
      <rPr>
        <b/>
        <sz val="14"/>
        <color rgb="FFFFFFFF"/>
        <rFont val="Calibri"/>
        <family val="2"/>
      </rPr>
      <t>Styring af indsats ved hændelser</t>
    </r>
  </si>
  <si>
    <r>
      <rPr>
        <b/>
        <sz val="10"/>
        <color rgb="FFFFFFFF"/>
        <rFont val="Calibri"/>
        <family val="2"/>
      </rPr>
      <t>Vægtet score</t>
    </r>
  </si>
  <si>
    <r>
      <rPr>
        <b/>
        <sz val="11"/>
        <rFont val="Calibri"/>
        <family val="2"/>
      </rPr>
      <t>BSI</t>
    </r>
  </si>
  <si>
    <r>
      <rPr>
        <sz val="11"/>
        <rFont val="Calibri"/>
        <family val="2"/>
      </rPr>
      <t>Sundhedsberedskabsniveau, som eksperterne betragter som et minimum</t>
    </r>
  </si>
  <si>
    <r>
      <rPr>
        <b/>
        <sz val="11"/>
        <rFont val="Calibri"/>
        <family val="2"/>
      </rPr>
      <t>CSI</t>
    </r>
  </si>
  <si>
    <r>
      <rPr>
        <sz val="11"/>
        <rFont val="Calibri"/>
        <family val="2"/>
      </rPr>
      <t>Sundhedsberedskabsniveau, som eksperterne betragter som højt</t>
    </r>
  </si>
  <si>
    <r>
      <rPr>
        <b/>
        <sz val="14"/>
        <color rgb="FFFFFFFF"/>
        <rFont val="Calibri"/>
        <family val="2"/>
      </rPr>
      <t>Hændelsesevaluering</t>
    </r>
  </si>
  <si>
    <r>
      <rPr>
        <b/>
        <sz val="10"/>
        <color rgb="FFFFFFFF"/>
        <rFont val="Calibri"/>
        <family val="2"/>
      </rPr>
      <t>Vægtet score</t>
    </r>
  </si>
  <si>
    <r>
      <rPr>
        <b/>
        <sz val="11"/>
        <rFont val="Calibri"/>
        <family val="2"/>
      </rPr>
      <t>BSI</t>
    </r>
  </si>
  <si>
    <r>
      <rPr>
        <sz val="11"/>
        <rFont val="Calibri"/>
        <family val="2"/>
      </rPr>
      <t>Sundhedsberedskabsniveau, som eksperterne betragter som et minimum</t>
    </r>
  </si>
  <si>
    <r>
      <rPr>
        <b/>
        <sz val="11"/>
        <rFont val="Calibri"/>
        <family val="2"/>
      </rPr>
      <t>CSI</t>
    </r>
  </si>
  <si>
    <r>
      <rPr>
        <sz val="11"/>
        <rFont val="Calibri"/>
        <family val="2"/>
      </rPr>
      <t>Sundhedsberedskabsniveau, som eksperterne betragter som højt</t>
    </r>
  </si>
  <si>
    <r>
      <rPr>
        <b/>
        <sz val="14"/>
        <color rgb="FFFFFFFF"/>
        <rFont val="Calibri"/>
        <family val="2"/>
      </rPr>
      <t>Nyttiggørelse af erfaringer</t>
    </r>
  </si>
  <si>
    <r>
      <rPr>
        <b/>
        <sz val="10"/>
        <color rgb="FFFFFFFF"/>
        <rFont val="Calibri"/>
        <family val="2"/>
      </rPr>
      <t>Vægtet score</t>
    </r>
  </si>
  <si>
    <r>
      <rPr>
        <b/>
        <sz val="11"/>
        <rFont val="Calibri"/>
        <family val="2"/>
      </rPr>
      <t>BSI</t>
    </r>
  </si>
  <si>
    <r>
      <rPr>
        <sz val="11"/>
        <rFont val="Calibri"/>
        <family val="2"/>
      </rPr>
      <t>Sundhedsberedskabsniveau, som eksperterne betragter som et minimum</t>
    </r>
  </si>
  <si>
    <r>
      <rPr>
        <b/>
        <sz val="11"/>
        <rFont val="Calibri"/>
        <family val="2"/>
      </rPr>
      <t>CSI</t>
    </r>
  </si>
  <si>
    <r>
      <rPr>
        <sz val="11"/>
        <rFont val="Calibri"/>
        <family val="2"/>
      </rPr>
      <t>Sundhedsberedskabsniveau, som eksperterne betragter som højt</t>
    </r>
  </si>
  <si>
    <r>
      <rPr>
        <b/>
        <sz val="14"/>
        <color rgb="FFFFFFFF"/>
        <rFont val="Calibri"/>
        <family val="2"/>
      </rPr>
      <t>SAMLET BSI-SCORE</t>
    </r>
  </si>
  <si>
    <r>
      <rPr>
        <sz val="11"/>
        <color rgb="FF000000"/>
        <rFont val="Calibri"/>
        <family val="2"/>
      </rPr>
      <t>Forudgående forberedelse og ledelse</t>
    </r>
  </si>
  <si>
    <r>
      <rPr>
        <sz val="11"/>
        <color rgb="FF000000"/>
        <rFont val="Calibri"/>
        <family val="2"/>
      </rPr>
      <t>Ressourcer: veluddannet arbejdsstyrke</t>
    </r>
  </si>
  <si>
    <r>
      <rPr>
        <sz val="11"/>
        <color rgb="FF000000"/>
        <rFont val="Calibri"/>
        <family val="2"/>
      </rPr>
      <t>Støttekapacitet: overvågning</t>
    </r>
  </si>
  <si>
    <r>
      <rPr>
        <sz val="11"/>
        <rFont val="Calibri"/>
        <family val="2"/>
      </rPr>
      <t>Støttekapacitet: risikovurdering</t>
    </r>
  </si>
  <si>
    <r>
      <rPr>
        <sz val="11"/>
        <color rgb="FF000000"/>
        <rFont val="Calibri"/>
        <family val="2"/>
      </rPr>
      <t>Styring af indsats ved hændelser</t>
    </r>
  </si>
  <si>
    <r>
      <rPr>
        <sz val="11"/>
        <color rgb="FF000000"/>
        <rFont val="Calibri"/>
        <family val="2"/>
      </rPr>
      <t>Hændelsesgennemgang</t>
    </r>
  </si>
  <si>
    <r>
      <rPr>
        <sz val="11"/>
        <color rgb="FF000000"/>
        <rFont val="Calibri"/>
        <family val="2"/>
      </rPr>
      <t>Nyttiggørelse af erfaringer</t>
    </r>
  </si>
  <si>
    <r>
      <rPr>
        <b/>
        <sz val="14"/>
        <color rgb="FFFFFFFF"/>
        <rFont val="Calibri"/>
        <family val="2"/>
      </rPr>
      <t>SAMLET BSI-SCORE</t>
    </r>
  </si>
  <si>
    <r>
      <rPr>
        <sz val="11"/>
        <color rgb="FF000000"/>
        <rFont val="Calibri"/>
        <family val="2"/>
      </rPr>
      <t>Forudgående forberedelse og ledelse</t>
    </r>
  </si>
  <si>
    <r>
      <rPr>
        <sz val="11"/>
        <color rgb="FF000000"/>
        <rFont val="Calibri"/>
        <family val="2"/>
      </rPr>
      <t>Ressourcer: veluddannet arbejdsstyrke</t>
    </r>
  </si>
  <si>
    <r>
      <rPr>
        <sz val="11"/>
        <color rgb="FF000000"/>
        <rFont val="Calibri"/>
        <family val="2"/>
      </rPr>
      <t>Støttekapacitet: overvågning</t>
    </r>
  </si>
  <si>
    <r>
      <rPr>
        <sz val="11"/>
        <rFont val="Calibri"/>
        <family val="2"/>
      </rPr>
      <t>Støttekapacitet: risikovurdering</t>
    </r>
  </si>
  <si>
    <r>
      <rPr>
        <sz val="11"/>
        <color rgb="FF000000"/>
        <rFont val="Calibri"/>
        <family val="2"/>
      </rPr>
      <t>Styring af indsats ved hændelser</t>
    </r>
  </si>
  <si>
    <r>
      <rPr>
        <sz val="11"/>
        <color rgb="FF000000"/>
        <rFont val="Calibri"/>
        <family val="2"/>
      </rPr>
      <t>Hændelsesgennemgang</t>
    </r>
  </si>
  <si>
    <r>
      <rPr>
        <sz val="11"/>
        <color rgb="FF000000"/>
        <rFont val="Calibri"/>
        <family val="2"/>
      </rPr>
      <t>Nyttiggørelse af erfaringer</t>
    </r>
  </si>
  <si>
    <r>
      <rPr>
        <b/>
        <sz val="18"/>
        <color rgb="FFFFFFFF"/>
        <rFont val="Calibri"/>
        <family val="2"/>
      </rPr>
      <t>JEE-indikatorer, der svarer til HEPSA-indikatorer</t>
    </r>
  </si>
  <si>
    <r>
      <rPr>
        <sz val="12"/>
        <color rgb="FF000000"/>
        <rFont val="Calibri"/>
        <family val="2"/>
      </rPr>
      <t>Nedenfor præsenteres JEE-indikatorerne sammen med deres tilsvarende HEPSA-indikatorer. De JEE-indikatorer, der er angivet med grå skrift, er ikke omfattet af HEPSA-værktøjet. Vi har også afbildet scoringssystemet forneden for at hjælpe dig med at fortolke scoren.</t>
    </r>
  </si>
  <si>
    <r>
      <rPr>
        <b/>
        <sz val="16"/>
        <color rgb="FFFFFFFF"/>
        <rFont val="Calibri"/>
        <family val="2"/>
      </rPr>
      <t>JEE-indikator</t>
    </r>
  </si>
  <si>
    <r>
      <rPr>
        <b/>
        <sz val="16"/>
        <color rgb="FFFFFFFF"/>
        <rFont val="Calibri"/>
        <family val="2"/>
      </rPr>
      <t>HEPSA-indikator</t>
    </r>
  </si>
  <si>
    <r>
      <rPr>
        <b/>
        <sz val="16"/>
        <color rgb="FFFFFFFF"/>
        <rFont val="Calibri"/>
        <family val="2"/>
      </rPr>
      <t>Score</t>
    </r>
  </si>
  <si>
    <r>
      <rPr>
        <b/>
        <sz val="16"/>
        <color rgb="FF000000"/>
        <rFont val="Calibri"/>
        <family val="2"/>
      </rPr>
      <t>Forebyggelse</t>
    </r>
  </si>
  <si>
    <r>
      <rPr>
        <sz val="11"/>
        <color theme="1" tint="0.49989318521683401"/>
        <rFont val="Calibri"/>
        <family val="2"/>
      </rPr>
      <t>P.1.1 Den lovgivning og de love, forordninger, administrative krav, politikker eller andre statslige instrumenter, der er indført, er tilstrækkelige til gennemførelse af IHR.</t>
    </r>
  </si>
  <si>
    <r>
      <rPr>
        <sz val="11"/>
        <color theme="1" tint="0.49989318521683401"/>
        <rFont val="Calibri"/>
        <family val="2"/>
      </rPr>
      <t>P.1.2 Staten kan dokumentere, at den har tilpasset og justeret national lovgivning, politikker og administrative bestemmelser for at muliggøre efterlevelse af IHR (2005).</t>
    </r>
  </si>
  <si>
    <r>
      <rPr>
        <sz val="11"/>
        <color theme="1" tint="0.49989318521683401"/>
        <rFont val="Calibri"/>
        <family val="2"/>
      </rPr>
      <t>P.2.1 En funktionel mekanisme er indført til koordinering og integrering af relevante sektorer i gennemførelsen af IHR.</t>
    </r>
  </si>
  <si>
    <r>
      <rPr>
        <sz val="11"/>
        <color theme="1" tint="0.49989318521683401"/>
        <rFont val="Calibri"/>
        <family val="2"/>
      </rPr>
      <t>P.3.1 Detektion af antimikrobiel resistens (AMR)</t>
    </r>
  </si>
  <si>
    <r>
      <rPr>
        <sz val="11"/>
        <color theme="1" tint="0.49989318521683401"/>
        <rFont val="Calibri"/>
        <family val="2"/>
      </rPr>
      <t>P.3.2 Overvågning af infektioner forårsaget af resistente patogener</t>
    </r>
  </si>
  <si>
    <r>
      <rPr>
        <sz val="11"/>
        <color rgb="FF000000"/>
        <rFont val="Calibri"/>
        <family val="2"/>
      </rPr>
      <t>P.3.3 Programmer til forebyggelse og bekæmpelse af infektioner erhvervet gennem kontakt med sundhedsvæsenet (HCAI)</t>
    </r>
  </si>
  <si>
    <r>
      <rPr>
        <sz val="11"/>
        <color rgb="FF000000"/>
        <rFont val="Calibri"/>
        <family val="2"/>
      </rPr>
      <t>Standarder for forebyggelse og bekæmpelse af infektioner er fastlagt og fungerer på lands- og hospitalsplan.</t>
    </r>
  </si>
  <si>
    <r>
      <rPr>
        <sz val="11"/>
        <color rgb="FF000000"/>
        <rFont val="Calibri"/>
        <family val="2"/>
      </rPr>
      <t>P.3.4 Antimikrobielle kontrolaktiviteter</t>
    </r>
  </si>
  <si>
    <r>
      <rPr>
        <sz val="11"/>
        <color rgb="FF000000"/>
        <rFont val="Calibri"/>
        <family val="2"/>
      </rPr>
      <t>En antimikrobiel kontrolordning (en række koordinerede strategier til forbedring af brugen af antimikrobielle lægemidler) er gennemført.</t>
    </r>
  </si>
  <si>
    <r>
      <rPr>
        <sz val="11"/>
        <color theme="1" tint="0.49989318521683401"/>
        <rFont val="Calibri"/>
        <family val="2"/>
      </rPr>
      <t>P.4.1 Der er indført overvågningssystemer for prioriterede zoonotiske sygdomme/patogener</t>
    </r>
  </si>
  <si>
    <r>
      <rPr>
        <sz val="11"/>
        <color theme="1" tint="0.49989318521683401"/>
        <rFont val="Calibri"/>
        <family val="2"/>
      </rPr>
      <t>P.4.2 Veterinære fagfolk</t>
    </r>
  </si>
  <si>
    <r>
      <rPr>
        <sz val="11"/>
        <color rgb="FF000000"/>
        <rFont val="Calibri"/>
        <family val="2"/>
      </rPr>
      <t>P.4.3 Der er fastlagt mekanismer til håndtering af smitsomme zoonoser og mulige zoonoser, og de fungerer.</t>
    </r>
  </si>
  <si>
    <r>
      <rPr>
        <sz val="11"/>
        <color rgb="FF000000"/>
        <rFont val="Calibri"/>
        <family val="2"/>
      </rPr>
      <t>Der er fastlagt procedurer for håndtering af zoonose og mulig zoonose, og de fungerer.</t>
    </r>
  </si>
  <si>
    <r>
      <rPr>
        <sz val="11"/>
        <color rgb="FF000000"/>
        <rFont val="Calibri"/>
        <family val="2"/>
      </rPr>
      <t>P.5.1 Der er fastlagt mekanismer til detektion og håndtering af fødevarebåren sygdom og fødevareforurening, og de fungerer.</t>
    </r>
  </si>
  <si>
    <r>
      <rPr>
        <sz val="11"/>
        <color rgb="FF000000"/>
        <rFont val="Calibri"/>
        <family val="2"/>
      </rPr>
      <t>Der er fastlagt procedurer for håndtering af fødevarebåren sygdom og fødevareforurening, og de fungerer.</t>
    </r>
  </si>
  <si>
    <r>
      <rPr>
        <sz val="11"/>
        <color rgb="FF000000"/>
        <rFont val="Calibri"/>
        <family val="2"/>
      </rPr>
      <t>P.6.1 Der er indført et tværministerielt biosikkerheds- og biosikringssystem med inddragelse af alle myndigheder, hvad angår faciliteter til mennesker, dyr og landbrug.</t>
    </r>
  </si>
  <si>
    <r>
      <rPr>
        <sz val="11"/>
        <color rgb="FF000000"/>
        <rFont val="Calibri"/>
        <family val="2"/>
      </rPr>
      <t>Der er indført et tværministerielt biosikkerheds- og biosikringssystem med inddragelse af alle myndigheder (formelle og uformelle netværk), hvad angår faciliteter til mennesker, dyr og landbrug.</t>
    </r>
  </si>
  <si>
    <r>
      <rPr>
        <sz val="11"/>
        <color theme="1" tint="0.49989318521683401"/>
        <rFont val="Calibri"/>
        <family val="2"/>
      </rPr>
      <t>P.6.2 Undervisning og praksis inden for biosikkerhed og biosikring</t>
    </r>
  </si>
  <si>
    <r>
      <rPr>
        <sz val="11"/>
        <color theme="1" tint="0.49989318521683401"/>
        <rFont val="Calibri"/>
        <family val="2"/>
      </rPr>
      <t>P.7.1 Vaccinering (mæslinger) som led i et nationalt program</t>
    </r>
  </si>
  <si>
    <r>
      <rPr>
        <sz val="11"/>
        <color theme="1" tint="0.49989318521683401"/>
        <rFont val="Calibri"/>
        <family val="2"/>
      </rPr>
      <t>P.7.2 Adgang til vaccinering på landsplan</t>
    </r>
  </si>
  <si>
    <r>
      <rPr>
        <b/>
        <sz val="16"/>
        <color rgb="FF000000"/>
        <rFont val="Calibri"/>
        <family val="2"/>
      </rPr>
      <t>Detektion</t>
    </r>
  </si>
  <si>
    <r>
      <rPr>
        <sz val="11"/>
        <color rgb="FF000000"/>
        <rFont val="Calibri"/>
        <family val="2"/>
      </rPr>
      <t>D.1.1 Laboratorietest til detektion af prioriterede sygdomme</t>
    </r>
  </si>
  <si>
    <r>
      <rPr>
        <sz val="11"/>
        <color rgb="FF000000"/>
        <rFont val="Calibri"/>
        <family val="2"/>
      </rPr>
      <t>Laboratorietjenester er tilgængelige med henblik på testning for prioriterede sundhedstrusler.</t>
    </r>
  </si>
  <si>
    <r>
      <rPr>
        <sz val="11"/>
        <color theme="1" tint="0.49989318521683401"/>
        <rFont val="Calibri"/>
        <family val="2"/>
      </rPr>
      <t>D.1.2 System til indbringelse og transport af prøver</t>
    </r>
  </si>
  <si>
    <r>
      <rPr>
        <sz val="11"/>
        <color theme="1" tint="0.49989318521683401"/>
        <rFont val="Calibri"/>
        <family val="2"/>
      </rPr>
      <t>D.1.3 Effektiv og moderne patientnær og laboratoriebaseret diagnosticering</t>
    </r>
  </si>
  <si>
    <r>
      <rPr>
        <sz val="11"/>
        <color theme="1" tint="0.49989318521683401"/>
        <rFont val="Calibri"/>
        <family val="2"/>
      </rPr>
      <t>D.1.4 Kvalitetssikringssystem for laboratorier</t>
    </r>
  </si>
  <si>
    <r>
      <rPr>
        <sz val="11"/>
        <color rgb="FF000000"/>
        <rFont val="Calibri"/>
        <family val="2"/>
      </rPr>
      <t>D.2.1 Indikator- og hændelsesbaserede overvågningssystemer</t>
    </r>
  </si>
  <si>
    <r>
      <rPr>
        <sz val="11"/>
        <color rgb="FF000000"/>
        <rFont val="Calibri"/>
        <family val="2"/>
      </rPr>
      <t>Der er indført et indikatorbaseret overvågningssystem.</t>
    </r>
  </si>
  <si>
    <r>
      <rPr>
        <sz val="11"/>
        <color rgb="FF000000"/>
        <rFont val="Calibri"/>
        <family val="2"/>
      </rPr>
      <t>Der er indført et epidemiologisk efterretningssystem.</t>
    </r>
  </si>
  <si>
    <r>
      <rPr>
        <sz val="11"/>
        <color rgb="FF000000"/>
        <rFont val="Calibri"/>
        <family val="2"/>
      </rPr>
      <t>D.2.2 Interoperable, indbyrdes forbundne elektroniske systemer til realtidsrapportering</t>
    </r>
  </si>
  <si>
    <r>
      <rPr>
        <sz val="11"/>
        <color rgb="FF000000"/>
        <rFont val="Calibri"/>
        <family val="2"/>
      </rPr>
      <t>Overvågningssystemet giver realtidsrapportering af overvågningsdata.</t>
    </r>
  </si>
  <si>
    <r>
      <rPr>
        <sz val="11"/>
        <color rgb="FF000000"/>
        <rFont val="Calibri"/>
        <family val="2"/>
      </rPr>
      <t>Alle relevante overvågningssystemer er integreret i et netværk, der konsekvent udveksler oplysninger.</t>
    </r>
  </si>
  <si>
    <r>
      <rPr>
        <sz val="11"/>
        <color rgb="FF000000"/>
        <rFont val="Calibri"/>
        <family val="2"/>
      </rPr>
      <t>Der er indført rapporteringsnetværk og -protokoller.</t>
    </r>
  </si>
  <si>
    <r>
      <rPr>
        <sz val="11"/>
        <color rgb="FF000000"/>
        <rFont val="Calibri"/>
        <family val="2"/>
      </rPr>
      <t>Overvågningssystemet opfylder EU- og WHO-standarder med hensyn til epidemiologiske data om alle sygdomme, der er under EU-overvågning, sygdomsdefinitioner og rapporteringsprotokoller.</t>
    </r>
  </si>
  <si>
    <r>
      <rPr>
        <sz val="11"/>
        <color rgb="FF000000"/>
        <rFont val="Calibri"/>
        <family val="2"/>
      </rPr>
      <t>Deltagelse i EU-overvågningsnetværk er etableret.</t>
    </r>
  </si>
  <si>
    <r>
      <rPr>
        <sz val="11"/>
        <color rgb="FF000000"/>
        <rFont val="Calibri"/>
        <family val="2"/>
      </rPr>
      <t>D.2.3 Analyse af overvågningsdata</t>
    </r>
  </si>
  <si>
    <r>
      <rPr>
        <sz val="11"/>
        <color rgb="FF000000"/>
        <rFont val="Calibri"/>
        <family val="2"/>
      </rPr>
      <t>Overvågningssystemet er i stand til at levere den nødvendige information til oplysning og vejledning af indsatsen.</t>
    </r>
  </si>
  <si>
    <r>
      <rPr>
        <sz val="11"/>
        <color rgb="FF000000"/>
        <rFont val="Calibri"/>
        <family val="2"/>
      </rPr>
      <t>D.2.4 Syndromiske overvågningssystemer</t>
    </r>
  </si>
  <si>
    <r>
      <rPr>
        <sz val="11"/>
        <color rgb="FF000000"/>
        <rFont val="Calibri"/>
        <family val="2"/>
      </rPr>
      <t>Der er indført et epidemiologisk efterretningssystem.</t>
    </r>
  </si>
  <si>
    <r>
      <rPr>
        <sz val="11"/>
        <color rgb="FF000000"/>
        <rFont val="Calibri"/>
        <family val="2"/>
      </rPr>
      <t>D.3.1 System til effektiv rapportering til WHO, FAO og OIE</t>
    </r>
  </si>
  <si>
    <r>
      <rPr>
        <sz val="11"/>
        <color rgb="FF000000"/>
        <rFont val="Calibri"/>
        <family val="2"/>
      </rPr>
      <t>Ansvarskæderne er klart identificeret med henblik på at sikre effektiv kommunikation på nationalt og internationalt plan.</t>
    </r>
  </si>
  <si>
    <r>
      <rPr>
        <sz val="11"/>
        <color rgb="FF000000"/>
        <rFont val="Calibri"/>
        <family val="2"/>
      </rPr>
      <t>D.3.2 Nationale rapporteringsnetværk og -protokoller</t>
    </r>
  </si>
  <si>
    <r>
      <rPr>
        <sz val="11"/>
        <color rgb="FF000000"/>
        <rFont val="Calibri"/>
        <family val="2"/>
      </rPr>
      <t>De nationale IHR-knudepunktsfunktioner og -operationer er indført som defineret i IHR (2005).</t>
    </r>
  </si>
  <si>
    <r>
      <rPr>
        <sz val="11"/>
        <color rgb="FF000000"/>
        <rFont val="Calibri"/>
        <family val="2"/>
      </rPr>
      <t>Der er indført rapporteringsnetværk og -protokoller.</t>
    </r>
  </si>
  <si>
    <r>
      <rPr>
        <sz val="11"/>
        <color rgb="FF000000"/>
        <rFont val="Calibri"/>
        <family val="2"/>
      </rPr>
      <t>D.4.1 Der rådes over menneskelige ressourcer til at implementere vigtige IHR-kapacitetskrav</t>
    </r>
  </si>
  <si>
    <r>
      <rPr>
        <sz val="11"/>
        <color rgb="FF000000"/>
        <rFont val="Calibri"/>
        <family val="2"/>
      </rPr>
      <t>Der rådes over menneskelige ressourcer til at implementere vigtige IHR-kapacitetskrav.</t>
    </r>
  </si>
  <si>
    <r>
      <rPr>
        <sz val="11"/>
        <color theme="1" tint="0.49989318521683401"/>
        <rFont val="Calibri"/>
        <family val="2"/>
      </rPr>
      <t>D.4.2 Et undervisningsprogram i anvendt epidemiologi er indført, f.eks. FETP</t>
    </r>
  </si>
  <si>
    <r>
      <rPr>
        <sz val="11"/>
        <color rgb="FF000000"/>
        <rFont val="Calibri"/>
        <family val="2"/>
      </rPr>
      <t>D.4.3 Arbejdsstyrkestrategi</t>
    </r>
  </si>
  <si>
    <r>
      <rPr>
        <sz val="11"/>
        <color rgb="FF000000"/>
        <rFont val="Calibri"/>
        <family val="2"/>
      </rPr>
      <t>Sundhedspersonalets kvalifikationer og kompetencer er styrket med henblik på at opretholde overvågning af folkesundheden og reagere på alle niveauer i sundhedsvæsenet.</t>
    </r>
  </si>
  <si>
    <r>
      <rPr>
        <b/>
        <sz val="16"/>
        <color rgb="FF000000"/>
        <rFont val="Calibri"/>
        <family val="2"/>
      </rPr>
      <t>Indsats</t>
    </r>
  </si>
  <si>
    <r>
      <rPr>
        <sz val="11"/>
        <color rgb="FF000000"/>
        <rFont val="Calibri"/>
        <family val="2"/>
      </rPr>
      <t>R.1.1 Der er udarbejdet og gennemført en national beredskabs- og indsatsplan til imødegåelse af forskellige folkesundhedsmæssige farer</t>
    </r>
  </si>
  <si>
    <r>
      <rPr>
        <sz val="11"/>
        <color rgb="FF000000"/>
        <rFont val="Calibri"/>
        <family val="2"/>
      </rPr>
      <t>Der er udarbejdet en national sundhedsberedskabsplan, der holdes opdateret eller godkendes af f.eks. den nationale kompetente myndighed.</t>
    </r>
  </si>
  <si>
    <r>
      <rPr>
        <sz val="11"/>
        <color rgb="FF000000"/>
        <rFont val="Calibri"/>
        <family val="2"/>
      </rPr>
      <t>Den nationale sundhedsberedskabsplan er implementeret.</t>
    </r>
  </si>
  <si>
    <r>
      <rPr>
        <sz val="11"/>
        <color rgb="FF000000"/>
        <rFont val="Calibri"/>
        <family val="2"/>
      </rPr>
      <t>R.1.2 Prioriterede sundhedsrisici er kortlagt, og prioriterede sundhedsressourcer finder anvendelse.</t>
    </r>
  </si>
  <si>
    <r>
      <rPr>
        <sz val="11"/>
        <color rgb="FF000000"/>
        <rFont val="Calibri"/>
        <family val="2"/>
      </rPr>
      <t>Prioriterede sundhedsrisici er kortlagt, og prioriterede sundhedsressourcer finder anvendelse.</t>
    </r>
  </si>
  <si>
    <r>
      <rPr>
        <sz val="11"/>
        <color rgb="FF000000"/>
        <rFont val="Calibri"/>
        <family val="2"/>
      </rPr>
      <t>R.2.1 Kapacitet til at aktivere nødoperationer</t>
    </r>
  </si>
  <si>
    <r>
      <rPr>
        <sz val="11"/>
        <color rgb="FF000000"/>
        <rFont val="Calibri"/>
        <family val="2"/>
      </rPr>
      <t>Der er indført et operationelt nødprogram, der indbefatter et nødkontrolcenter, operationelle procedurer og planer samt kapacitet til at aktivere en akutindsats.</t>
    </r>
  </si>
  <si>
    <r>
      <rPr>
        <sz val="11"/>
        <color rgb="FF000000"/>
        <rFont val="Calibri"/>
        <family val="2"/>
      </rPr>
      <t>R.2.2 Nødkontrolcenter, operationelle procedurer og planer</t>
    </r>
  </si>
  <si>
    <r>
      <rPr>
        <sz val="11"/>
        <color rgb="FF000000"/>
        <rFont val="Calibri"/>
        <family val="2"/>
      </rPr>
      <t>R.2.3 Operationelt nødprogram</t>
    </r>
  </si>
  <si>
    <r>
      <rPr>
        <sz val="11"/>
        <color rgb="FF000000"/>
        <rFont val="Calibri"/>
        <family val="2"/>
      </rPr>
      <t>R.2.4 Der er gennemført procedurer til håndtering af sygdomstilfælde i forbindelse med relevante farer som defineret i IHR.</t>
    </r>
  </si>
  <si>
    <r>
      <rPr>
        <sz val="11"/>
        <color rgb="FF000000"/>
        <rFont val="Calibri"/>
        <family val="2"/>
      </rPr>
      <t>Der er gennemført procedurer til håndtering af sygdomstilfælde i forbindelse med relevante farer som defineret i IHR.</t>
    </r>
  </si>
  <si>
    <r>
      <rPr>
        <sz val="11"/>
        <color rgb="FF000000"/>
        <rFont val="Calibri"/>
        <family val="2"/>
      </rPr>
      <t>R.3.1 Sundheds- og sikkerhedsmyndighederne (f.eks. politi, grænsekontrol, toldvæsen) er indbyrdes forbundet under en formodet eller bekræftet biologisk hændelse</t>
    </r>
  </si>
  <si>
    <r>
      <rPr>
        <sz val="11"/>
        <color rgb="FF000000"/>
        <rFont val="Calibri"/>
        <family val="2"/>
      </rPr>
      <t>Beredskabsplanlægningen sikrer samarbejde på tværs af sektorer og klart definerede roller og ansvar for alle interessenter.</t>
    </r>
  </si>
  <si>
    <r>
      <rPr>
        <sz val="11"/>
        <color rgb="FF000000"/>
        <rFont val="Calibri"/>
        <family val="2"/>
      </rPr>
      <t>R.4.1 Der er indført et system til afsendelse og modtagelse af medicinske modforanstaltninger i en folkesundhedsmæssig nødsituation</t>
    </r>
  </si>
  <si>
    <r>
      <rPr>
        <sz val="11"/>
        <color rgb="FF000000"/>
        <rFont val="Calibri"/>
        <family val="2"/>
      </rPr>
      <t>Der er indført procedurer for afsendelse og modtagelse af medicinske modforanstaltninger i en folkesundhedsmæssig nødsituation.</t>
    </r>
  </si>
  <si>
    <r>
      <rPr>
        <sz val="11"/>
        <color rgb="FF000000"/>
        <rFont val="Calibri"/>
        <family val="2"/>
      </rPr>
      <t>R.4.2 Der er indført et system til afsendelse og modtagelse af sundhedspersonale i en folkesundhedsmæssig nødsituation</t>
    </r>
  </si>
  <si>
    <r>
      <rPr>
        <sz val="11"/>
        <color rgb="FF000000"/>
        <rFont val="Calibri"/>
        <family val="2"/>
      </rPr>
      <t>I tilfælde, hvor indsatspersonale bistår ved en folkesundhedsmæssig nødsituation i udlandet, er der fastlagt en protokol for sygetransport.</t>
    </r>
  </si>
  <si>
    <r>
      <rPr>
        <sz val="11"/>
        <color rgb="FF000000"/>
        <rFont val="Calibri"/>
        <family val="2"/>
      </rPr>
      <t>R.5.1 Risikokommunikationssystemer (planer, mekanismer osv.)</t>
    </r>
  </si>
  <si>
    <r>
      <rPr>
        <sz val="11"/>
        <color rgb="FF000000"/>
        <rFont val="Calibri"/>
        <family val="2"/>
      </rPr>
      <t>Der er fastlagt kommunikationspolitikker og -procedurer til udvikling, koordinering og udbredelse af information vedrørende hændelser, der udgør en bekymring for folkesundheden.</t>
    </r>
  </si>
  <si>
    <r>
      <rPr>
        <sz val="11"/>
        <color rgb="FF000000"/>
        <rFont val="Calibri"/>
        <family val="2"/>
      </rPr>
      <t>R.5.2 Intern og partnerrelateret kommunikation og koordinering</t>
    </r>
  </si>
  <si>
    <r>
      <rPr>
        <sz val="11"/>
        <color rgb="FF000000"/>
        <rFont val="Calibri"/>
        <family val="2"/>
      </rPr>
      <t>Der er fastlagt kommunikationspolitikker og -procedurer til udvikling, koordinering og udbredelse af information vedrørende hændelser, der udgør en bekymring for folkesundheden.</t>
    </r>
  </si>
  <si>
    <r>
      <rPr>
        <sz val="11"/>
        <color rgb="FF000000"/>
        <rFont val="Calibri"/>
        <family val="2"/>
      </rPr>
      <t>Der er fastlagt procedurer til koordinering af alle relevante partnere i sundhedsvæsenet, herunder sundhedscentre og læge- og psykologklinikker.</t>
    </r>
  </si>
  <si>
    <r>
      <rPr>
        <sz val="11"/>
        <color rgb="FF000000"/>
        <rFont val="Calibri"/>
        <family val="2"/>
      </rPr>
      <t>Koordinering omfatter aktivering af støttenetværk, rådgivende grupper, partnernetværk og kommunikation</t>
    </r>
  </si>
  <si>
    <r>
      <rPr>
        <sz val="11"/>
        <color rgb="FF000000"/>
        <rFont val="Calibri"/>
        <family val="2"/>
      </rPr>
      <t>R.5.3 Offentlig kommunikation</t>
    </r>
  </si>
  <si>
    <r>
      <rPr>
        <sz val="11"/>
        <color rgb="FF000000"/>
        <rFont val="Calibri"/>
        <family val="2"/>
      </rPr>
      <t>Hændelsesrelateret information udsendes til offentligheden for at oplyse om udbruddet, skabe tryghed og minimere risikoen for infektion.</t>
    </r>
  </si>
  <si>
    <r>
      <rPr>
        <sz val="11"/>
        <color rgb="FF000000"/>
        <rFont val="Calibri"/>
        <family val="2"/>
      </rPr>
      <t>Der udformes nøglebudskaber, som kommunikeres til offentligheden.</t>
    </r>
  </si>
  <si>
    <r>
      <rPr>
        <sz val="11"/>
        <color theme="1" tint="0.49989318521683401"/>
        <rFont val="Calibri"/>
        <family val="2"/>
      </rPr>
      <t>R.5.4 Kommunikation med de berørte lokalsamfund</t>
    </r>
  </si>
  <si>
    <r>
      <rPr>
        <sz val="11"/>
        <color rgb="FF000000"/>
        <rFont val="Calibri"/>
        <family val="2"/>
      </rPr>
      <t>R.5.5 Styring af dynamisk lytning og rygter</t>
    </r>
  </si>
  <si>
    <r>
      <rPr>
        <sz val="11"/>
        <color rgb="FF000000"/>
        <rFont val="Calibri"/>
        <family val="2"/>
      </rPr>
      <t>Informationen til offentligheden tager hensyn til offentlighedens opfattelse af risici.</t>
    </r>
  </si>
  <si>
    <r>
      <rPr>
        <sz val="11"/>
        <color rgb="FF000000"/>
        <rFont val="Calibri"/>
        <family val="2"/>
      </rPr>
      <t>Den forventede adfærdsmæssige reaktion (f.eks. bekymringsniveauet i befolkningen) tages i betragtning i beslutningsprocessen.</t>
    </r>
  </si>
  <si>
    <r>
      <rPr>
        <b/>
        <sz val="16"/>
        <color rgb="FF000000"/>
        <rFont val="Calibri"/>
        <family val="2"/>
      </rPr>
      <t>Andre IHR-relaterede farer og indrejsepunkter</t>
    </r>
  </si>
  <si>
    <r>
      <rPr>
        <sz val="11"/>
        <color rgb="FF000000"/>
        <rFont val="Calibri"/>
        <family val="2"/>
      </rPr>
      <t>PoE.1 Rutinemæssige kapaciteter er etableret ved indrejsepunkterne.</t>
    </r>
  </si>
  <si>
    <r>
      <rPr>
        <sz val="11"/>
        <color rgb="FF000000"/>
        <rFont val="Calibri"/>
        <family val="2"/>
      </rPr>
      <t>IHR-forpligtelserne vedrørende indrejsepunkter er opfyldt.</t>
    </r>
  </si>
  <si>
    <r>
      <rPr>
        <sz val="11"/>
        <color rgb="FF000000"/>
        <rFont val="Calibri"/>
        <family val="2"/>
      </rPr>
      <t>PoE.2 Effektiv sundhedsindsats ved indrejsepunkterne.</t>
    </r>
  </si>
  <si>
    <r>
      <rPr>
        <sz val="11"/>
        <color rgb="FF000000"/>
        <rFont val="Calibri"/>
        <family val="2"/>
      </rPr>
      <t>Der er fastlagt en effektiv sundhedsindsats ved indrejsepunkter i overensstemmelse med IHR.</t>
    </r>
  </si>
  <si>
    <r>
      <rPr>
        <sz val="11"/>
        <color rgb="FF000000"/>
        <rFont val="Calibri"/>
        <family val="2"/>
      </rPr>
      <t>CE.1 Der er fastlagt mekanismer til detektion og håndtering af kemiske hændelser eller nødsituationer, og de fungerer.</t>
    </r>
  </si>
  <si>
    <r>
      <rPr>
        <sz val="11"/>
        <color rgb="FF000000"/>
        <rFont val="Calibri"/>
        <family val="2"/>
      </rPr>
      <t>Der er indført beredskabsplaner i tilfælde af biologiske farer, som er udviklet i et samarbejde mellem sundhedsvæsenet og andre sektorer, herunder beredskabsstyrelsen og grænsekontrol- og toldmyndighederne.</t>
    </r>
  </si>
  <si>
    <r>
      <rPr>
        <sz val="11"/>
        <color theme="1" tint="0.49989318521683401"/>
        <rFont val="Calibri"/>
        <family val="2"/>
      </rPr>
      <t>CE.2 Der er indført en styringsramme, der gør det muligt at håndtere kemiske hændelser</t>
    </r>
  </si>
  <si>
    <r>
      <rPr>
        <sz val="11"/>
        <color theme="1" tint="0.49989318521683401"/>
        <rFont val="Calibri"/>
        <family val="2"/>
      </rPr>
      <t>RE.1 Der er fastlagt mekanismer til detektion og håndtering af radiologiske og nukleare nødsituationer, og de fungerer.</t>
    </r>
  </si>
  <si>
    <r>
      <rPr>
        <sz val="11"/>
        <color theme="1" tint="0.49989318521683401"/>
        <rFont val="Calibri"/>
        <family val="2"/>
      </rPr>
      <t>RE.2 Der er indført en styringsramme, der gør det muligt at håndtere radiologiske nødsituationer</t>
    </r>
  </si>
  <si>
    <t>D1-36</t>
  </si>
  <si>
    <t>D1-31</t>
  </si>
  <si>
    <t>D5-28</t>
  </si>
  <si>
    <t>D5-27</t>
  </si>
  <si>
    <t>D1-26</t>
  </si>
  <si>
    <t>D1-38</t>
  </si>
  <si>
    <t>D3-12</t>
  </si>
  <si>
    <t>D3-14</t>
  </si>
  <si>
    <t>D3-16</t>
  </si>
  <si>
    <t>D3-29</t>
  </si>
  <si>
    <t>D3-30</t>
  </si>
  <si>
    <t>D3-26</t>
  </si>
  <si>
    <t>D3-25</t>
  </si>
  <si>
    <t>D3-31</t>
  </si>
  <si>
    <t>D3-14</t>
  </si>
  <si>
    <t>D5-40</t>
  </si>
  <si>
    <t>D3-30</t>
  </si>
  <si>
    <t>D1-63</t>
  </si>
  <si>
    <t>D2-12</t>
  </si>
  <si>
    <t>D1-14</t>
  </si>
  <si>
    <t>D1-15</t>
  </si>
  <si>
    <t>D1-30</t>
  </si>
  <si>
    <t>D5-14</t>
  </si>
  <si>
    <t>D5-50</t>
  </si>
  <si>
    <t>D1-25</t>
  </si>
  <si>
    <t>D5-26</t>
  </si>
  <si>
    <t>D5-31</t>
  </si>
  <si>
    <t>D1-43</t>
  </si>
  <si>
    <t>D1-43</t>
  </si>
  <si>
    <t>D5-19</t>
  </si>
  <si>
    <t>D5-21</t>
  </si>
  <si>
    <t>D1-54</t>
  </si>
  <si>
    <t>D1-56</t>
  </si>
  <si>
    <t>D1-59</t>
  </si>
  <si>
    <t>D5-23</t>
  </si>
  <si>
    <t>D1-64</t>
  </si>
  <si>
    <t>D5-49</t>
  </si>
  <si>
    <t>D1-34</t>
  </si>
  <si>
    <r>
      <rPr>
        <b/>
        <sz val="18"/>
        <color rgb="FFFFFFFF"/>
        <rFont val="Calibri"/>
        <family val="2"/>
      </rPr>
      <t>Overblik over BSI og CSI</t>
    </r>
  </si>
  <si>
    <r>
      <rPr>
        <b/>
        <sz val="11"/>
        <color rgb="FFFFFFFF"/>
        <rFont val="Calibri"/>
        <family val="2"/>
      </rPr>
      <t>D1: Forudgående forberedelse og ledelse</t>
    </r>
  </si>
  <si>
    <r>
      <rPr>
        <b/>
        <sz val="11"/>
        <color rgb="FF000000"/>
        <rFont val="Calibri"/>
        <family val="2"/>
      </rPr>
      <t>BSI</t>
    </r>
  </si>
  <si>
    <r>
      <rPr>
        <b/>
        <sz val="11"/>
        <color rgb="FF000000"/>
        <rFont val="Calibri"/>
        <family val="2"/>
      </rPr>
      <t>CSI</t>
    </r>
  </si>
  <si>
    <r>
      <rPr>
        <sz val="11"/>
        <color rgb="FF000000"/>
        <rFont val="Calibri"/>
        <family val="2"/>
      </rPr>
      <t>1 Beredskabet er integreret i det nationale sundhedsvæsens strategier, økonomi og planlægning.</t>
    </r>
  </si>
  <si>
    <r>
      <rPr>
        <sz val="11"/>
        <color rgb="FF000000"/>
        <rFont val="Calibri"/>
        <family val="2"/>
      </rPr>
      <t>2 Lovgivning om og politikker for tværsektoriel risikostyring i nødsituationer omfatter trusler mod folkesundheden.</t>
    </r>
  </si>
  <si>
    <r>
      <rPr>
        <sz val="11"/>
        <color rgb="FF000000"/>
        <rFont val="Calibri"/>
        <family val="2"/>
      </rPr>
      <t>3 Der er udarbejdet en national sundhedsberedskabsplan, der holdes opdateret eller godkendes af f.eks. den nationale kompetente myndighed.</t>
    </r>
  </si>
  <si>
    <r>
      <rPr>
        <sz val="11"/>
        <color rgb="FF000000"/>
        <rFont val="Calibri"/>
        <family val="2"/>
      </rPr>
      <t>3.1. Den nationale sundhedsberedskabsplan er implementeret.</t>
    </r>
  </si>
  <si>
    <r>
      <rPr>
        <sz val="11"/>
        <color rgb="FF000000"/>
        <rFont val="Calibri"/>
        <family val="2"/>
      </rPr>
      <t>3.2 Beredskabsplanerne er fleksible og lette at tilpasse.</t>
    </r>
  </si>
  <si>
    <r>
      <rPr>
        <sz val="11"/>
        <color rgb="FF000000"/>
        <rFont val="Calibri"/>
        <family val="2"/>
      </rPr>
      <t>3.3 Beredskabsplanlægningen omfatter et samfundsberedskab med henblik på at forberede sig på, modstå og komme sig efter hændelser, der påvirker folkesundheden.</t>
    </r>
  </si>
  <si>
    <r>
      <rPr>
        <sz val="11"/>
        <color rgb="FF000000"/>
        <rFont val="Calibri"/>
        <family val="2"/>
      </rPr>
      <t>4 Beredskabsplanlægningen omfatter en selvvurdering, der involverer identificering af mangler og mulige løsninger, kapacitet inden for menneskelige ressourcer og relevante nationale interessenter.</t>
    </r>
  </si>
  <si>
    <r>
      <rPr>
        <sz val="11"/>
        <color rgb="FF000000"/>
        <rFont val="Calibri"/>
        <family val="2"/>
      </rPr>
      <t xml:space="preserve">4.1 En sådan selvvurdering er integreret i den eksisterende strategiske, planlægningsmæssige og økonomiske mekanisme. </t>
    </r>
  </si>
  <si>
    <r>
      <rPr>
        <sz val="11"/>
        <color rgb="FF000000"/>
        <rFont val="Calibri"/>
        <family val="2"/>
      </rPr>
      <t>5 Beredskabsplanlægningen omfatter vurdering og styrkelse af eksisterende kapaciteter (strukturer/tjenester, medarbejderes udstyr, skriftlige beredskabsplaner, standardprocedurer).</t>
    </r>
  </si>
  <si>
    <r>
      <rPr>
        <sz val="11"/>
        <color rgb="FF000000"/>
        <rFont val="Calibri"/>
        <family val="2"/>
      </rPr>
      <t>5.1 Beredskabsplanerne omfatter en strategi for kapacitetsopbygning.</t>
    </r>
  </si>
  <si>
    <r>
      <rPr>
        <sz val="11"/>
        <color rgb="FF000000"/>
        <rFont val="Calibri"/>
        <family val="2"/>
      </rPr>
      <t>5.2 Beredskabs- og indsatssystemet til håndtering af folkesundhedsmæssige nødsituationer (herunder smitsomme sygdomme) lever op til bedste praksis i EU.</t>
    </r>
  </si>
  <si>
    <r>
      <rPr>
        <sz val="11"/>
        <color rgb="FF000000"/>
        <rFont val="Calibri"/>
        <family val="2"/>
      </rPr>
      <t>5.3 Pandemiplanerne er i overensstemmelse med tilgængelige internationale vejledninger (f.eks. fra WHO og EU).</t>
    </r>
  </si>
  <si>
    <r>
      <rPr>
        <sz val="11"/>
        <color rgb="FF000000"/>
        <rFont val="Calibri"/>
        <family val="2"/>
      </rPr>
      <t>6 Beredskabsplanlægningen omfatter relevante medicinske forholdsregler for at beskytte folkesundheden i medlemsstaten.</t>
    </r>
  </si>
  <si>
    <r>
      <rPr>
        <sz val="11"/>
        <color rgb="FF000000"/>
        <rFont val="Calibri"/>
        <family val="2"/>
      </rPr>
      <t>6.1 Beredskabsplanlægningen omfatter identificering af leverandører af medicinske modforanstaltninger, herunder leveringskapacitet og -tid.</t>
    </r>
  </si>
  <si>
    <r>
      <rPr>
        <sz val="11"/>
        <color rgb="FF000000"/>
        <rFont val="Calibri"/>
        <family val="2"/>
      </rPr>
      <t>7 Beredskabsplanlægningen sikrer samarbejde på tværs af sektorer og klart definerede roller og ansvar for alle interessenter.</t>
    </r>
  </si>
  <si>
    <r>
      <rPr>
        <sz val="11"/>
        <color rgb="FF000000"/>
        <rFont val="Calibri"/>
        <family val="2"/>
      </rPr>
      <t>7.1 Der er indført et tværministerielt biosikkerheds- og biosikringssystem med inddragelse af alle myndigheder (formelle og uformelle netværk), hvad angår faciliteter til mennesker, dyr og landbrug.</t>
    </r>
  </si>
  <si>
    <r>
      <rPr>
        <sz val="11"/>
        <color rgb="FF000000"/>
        <rFont val="Calibri"/>
        <family val="2"/>
      </rPr>
      <t>7.2 Koordinering, kommando og kontrol på tværs af sektorer og interessenter er baseret på etableret infrastruktur.</t>
    </r>
  </si>
  <si>
    <r>
      <rPr>
        <sz val="11"/>
        <color rgb="FF000000"/>
        <rFont val="Calibri"/>
        <family val="2"/>
      </rPr>
      <t>7.3 Koordinering, kommando og kontrol på tværs af sektorer og interessenter bliver løbende styrket i planlægningsprocessen.</t>
    </r>
  </si>
  <si>
    <r>
      <rPr>
        <sz val="11"/>
        <color rgb="FF000000"/>
        <rFont val="Calibri"/>
        <family val="2"/>
      </rPr>
      <t>7.4 Beredskabsplanlægningen omfatter kapacitet til at støtte operationer på flere niveauer (intermediært, på lokalsamfundsniveau og på primærindsatsniveau) i en folkesundhedsmæssig nødsituation.</t>
    </r>
  </si>
  <si>
    <r>
      <rPr>
        <sz val="11"/>
        <color rgb="FF000000"/>
        <rFont val="Calibri"/>
        <family val="2"/>
      </rPr>
      <t>8 Prioriterede sundhedsrisici er kortlagt, og prioriterede sundhedsressourcer finder anvendelse.</t>
    </r>
  </si>
  <si>
    <r>
      <rPr>
        <sz val="11"/>
        <color rgb="FF000000"/>
        <rFont val="Calibri"/>
        <family val="2"/>
      </rPr>
      <t>8.1 En antimikrobiel kontrolordning (en række koordinerede strategier til forbedring af brugen af antimikrobielle lægemidler) er gennemført.</t>
    </r>
  </si>
  <si>
    <r>
      <rPr>
        <sz val="11"/>
        <color rgb="FF000000"/>
        <rFont val="Calibri"/>
        <family val="2"/>
      </rPr>
      <t xml:space="preserve">8.2 Beredskabet omfatter: Kapacitet til at forebygge, detektere og håndtere udbrud i forbindelse med pludselig ankomst af et stort antal indvandrere. </t>
    </r>
  </si>
  <si>
    <r>
      <rPr>
        <sz val="11"/>
        <color rgb="FF000000"/>
        <rFont val="Calibri"/>
        <family val="2"/>
      </rPr>
      <t>9 En specifik national ramme er indført for prioriterede trusler (som f.eks. pandemisk influenza) på tværs af alle sektorer.</t>
    </r>
  </si>
  <si>
    <r>
      <rPr>
        <sz val="11"/>
        <color rgb="FF000000"/>
        <rFont val="Calibri"/>
        <family val="2"/>
      </rPr>
      <t>9.1 Der er indført beredskabsplaner i tilfælde af biologiske farer, som er udviklet i et samarbejde mellem sundhedsvæsenet og andre sektorer, herunder beredskabsstyrelsen og grænsekontrol- og toldmyndighederne.</t>
    </r>
  </si>
  <si>
    <r>
      <rPr>
        <sz val="11"/>
        <color rgb="FF000000"/>
        <rFont val="Calibri"/>
        <family val="2"/>
      </rPr>
      <t>9.2 Hvad angår det pandemiske beredskab, er en stærk tværministeriel planlægnings- og koordineringsindsats under ledelse af sundhedsministeriet af afgørende betydning.</t>
    </r>
  </si>
  <si>
    <r>
      <rPr>
        <sz val="11"/>
        <color rgb="FF000000"/>
        <rFont val="Calibri"/>
        <family val="2"/>
      </rPr>
      <t>10 Beredskabet er etableret i nationale og regionale netværk.</t>
    </r>
  </si>
  <si>
    <r>
      <rPr>
        <sz val="11"/>
        <color rgb="FF000000"/>
        <rFont val="Calibri"/>
        <family val="2"/>
      </rPr>
      <t>11 Et samarbejde mellem lande er indført for at fastholde et højt beredskabsniveau.</t>
    </r>
  </si>
  <si>
    <r>
      <rPr>
        <sz val="11"/>
        <color rgb="FF000000"/>
        <rFont val="Calibri"/>
        <family val="2"/>
      </rPr>
      <t>12 De nationale IHR-knudepunktsfunktioner og -operationer er indført som defineret i IHR (2005).</t>
    </r>
  </si>
  <si>
    <r>
      <rPr>
        <sz val="11"/>
        <color rgb="FF000000"/>
        <rFont val="Calibri"/>
        <family val="2"/>
      </rPr>
      <t>13 Der er fastlagt kommunikationspolitikker og -procedurer til udvikling, koordinering og udbredelse af information vedrørende hændelser, der udgør en bekymring for folkesundheden.</t>
    </r>
  </si>
  <si>
    <r>
      <rPr>
        <sz val="11"/>
        <color rgb="FF000000"/>
        <rFont val="Calibri"/>
        <family val="2"/>
      </rPr>
      <t>13.1 En kommunikationsstrategi sikrer rettidig og effektiv kommunikation før og under en hændelse.</t>
    </r>
  </si>
  <si>
    <r>
      <rPr>
        <sz val="11"/>
        <color rgb="FF000000"/>
        <rFont val="Calibri"/>
        <family val="2"/>
      </rPr>
      <t>13.2 Kommunikationsstrategien omfatter en plan for opskalering.</t>
    </r>
  </si>
  <si>
    <r>
      <rPr>
        <sz val="11"/>
        <color rgb="FF000000"/>
        <rFont val="Calibri"/>
        <family val="2"/>
      </rPr>
      <t>13.3 Planerne for kommunikation i nødsituationer er fleksible og opdateres ved behov.</t>
    </r>
  </si>
  <si>
    <r>
      <rPr>
        <sz val="11"/>
        <color rgb="FF000000"/>
        <rFont val="Calibri"/>
        <family val="2"/>
      </rPr>
      <t>13.4 Planerne for kommunikation i nødsituationer er pragmatiske og lette at implementere.</t>
    </r>
  </si>
  <si>
    <r>
      <rPr>
        <sz val="11"/>
        <color rgb="FF000000"/>
        <rFont val="Calibri"/>
        <family val="2"/>
      </rPr>
      <t>13.5 Planerne for kommunikation i nødsituationer er afprøvet.</t>
    </r>
  </si>
  <si>
    <r>
      <rPr>
        <sz val="11"/>
        <color rgb="FF000000"/>
        <rFont val="Calibri"/>
        <family val="2"/>
      </rPr>
      <t>13.6 Planerne for kommunikation i nødsituationer tager hensyn til, at visse hændelser får øget medieopmærksomhed.</t>
    </r>
  </si>
  <si>
    <r>
      <rPr>
        <sz val="11"/>
        <color rgb="FF000000"/>
        <rFont val="Calibri"/>
        <family val="2"/>
      </rPr>
      <t>13.7 Planerne for kommunikation i nødsituationer tager hensyn til, at visse hændelser medfører et større krav om information fra offentligheden.</t>
    </r>
  </si>
  <si>
    <r>
      <rPr>
        <sz val="11"/>
        <color rgb="FF000000"/>
        <rFont val="Calibri"/>
        <family val="2"/>
      </rPr>
      <t>13.8 Der er indført flere forskellige risikokommunikationskanaler (f.eks. hjemmeside, e-mail, emne-specifikke telefonlinjer).</t>
    </r>
  </si>
  <si>
    <r>
      <rPr>
        <sz val="11"/>
        <color rgb="FF000000"/>
        <rFont val="Calibri"/>
        <family val="2"/>
      </rPr>
      <t>13.9 Der udsendes rettidig information og vejledning om hændelser til sundhedspersonale og andre fagpersoner, så de kan reagere hensigtsmæssigt over for offentligheden.</t>
    </r>
  </si>
  <si>
    <r>
      <rPr>
        <b/>
        <sz val="11"/>
        <color rgb="FFFFFFFF"/>
        <rFont val="Calibri"/>
        <family val="2"/>
      </rPr>
      <t>D2: Ressourcer: veluddannet arbejdsstyrke</t>
    </r>
  </si>
  <si>
    <r>
      <rPr>
        <b/>
        <sz val="11"/>
        <color rgb="FF000000"/>
        <rFont val="Calibri"/>
        <family val="2"/>
      </rPr>
      <t>BSI</t>
    </r>
  </si>
  <si>
    <r>
      <rPr>
        <b/>
        <sz val="11"/>
        <color rgb="FF000000"/>
        <rFont val="Calibri"/>
        <family val="2"/>
      </rPr>
      <t>CSI</t>
    </r>
  </si>
  <si>
    <r>
      <rPr>
        <sz val="11"/>
        <color rgb="FF000000"/>
        <rFont val="Calibri"/>
        <family val="2"/>
      </rPr>
      <t>1 Sundhedspersonalets kvalifikationer og kompetencer er tilstrækkelige til at opretholde overvågning af folkesundheden og reagere på alle niveauer i sundhedsvæsenet.</t>
    </r>
  </si>
  <si>
    <r>
      <rPr>
        <sz val="11"/>
        <color rgb="FF000000"/>
        <rFont val="Calibri"/>
        <family val="2"/>
      </rPr>
      <t>2 Der rådes over menneskelige ressourcer til at implementere vigtige IHR-kapacitetskrav.</t>
    </r>
  </si>
  <si>
    <r>
      <rPr>
        <sz val="11"/>
        <color rgb="FF000000"/>
        <rFont val="Calibri"/>
        <family val="2"/>
      </rPr>
      <t>3 Der er sikret adgang til en kompetent arbejdsstyrke inden for en række sammenhængende sundhedstjenester.</t>
    </r>
  </si>
  <si>
    <r>
      <rPr>
        <sz val="11"/>
        <color rgb="FF000000"/>
        <rFont val="Calibri"/>
        <family val="2"/>
      </rPr>
      <t>4 Uddannelse, undervisning og øvelser støttes på det strategiske og operationelle niveau i en organisation.</t>
    </r>
  </si>
  <si>
    <r>
      <rPr>
        <sz val="11"/>
        <color rgb="FF000000"/>
        <rFont val="Calibri"/>
        <family val="2"/>
      </rPr>
      <t>4.1 Uddannelse, undervisning og øvelser er en del af en organisations beredskabsplanlægning.</t>
    </r>
  </si>
  <si>
    <r>
      <rPr>
        <sz val="11"/>
        <color rgb="FF000000"/>
        <rFont val="Calibri"/>
        <family val="2"/>
      </rPr>
      <t>5 Beredskabsniveauet vurderes gennem simuleringsøvelser.</t>
    </r>
  </si>
  <si>
    <r>
      <rPr>
        <sz val="11"/>
        <color rgb="FF000000"/>
        <rFont val="Calibri"/>
        <family val="2"/>
      </rPr>
      <t>5.1 Relevante partnerorganisationer er involveret i øvelser for at forbedre forståelsen af hver enkelt organisations indsatsplaner.</t>
    </r>
  </si>
  <si>
    <r>
      <rPr>
        <sz val="11"/>
        <color rgb="FF000000"/>
        <rFont val="Calibri"/>
        <family val="2"/>
      </rPr>
      <t>6 Undervisning, øvelser og hændelsesgennemgange bruges til at forstå og forbedre risikostyringsprocedurerne og styrke kapaciteten.</t>
    </r>
  </si>
  <si>
    <r>
      <rPr>
        <sz val="11"/>
        <color rgb="FF000000"/>
        <rFont val="Calibri"/>
        <family val="2"/>
      </rPr>
      <t>6.1 Øvelserne er baseret på et scenarie og er skræddersyet til konteksten (f.eks. lokalt, regionalt, nationalt eller internationalt).</t>
    </r>
  </si>
  <si>
    <r>
      <rPr>
        <sz val="11"/>
        <color rgb="FF000000"/>
        <rFont val="Calibri"/>
        <family val="2"/>
      </rPr>
      <t>6.2 For at kunne foretage en vellykket simuleringsøvelse har planlægningsgruppen et klart mandat og beføjelser til at planlægge, gennemføre og evaluere øvelsesforløbet.</t>
    </r>
  </si>
  <si>
    <r>
      <rPr>
        <sz val="11"/>
        <color rgb="FF000000"/>
        <rFont val="Calibri"/>
        <family val="2"/>
      </rPr>
      <t>6.3 Formålet med en simuleringsøvelse er at identificere områder, hvor indsatsen kan forbedres.</t>
    </r>
  </si>
  <si>
    <r>
      <rPr>
        <sz val="11"/>
        <color rgb="FF000000"/>
        <rFont val="Calibri"/>
        <family val="2"/>
      </rPr>
      <t>7 Øvelserne gennemføres for at afprøve den faktiske funktion af vigtige IHR-kapaciteter.</t>
    </r>
  </si>
  <si>
    <r>
      <rPr>
        <sz val="11"/>
        <color rgb="FF000000"/>
        <rFont val="Calibri"/>
        <family val="2"/>
      </rPr>
      <t>8 De oprindelige målsætninger for uddannelse, undervisning og simuleringsøvelser evalueres, og erfaringerne dokumenteres i en rapport.</t>
    </r>
  </si>
  <si>
    <r>
      <rPr>
        <b/>
        <sz val="11"/>
        <color rgb="FFFFFFFF"/>
        <rFont val="Calibri"/>
        <family val="2"/>
      </rPr>
      <t>D3: Støttekapacitet: overvågning</t>
    </r>
  </si>
  <si>
    <r>
      <rPr>
        <b/>
        <sz val="11"/>
        <color rgb="FF000000"/>
        <rFont val="Calibri"/>
        <family val="2"/>
      </rPr>
      <t>BSI</t>
    </r>
  </si>
  <si>
    <r>
      <rPr>
        <b/>
        <sz val="11"/>
        <color rgb="FF000000"/>
        <rFont val="Calibri"/>
        <family val="2"/>
      </rPr>
      <t>CSI</t>
    </r>
  </si>
  <si>
    <r>
      <rPr>
        <sz val="11"/>
        <color rgb="FF000000"/>
        <rFont val="Calibri"/>
        <family val="2"/>
      </rPr>
      <t>1 Der er indført et indikatorbaseret overvågningssystem.</t>
    </r>
  </si>
  <si>
    <r>
      <rPr>
        <sz val="11"/>
        <color rgb="FF000000"/>
        <rFont val="Calibri"/>
        <family val="2"/>
      </rPr>
      <t>1.1 Disse indikatorer defineres i protokoller for at muliggøre rettidig opfølgning.</t>
    </r>
  </si>
  <si>
    <r>
      <rPr>
        <sz val="11"/>
        <color rgb="FF000000"/>
        <rFont val="Calibri"/>
        <family val="2"/>
      </rPr>
      <t>2 Der er indført et epidemiologisk efterretningssystem.</t>
    </r>
  </si>
  <si>
    <r>
      <rPr>
        <sz val="11"/>
        <color rgb="FF000000"/>
        <rFont val="Calibri"/>
        <family val="2"/>
      </rPr>
      <t>2.1 Hændelser, der udgør en bekymring for folkesundheden, er defineret i protokoller for at muliggøre rettidig opfølgning.</t>
    </r>
  </si>
  <si>
    <r>
      <rPr>
        <sz val="11"/>
        <color rgb="FF000000"/>
        <rFont val="Calibri"/>
        <family val="2"/>
      </rPr>
      <t>2.2 Overvågningssystemet giver realtidsrapportering af overvågningsdata.</t>
    </r>
  </si>
  <si>
    <r>
      <rPr>
        <sz val="11"/>
        <color rgb="FF000000"/>
        <rFont val="Calibri"/>
        <family val="2"/>
      </rPr>
      <t>2.3 Overvågningssystemet er følsomt og fleksibelt nok til at detektere de første tilfælde eller hændelser.</t>
    </r>
  </si>
  <si>
    <r>
      <rPr>
        <sz val="11"/>
        <color rgb="FF000000"/>
        <rFont val="Calibri"/>
        <family val="2"/>
      </rPr>
      <t xml:space="preserve">2.4 Overvågningssystemet indhenter oplysninger fra en lang række forskellige pålidelige kilder. </t>
    </r>
  </si>
  <si>
    <r>
      <rPr>
        <sz val="11"/>
        <color rgb="FF000000"/>
        <rFont val="Calibri"/>
        <family val="2"/>
      </rPr>
      <t>2.5 Overvågningsnetværket omfatter information fra veterinære overvågningssystemer.</t>
    </r>
  </si>
  <si>
    <r>
      <rPr>
        <sz val="11"/>
        <color rgb="FF000000"/>
        <rFont val="Calibri"/>
        <family val="2"/>
      </rPr>
      <t>2.6 Overvågningsnetværket omfatter oplysninger fra entomologiske overvågningssystemer.</t>
    </r>
  </si>
  <si>
    <r>
      <rPr>
        <sz val="11"/>
        <color rgb="FF000000"/>
        <rFont val="Calibri"/>
        <family val="2"/>
      </rPr>
      <t>2.7 Overvågningsnetværket omfatter information fra miljømæssige overvågningssystemer.</t>
    </r>
  </si>
  <si>
    <r>
      <rPr>
        <sz val="11"/>
        <color rgb="FF000000"/>
        <rFont val="Calibri"/>
        <family val="2"/>
      </rPr>
      <t>2.8 Overvågningsnetværket omfatter information fra meteorologiske overvågningssystemer.</t>
    </r>
  </si>
  <si>
    <r>
      <rPr>
        <sz val="11"/>
        <color rgb="FF000000"/>
        <rFont val="Calibri"/>
        <family val="2"/>
      </rPr>
      <t>2.9 Overvågningsnetværket omfatter oplysninger fra mikrobiologiske overvågningssystemer.</t>
    </r>
  </si>
  <si>
    <r>
      <rPr>
        <sz val="11"/>
        <color rgb="FF000000"/>
        <rFont val="Calibri"/>
        <family val="2"/>
      </rPr>
      <t>3 Overvågningssystemet genererer tidlig varsling af en mulig hændelse, der udgør en bekymring for folkesundheden.</t>
    </r>
  </si>
  <si>
    <r>
      <rPr>
        <sz val="11"/>
        <color rgb="FF000000"/>
        <rFont val="Calibri"/>
        <family val="2"/>
      </rPr>
      <t xml:space="preserve">4 Deltagelse i EU-overvågningsnetværk er etableret. </t>
    </r>
  </si>
  <si>
    <r>
      <rPr>
        <sz val="11"/>
        <color rgb="FF000000"/>
        <rFont val="Calibri"/>
        <family val="2"/>
      </rPr>
      <t>5 Overvågningssystemet opfylder EU- og WHO-standarder med hensyn til epidemiologiske data om alle sygdomme, der er under EU-overvågning, sygdomsdefinitioner og rapporteringsprotokoller.</t>
    </r>
  </si>
  <si>
    <r>
      <rPr>
        <sz val="11"/>
        <color rgb="FF000000"/>
        <rFont val="Calibri"/>
        <family val="2"/>
      </rPr>
      <t>6 Overvågningsdata bliver systematisk og regelmæssigt indberettet til de relevante sektorer og interessenter.</t>
    </r>
  </si>
  <si>
    <r>
      <rPr>
        <sz val="11"/>
        <color rgb="FF000000"/>
        <rFont val="Calibri"/>
        <family val="2"/>
      </rPr>
      <t>6.1 Alle relevante overvågningssystemer er integreret i et netværk, der konsekvent udveksler oplysninger.</t>
    </r>
  </si>
  <si>
    <r>
      <rPr>
        <sz val="11"/>
        <color rgb="FF000000"/>
        <rFont val="Calibri"/>
        <family val="2"/>
      </rPr>
      <t>6.2 Der er indført rapporteringsnetværk og -protokoller.</t>
    </r>
  </si>
  <si>
    <r>
      <rPr>
        <sz val="11"/>
        <color rgb="FF000000"/>
        <rFont val="Calibri"/>
        <family val="2"/>
      </rPr>
      <t>6.3 Overvågningssystemet er i stand til at levere den nødvendige information til oplysning og vejledning af indsatsen.</t>
    </r>
  </si>
  <si>
    <r>
      <rPr>
        <b/>
        <sz val="11"/>
        <color rgb="FFFFFFFF"/>
        <rFont val="Calibri"/>
        <family val="2"/>
      </rPr>
      <t>D4: Støttekapacitet: risikovurdering</t>
    </r>
  </si>
  <si>
    <r>
      <rPr>
        <b/>
        <sz val="11"/>
        <color rgb="FF000000"/>
        <rFont val="Calibri"/>
        <family val="2"/>
      </rPr>
      <t>BSI</t>
    </r>
  </si>
  <si>
    <r>
      <rPr>
        <b/>
        <sz val="11"/>
        <color rgb="FF000000"/>
        <rFont val="Calibri"/>
        <family val="2"/>
      </rPr>
      <t>CSI</t>
    </r>
  </si>
  <si>
    <r>
      <rPr>
        <sz val="11"/>
        <color rgb="FF000000"/>
        <rFont val="Calibri"/>
        <family val="2"/>
      </rPr>
      <t>1 Advarsler og tidlig varsling vurderes på baggrund af en fælles analyse af overvågnings- og andre tilgængelige data.</t>
    </r>
  </si>
  <si>
    <r>
      <rPr>
        <sz val="11"/>
        <color rgb="FF000000"/>
        <rFont val="Calibri"/>
        <family val="2"/>
      </rPr>
      <t>2 En risikovurderingsgruppe samles for at vurdere risiciene ved en (mulig) hændelse, der udgør en bekymring for folkesundheden.</t>
    </r>
  </si>
  <si>
    <r>
      <rPr>
        <sz val="11"/>
        <color rgb="FF000000"/>
        <rFont val="Calibri"/>
        <family val="2"/>
      </rPr>
      <t>2.1 Risikovurderingsgruppen omfatter yderligere eksperter (f.eks. inden for toksikologi, dyresundhed, fødevaresikkerhed osv.).</t>
    </r>
  </si>
  <si>
    <r>
      <rPr>
        <sz val="11"/>
        <color rgb="FF000000"/>
        <rFont val="Calibri"/>
        <family val="2"/>
      </rPr>
      <t>2.2 Risikovurderingsgruppen beslutter på grundlag af sygdomskarakteristikaene, hvor hyppigt risikovurderingen bør opdateres.</t>
    </r>
  </si>
  <si>
    <r>
      <rPr>
        <sz val="11"/>
        <color rgb="FF000000"/>
        <rFont val="Calibri"/>
        <family val="2"/>
      </rPr>
      <t>2.3 Det risikoniveau, der tildeles en hændelse, er baseret på den formodede (eller kendte) fare.</t>
    </r>
  </si>
  <si>
    <r>
      <rPr>
        <sz val="11"/>
        <color rgb="FF000000"/>
        <rFont val="Calibri"/>
        <family val="2"/>
      </rPr>
      <t>2.4 Det risikoniveau, der tildeles en hændelse, er baseret på den mulige eksponering for faren.</t>
    </r>
  </si>
  <si>
    <r>
      <rPr>
        <sz val="11"/>
        <color rgb="FF000000"/>
        <rFont val="Calibri"/>
        <family val="2"/>
      </rPr>
      <t>2.5 Det risikoniveau, der tildeles en hændelse, er baseret på den kontekst, hvori hændelsen finder sted.</t>
    </r>
  </si>
  <si>
    <r>
      <rPr>
        <sz val="11"/>
        <color rgb="FF000000"/>
        <rFont val="Calibri"/>
        <family val="2"/>
      </rPr>
      <t>2.6 Det tildelte risikoniveau er baseret på sygdomskarakteristikaene (som f.eks. antallet af tilfælde/dødsfald, andelen af svær sygdom i befolkningen, de mest berørte kliniske grupper osv.).</t>
    </r>
  </si>
  <si>
    <r>
      <rPr>
        <sz val="11"/>
        <color rgb="FF000000"/>
        <rFont val="Calibri"/>
        <family val="2"/>
      </rPr>
      <t>2.7 Det tildelte risikoniveau er baseret på tjenestekapaciteten (f.eks. antallet af patienter, der kontakter de primære sundhedstjenester, eller som indlægges på hospital eller henvises til intensiv speciallægebehandling).</t>
    </r>
  </si>
  <si>
    <r>
      <rPr>
        <sz val="11"/>
        <color rgb="FF000000"/>
        <rFont val="Calibri"/>
        <family val="2"/>
      </rPr>
      <t>3 Risikovurderingerne anvendes i beredskabsplanlægningen og indsatsaktiviteterne.</t>
    </r>
  </si>
  <si>
    <r>
      <rPr>
        <sz val="11"/>
        <color rgb="FF000000"/>
        <rFont val="Calibri"/>
        <family val="2"/>
      </rPr>
      <t>3.1 Tydeligt definerede spørgsmål anvendes som led i risikovurderingen for at hjælpe med at identificere prioriterede aktiviteter.</t>
    </r>
  </si>
  <si>
    <r>
      <rPr>
        <sz val="11"/>
        <color rgb="FF000000"/>
        <rFont val="Calibri"/>
        <family val="2"/>
      </rPr>
      <t>3.2 Risikovurderingerne anvendes til at identificere risikoområder.</t>
    </r>
  </si>
  <si>
    <r>
      <rPr>
        <sz val="11"/>
        <color rgb="FF000000"/>
        <rFont val="Calibri"/>
        <family val="2"/>
      </rPr>
      <t>3.3 Risikovurderingerne anvendes til at identificere risikopopulationer.</t>
    </r>
  </si>
  <si>
    <r>
      <rPr>
        <sz val="11"/>
        <color rgb="FF000000"/>
        <rFont val="Calibri"/>
        <family val="2"/>
      </rPr>
      <t>3.4 Risikovurderingerne anvendes til at identificere og engagere operationelle partnere.</t>
    </r>
  </si>
  <si>
    <r>
      <rPr>
        <sz val="11"/>
        <color rgb="FF000000"/>
        <rFont val="Calibri"/>
        <family val="2"/>
      </rPr>
      <t>3.5 Risikovurderingerne anvendes til at identificere og engagere vigtige politiske partnere.</t>
    </r>
  </si>
  <si>
    <r>
      <rPr>
        <sz val="11"/>
        <color rgb="FF000000"/>
        <rFont val="Calibri"/>
        <family val="2"/>
      </rPr>
      <t>3.6 Risikokarakteriseringen indbefatter information fra kvantitative modeller, hvis de findes og er tilgængelige.</t>
    </r>
  </si>
  <si>
    <r>
      <rPr>
        <sz val="11"/>
        <color rgb="FF000000"/>
        <rFont val="Calibri"/>
        <family val="2"/>
      </rPr>
      <t>3.7 Risikokarakteriseringen indbefatter ekspertudtalelser.</t>
    </r>
  </si>
  <si>
    <r>
      <rPr>
        <b/>
        <sz val="11"/>
        <color rgb="FFFFFFFF"/>
        <rFont val="Calibri"/>
        <family val="2"/>
      </rPr>
      <t>D5: Styring af indsats ved hændelser</t>
    </r>
  </si>
  <si>
    <r>
      <rPr>
        <b/>
        <sz val="11"/>
        <color rgb="FF000000"/>
        <rFont val="Calibri"/>
        <family val="2"/>
      </rPr>
      <t>BSI</t>
    </r>
  </si>
  <si>
    <r>
      <rPr>
        <b/>
        <sz val="11"/>
        <color rgb="FF000000"/>
        <rFont val="Calibri"/>
        <family val="2"/>
      </rPr>
      <t>CSI</t>
    </r>
  </si>
  <si>
    <r>
      <rPr>
        <sz val="11"/>
        <color rgb="FF000000"/>
        <rFont val="Calibri"/>
        <family val="2"/>
      </rPr>
      <t>1 Der er iværksat specifikke procedurer til aktivering og deaktivering ("stand-down") af beredskabet i folkesundhedsmæssige nødsituationer.</t>
    </r>
  </si>
  <si>
    <r>
      <rPr>
        <sz val="11"/>
        <color rgb="FF000000"/>
        <rFont val="Calibri"/>
        <family val="2"/>
      </rPr>
      <t>1.1 Indsatsbeslutninger tager hensyn til følgende principper: forsigtighed, forholdsmæssighed og fleksibilitet.</t>
    </r>
  </si>
  <si>
    <r>
      <rPr>
        <sz val="11"/>
        <color rgb="FF000000"/>
        <rFont val="Calibri"/>
        <family val="2"/>
      </rPr>
      <t>2 Standarder for forebyggelse og bekæmpelse af infektioner er fastlagt og fungerer på lands- og hospitalsplan.</t>
    </r>
  </si>
  <si>
    <r>
      <rPr>
        <sz val="11"/>
        <color rgb="FF000000"/>
        <rFont val="Calibri"/>
        <family val="2"/>
      </rPr>
      <t>2.1 Der er iværksat sikkerhedsmæssige foranstaltninger til håndtering af patogener, og de er kendt af medarbejderne i sundhedsvæsenet.</t>
    </r>
  </si>
  <si>
    <r>
      <rPr>
        <sz val="11"/>
        <color rgb="FF000000"/>
        <rFont val="Calibri"/>
        <family val="2"/>
      </rPr>
      <t>3 Laboratorietjenester er tilgængelige med henblik på testning for prioriterede sundhedstrusler.</t>
    </r>
  </si>
  <si>
    <r>
      <rPr>
        <sz val="11"/>
        <color rgb="FF000000"/>
        <rFont val="Calibri"/>
        <family val="2"/>
      </rPr>
      <t>3.1 Der er indført praksisser for laboratoriemæssig biosikkerhed og biosikring (biorisikostyring).</t>
    </r>
  </si>
  <si>
    <r>
      <rPr>
        <sz val="11"/>
        <color rgb="FF000000"/>
        <rFont val="Calibri"/>
        <family val="2"/>
      </rPr>
      <t>4 Der er indført et operationelt nødprogram, der indbefatter et nødkontrolcenter, operationelle procedurer og planer samt kapacitet til at aktivere en akutindsats.</t>
    </r>
  </si>
  <si>
    <r>
      <rPr>
        <sz val="11"/>
        <color rgb="FF000000"/>
        <rFont val="Calibri"/>
        <family val="2"/>
      </rPr>
      <t>5 Der er indført en afprøvet kommando- og kontrolstruktur med en klar fordeling af roller og ansvar.</t>
    </r>
  </si>
  <si>
    <r>
      <rPr>
        <sz val="11"/>
        <color rgb="FF000000"/>
        <rFont val="Calibri"/>
        <family val="2"/>
      </rPr>
      <t>5.1 Koordinering, kommando og kontrol er baseret på etableret infrastruktur.</t>
    </r>
  </si>
  <si>
    <r>
      <rPr>
        <sz val="11"/>
        <color rgb="FF000000"/>
        <rFont val="Calibri"/>
        <family val="2"/>
      </rPr>
      <t>5.2 Koordinering, kommando og kontrol styrkes løbende.</t>
    </r>
  </si>
  <si>
    <r>
      <rPr>
        <sz val="11"/>
        <color rgb="FF000000"/>
        <rFont val="Calibri"/>
        <family val="2"/>
      </rPr>
      <t>5.3 Der er fastlagt procedurer til koordinering af alle relevante partnere i sundhedsvæsenet, herunder sundhedscentre og læge- og psykologklinikker.</t>
    </r>
  </si>
  <si>
    <r>
      <rPr>
        <sz val="11"/>
        <color rgb="FF000000"/>
        <rFont val="Calibri"/>
        <family val="2"/>
      </rPr>
      <t>5.4 Koordinering omfatter populationsbaseret behandling og ressourcemobilisering.</t>
    </r>
  </si>
  <si>
    <r>
      <rPr>
        <sz val="11"/>
        <color rgb="FF000000"/>
        <rFont val="Calibri"/>
        <family val="2"/>
      </rPr>
      <t>5.5 Koordinering omfatter aktivering af støttenetværk, rådgivende grupper, partnernetværk og kommunikation.</t>
    </r>
  </si>
  <si>
    <r>
      <rPr>
        <sz val="11"/>
        <color rgb="FF000000"/>
        <rFont val="Calibri"/>
        <family val="2"/>
      </rPr>
      <t>5.6 Det offentlige sundhedsvæsen støttes af krisestyringsgrupper på alle niveauer.</t>
    </r>
  </si>
  <si>
    <r>
      <rPr>
        <sz val="11"/>
        <color rgb="FF000000"/>
        <rFont val="Calibri"/>
        <family val="2"/>
      </rPr>
      <t>5.7 Den forventede adfærdsmæssige reaktion (f.eks. bekymringsniveauet i befolkningen) tages i betragtning i beslutningsprocessen.</t>
    </r>
  </si>
  <si>
    <r>
      <rPr>
        <sz val="11"/>
        <color rgb="FF000000"/>
        <rFont val="Calibri"/>
        <family val="2"/>
      </rPr>
      <t>6 Der er fastlagt procedurer til koordinering af tværsektorielle aktiviteter mellem ministerier og sektorer.</t>
    </r>
  </si>
  <si>
    <r>
      <rPr>
        <sz val="11"/>
        <color rgb="FF000000"/>
        <rFont val="Calibri"/>
        <family val="2"/>
      </rPr>
      <t>En tværfaglig og tværsektoriel udrykningsstyrke er etableret og parat 24 timer i døgnet alle ugens dage.</t>
    </r>
    <r>
      <rPr>
        <sz val="11"/>
        <color rgb="FF000000"/>
        <rFont val="Calibri"/>
        <family val="2"/>
      </rPr>
      <t> </t>
    </r>
  </si>
  <si>
    <r>
      <rPr>
        <sz val="11"/>
        <color rgb="FF000000"/>
        <rFont val="Calibri"/>
        <family val="2"/>
      </rPr>
      <t>7.1 Der er fastlagt procedurer for medicinske modforanstaltninger, herunder implementering og udlevering.</t>
    </r>
  </si>
  <si>
    <r>
      <rPr>
        <sz val="11"/>
        <color rgb="FF000000"/>
        <rFont val="Calibri"/>
        <family val="2"/>
      </rPr>
      <t>7.2 Der er indført procedurer for afsendelse og modtagelse af medicinske modforanstaltninger i en folkesundhedsmæssig nødsituation.</t>
    </r>
  </si>
  <si>
    <r>
      <rPr>
        <sz val="11"/>
        <color rgb="FF000000"/>
        <rFont val="Calibri"/>
        <family val="2"/>
      </rPr>
      <t>7.3 Der er fastlagt procedurer for håndtering af fødevarebåren sygdom og fødevareforurening, og de fungerer.</t>
    </r>
  </si>
  <si>
    <r>
      <rPr>
        <sz val="11"/>
        <color rgb="FF000000"/>
        <rFont val="Calibri"/>
        <family val="2"/>
      </rPr>
      <t>7.4 Der er fastlagt procedurer for håndtering af zoonose og mulig zoonose, og de fungerer.</t>
    </r>
  </si>
  <si>
    <r>
      <rPr>
        <sz val="11"/>
        <color rgb="FF000000"/>
        <rFont val="Calibri"/>
        <family val="2"/>
      </rPr>
      <t>7.5 I områder, der er følsomme over for overførsel af arbovirus, er der udviklet standardprocedurer for feltundersøgelser og foranstaltninger til hurtig vektorkontrol.</t>
    </r>
  </si>
  <si>
    <r>
      <rPr>
        <sz val="11"/>
        <color rgb="FF000000"/>
        <rFont val="Calibri"/>
        <family val="2"/>
      </rPr>
      <t>7.6 Der er indført systemer i sundhedsvæsenet, herunder i læge- og psykologklinikker, der understøtter restituering.</t>
    </r>
  </si>
  <si>
    <r>
      <rPr>
        <sz val="11"/>
        <color rgb="FF000000"/>
        <rFont val="Calibri"/>
        <family val="2"/>
      </rPr>
      <t>7.7 I tilfælde, hvor indsatspersonale bistår ved en folkesundhedsmæssig nødsituation i udlandet, er der fastlagt en protokol for sygetransport.</t>
    </r>
  </si>
  <si>
    <r>
      <rPr>
        <sz val="11"/>
        <color rgb="FF000000"/>
        <rFont val="Calibri"/>
        <family val="2"/>
      </rPr>
      <t>8 Effektiviteten af indsatsaktiviteter evalueres hyppigt på baggrund af indsamlede overvågningsdata.</t>
    </r>
  </si>
  <si>
    <r>
      <rPr>
        <sz val="11"/>
        <color rgb="FF000000"/>
        <rFont val="Calibri"/>
        <family val="2"/>
      </rPr>
      <t>8.1 Indsatsaktiviteterne tilpasses konstant til den nye situation.</t>
    </r>
  </si>
  <si>
    <r>
      <rPr>
        <sz val="11"/>
        <color rgb="FF000000"/>
        <rFont val="Calibri"/>
        <family val="2"/>
      </rPr>
      <t xml:space="preserve">8.2 Sundhedsovervågningssystemerne styrkes under en hændelse. </t>
    </r>
  </si>
  <si>
    <r>
      <rPr>
        <sz val="11"/>
        <color rgb="FF000000"/>
        <rFont val="Calibri"/>
        <family val="2"/>
      </rPr>
      <t>8.3 Under en hændelse evalueres de relaterede data fra sundhedsovervågningen hyppigt.</t>
    </r>
  </si>
  <si>
    <r>
      <rPr>
        <sz val="11"/>
        <color rgb="FF000000"/>
        <rFont val="Calibri"/>
        <family val="2"/>
      </rPr>
      <t>8.4 Sundhedsovervågningssystemerne overvåger den igangværende hændelse (f.eks. geografisk og/eller tidsmæssig spredning).</t>
    </r>
  </si>
  <si>
    <r>
      <rPr>
        <sz val="11"/>
        <color rgb="FF000000"/>
        <rFont val="Calibri"/>
        <family val="2"/>
      </rPr>
      <t>8.5 Sundhedsovervågningssystemerne overvåger funktionsevnen af kritiske tjenester.</t>
    </r>
  </si>
  <si>
    <r>
      <rPr>
        <sz val="11"/>
        <color rgb="FF000000"/>
        <rFont val="Calibri"/>
        <family val="2"/>
      </rPr>
      <t>8.6 Sundhedsovervågningssystemerne er forbundet med laboratorier og sundhedsfaciliteter.</t>
    </r>
  </si>
  <si>
    <r>
      <rPr>
        <sz val="11"/>
        <color rgb="FF000000"/>
        <rFont val="Calibri"/>
        <family val="2"/>
      </rPr>
      <t>9 Der er udviklet en omfattende kommunikationsstrategi, der inddrager alle relevante interessenter, herunder sundhedspersoner, medier og offentligheden, andre sektorer osv.</t>
    </r>
  </si>
  <si>
    <r>
      <rPr>
        <sz val="11"/>
        <color rgb="FF000000"/>
        <rFont val="Calibri"/>
        <family val="2"/>
      </rPr>
      <t>9.1 Ansvarskæderne er klart identificeret med henblik på at sikre effektiv kommunikation på nationalt og internationalt plan.</t>
    </r>
  </si>
  <si>
    <r>
      <rPr>
        <sz val="11"/>
        <color rgb="FF000000"/>
        <rFont val="Calibri"/>
        <family val="2"/>
      </rPr>
      <t>9.2 Alle relevante interessenter er omfattet af aftaler og holdes underrettet inden, under og efter en hændelse.</t>
    </r>
  </si>
  <si>
    <r>
      <rPr>
        <sz val="11"/>
        <color rgb="FF000000"/>
        <rFont val="Calibri"/>
        <family val="2"/>
      </rPr>
      <t>9.3 Under en hændelse er de vigtige beskeder, som forskellige myndigheder udsender, koordinerede og standardiserede.</t>
    </r>
  </si>
  <si>
    <r>
      <rPr>
        <sz val="11"/>
        <color rgb="FF000000"/>
        <rFont val="Calibri"/>
        <family val="2"/>
      </rPr>
      <t>9.4 Information om den igangværende hændelse kommunikeres til de relevante interessenter og offentligheden.</t>
    </r>
  </si>
  <si>
    <r>
      <rPr>
        <sz val="11"/>
        <color rgb="FF000000"/>
        <rFont val="Calibri"/>
        <family val="2"/>
      </rPr>
      <t>9.5 Kritiske kommunikationsnetværk er identificeret, kortlagt og overvåget.</t>
    </r>
  </si>
  <si>
    <r>
      <rPr>
        <sz val="11"/>
        <color rgb="FF000000"/>
        <rFont val="Calibri"/>
        <family val="2"/>
      </rPr>
      <t xml:space="preserve">9.6 Der er forberedt </t>
    </r>
    <r>
      <rPr>
        <i/>
        <sz val="11"/>
        <color rgb="FF000000"/>
        <rFont val="Calibri"/>
        <family val="2"/>
      </rPr>
      <t>ad hoc</t>
    </r>
    <r>
      <rPr>
        <sz val="11"/>
        <color rgb="FF000000"/>
        <rFont val="Calibri"/>
        <family val="2"/>
      </rPr>
      <t>-informationsmateriale til forskellige interessenter (f.eks. forenklede sygdomsdefinitioner til brug lokalt).</t>
    </r>
  </si>
  <si>
    <r>
      <rPr>
        <sz val="11"/>
        <color rgb="FF000000"/>
        <rFont val="Calibri"/>
        <family val="2"/>
      </rPr>
      <t>10 Under en hændelse udsender en betroet myndighed konsistente meddelelser.</t>
    </r>
  </si>
  <si>
    <r>
      <rPr>
        <sz val="11"/>
        <color rgb="FF000000"/>
        <rFont val="Calibri"/>
        <family val="2"/>
      </rPr>
      <t>10.1 Hændelsesrelateret information udveksles mellem alle relevante interessenter inden for sundhedsvæsenet.</t>
    </r>
  </si>
  <si>
    <r>
      <rPr>
        <sz val="11"/>
        <color rgb="FF000000"/>
        <rFont val="Calibri"/>
        <family val="2"/>
      </rPr>
      <t>10.1 Hændelsesrelateret information udveksles mellem alle relevante interessenter inden for sektorer, der ligger uden for sundhedsvæsenet.</t>
    </r>
  </si>
  <si>
    <r>
      <rPr>
        <sz val="11"/>
        <color rgb="FF000000"/>
        <rFont val="Calibri"/>
        <family val="2"/>
      </rPr>
      <t>11 Der er fastlagt en effektiv sundhedsindsats ved indrejsepunkter i overensstemmelse med IHR.</t>
    </r>
  </si>
  <si>
    <r>
      <rPr>
        <sz val="11"/>
        <color rgb="FF000000"/>
        <rFont val="Calibri"/>
        <family val="2"/>
      </rPr>
      <t>11 Der er gennemført procedurer til håndtering af sygdomstilfælde i forbindelse med relevante farer som defineret i IHR.</t>
    </r>
  </si>
  <si>
    <r>
      <rPr>
        <sz val="11"/>
        <color rgb="FF000000"/>
        <rFont val="Calibri"/>
        <family val="2"/>
      </rPr>
      <t>11.2 IHR-forpligtelserne vedrørende indrejsepunkter er opfyldt.</t>
    </r>
  </si>
  <si>
    <r>
      <rPr>
        <sz val="11"/>
        <color rgb="FF000000"/>
        <rFont val="Calibri"/>
        <family val="2"/>
      </rPr>
      <t>12 Hændelsesrelateret information udsendes til offentligheden for at oplyse om udbruddet, skabe tryghed og minimere risikoen for infektion.</t>
    </r>
  </si>
  <si>
    <r>
      <rPr>
        <sz val="11"/>
        <color rgb="FF000000"/>
        <rFont val="Calibri"/>
        <family val="2"/>
      </rPr>
      <t>12.1 Kommunikationen til offentligheden er afstemt med andre nationale og internationale organisationer.</t>
    </r>
  </si>
  <si>
    <r>
      <rPr>
        <sz val="11"/>
        <color rgb="FF000000"/>
        <rFont val="Calibri"/>
        <family val="2"/>
      </rPr>
      <t>12.2 Der udformes nøglebudskaber, som kommunikeres til offentligheden.</t>
    </r>
  </si>
  <si>
    <r>
      <rPr>
        <sz val="11"/>
        <color rgb="FF000000"/>
        <rFont val="Calibri"/>
        <family val="2"/>
      </rPr>
      <t>12.3 Informationen til offentligheden er meningsfuld, relevant og rettidig.</t>
    </r>
  </si>
  <si>
    <r>
      <rPr>
        <sz val="11"/>
        <color rgb="FF000000"/>
        <rFont val="Calibri"/>
        <family val="2"/>
      </rPr>
      <t xml:space="preserve">12.4 Informationen til offentligheden er åben og gennemsigtig. </t>
    </r>
  </si>
  <si>
    <r>
      <rPr>
        <sz val="11"/>
        <color rgb="FF000000"/>
        <rFont val="Calibri"/>
        <family val="2"/>
      </rPr>
      <t>12.5 Informationen til offentligheden tager hensyn til offentlighedens opfattelse af risici.</t>
    </r>
  </si>
  <si>
    <r>
      <rPr>
        <sz val="11"/>
        <color rgb="FF000000"/>
        <rFont val="Calibri"/>
        <family val="2"/>
      </rPr>
      <t>12.6 Kommunikationen til offentligheden tager hensyn til befolkningens karakteristika, herunder sproglige, sociale, religiøse, kulturelle, politiske og/eller økonomiske aspekter.</t>
    </r>
  </si>
  <si>
    <r>
      <rPr>
        <b/>
        <sz val="11"/>
        <color rgb="FFFFFFFF"/>
        <rFont val="Calibri"/>
        <family val="2"/>
      </rPr>
      <t>D6: Hændelsesgennemgang</t>
    </r>
  </si>
  <si>
    <r>
      <rPr>
        <b/>
        <sz val="11"/>
        <color rgb="FF000000"/>
        <rFont val="Calibri"/>
        <family val="2"/>
      </rPr>
      <t>BSI</t>
    </r>
  </si>
  <si>
    <r>
      <rPr>
        <b/>
        <sz val="11"/>
        <color rgb="FF000000"/>
        <rFont val="Calibri"/>
        <family val="2"/>
      </rPr>
      <t>CSI</t>
    </r>
  </si>
  <si>
    <r>
      <rPr>
        <sz val="11"/>
        <color rgb="FF000000"/>
        <rFont val="Calibri"/>
        <family val="2"/>
      </rPr>
      <t>1 Beredskabsniveauet vurderes ved at evaluere hændelser, der udgør en bekymring for folkesundheden.</t>
    </r>
  </si>
  <si>
    <r>
      <rPr>
        <sz val="11"/>
        <color rgb="FF000000"/>
        <rFont val="Calibri"/>
        <family val="2"/>
      </rPr>
      <t>1.1 Beredskabet evalueres uafhængigt.</t>
    </r>
  </si>
  <si>
    <r>
      <rPr>
        <sz val="11"/>
        <color rgb="FF000000"/>
        <rFont val="Calibri"/>
        <family val="2"/>
      </rPr>
      <t>2 Hændelsesgennemgang er en del af organisationens beredskabsplanlægning.</t>
    </r>
  </si>
  <si>
    <r>
      <rPr>
        <sz val="11"/>
        <color rgb="FF000000"/>
        <rFont val="Calibri"/>
        <family val="2"/>
      </rPr>
      <t>2.1 En hændelsesgennemgang udføres snarest muligt efter en hændelse.</t>
    </r>
  </si>
  <si>
    <r>
      <rPr>
        <sz val="11"/>
        <color rgb="FF000000"/>
        <rFont val="Calibri"/>
        <family val="2"/>
      </rPr>
      <t>2.2 Hændelsesgennemgang udføres kvalitativt.</t>
    </r>
  </si>
  <si>
    <r>
      <rPr>
        <sz val="11"/>
        <color rgb="FF000000"/>
        <rFont val="Calibri"/>
        <family val="2"/>
      </rPr>
      <t>2.3 Hændelsesgennemgang omfatter en intern auditering, der involverer alle nationale interessenter med ansvar for vigtige sundhedsfunktioner.</t>
    </r>
  </si>
  <si>
    <r>
      <rPr>
        <sz val="11"/>
        <color rgb="FF000000"/>
        <rFont val="Calibri"/>
        <family val="2"/>
      </rPr>
      <t>2.4 Hændelsesgennemgang omfatter en ekstern fagfællegennemgang, hvor en anden IHR-deltagerstat, WHO-sekretariatet og relevante EU-agenturer inviteres til at deltage.</t>
    </r>
  </si>
  <si>
    <r>
      <rPr>
        <sz val="11"/>
        <color rgb="FF000000"/>
        <rFont val="Calibri"/>
        <family val="2"/>
      </rPr>
      <t>3 Erfaringerne fra alle relevante sektorer registreres systematisk i efterhændelsesrapporter.</t>
    </r>
  </si>
  <si>
    <r>
      <rPr>
        <b/>
        <sz val="11"/>
        <color rgb="FFFFFFFF"/>
        <rFont val="Calibri"/>
        <family val="2"/>
      </rPr>
      <t>D7: Nyttiggørelse af erfaringer</t>
    </r>
  </si>
  <si>
    <r>
      <rPr>
        <b/>
        <sz val="11"/>
        <color rgb="FF000000"/>
        <rFont val="Calibri"/>
        <family val="2"/>
      </rPr>
      <t>BSI</t>
    </r>
  </si>
  <si>
    <r>
      <rPr>
        <b/>
        <sz val="11"/>
        <color rgb="FF000000"/>
        <rFont val="Calibri"/>
        <family val="2"/>
      </rPr>
      <t>CSI</t>
    </r>
  </si>
  <si>
    <r>
      <rPr>
        <sz val="11"/>
        <color rgb="FF000000"/>
        <rFont val="Calibri"/>
        <family val="2"/>
      </rPr>
      <t>1 Erfaringer og fund fra hændelsesgennemgange eller øvelser anvendes til at forbedre beredskabs- og indsatsaktiviteter</t>
    </r>
  </si>
  <si>
    <r>
      <rPr>
        <sz val="11"/>
        <color rgb="FF000000"/>
        <rFont val="Calibri"/>
        <family val="2"/>
      </rPr>
      <t>2 Erfaringer og fund fra hændelsesgennemgange eller øvelser anvendes på tværs af alle relevante sektorer</t>
    </r>
  </si>
  <si>
    <r>
      <rPr>
        <sz val="11"/>
        <color rgb="FF000000"/>
        <rFont val="Calibri"/>
        <family val="2"/>
      </rPr>
      <t>3 Erfaringer og fund fra hændelsesgennemgange eller øvelser anvendes til at forbedre politikker og praksis</t>
    </r>
  </si>
  <si>
    <r>
      <rPr>
        <sz val="11"/>
        <color rgb="FF000000"/>
        <rFont val="Calibri"/>
        <family val="2"/>
      </rPr>
      <t>3.1 Erfaringer og fund fra hændelsesgennemgange eller øvelser deles med det internationale samfund.</t>
    </r>
  </si>
  <si>
    <r>
      <rPr>
        <sz val="11"/>
        <color rgb="FF000000"/>
        <rFont val="Calibri"/>
        <family val="2"/>
      </rPr>
      <t>3.2 Medarbejderne opfordres til at skrive det overordnede resumé i en evalueringsrapport på engelsk for at muliggøre deling med det internationale samfund.</t>
    </r>
  </si>
  <si>
    <r>
      <rPr>
        <b/>
        <sz val="14"/>
        <color rgb="FFFFFFFF"/>
        <rFont val="Calibri"/>
        <family val="2"/>
      </rPr>
      <t>HEPSA                   krydsreference</t>
    </r>
  </si>
  <si>
    <r>
      <rPr>
        <b/>
        <sz val="14"/>
        <color rgb="FFFFFFFF"/>
        <rFont val="Calibri"/>
        <family val="2"/>
      </rPr>
      <t xml:space="preserve">WHO: En strategisk ramme for beredskab </t>
    </r>
  </si>
  <si>
    <r>
      <rPr>
        <b/>
        <sz val="14"/>
        <color rgb="FFFFFFFF"/>
        <rFont val="Calibri"/>
        <family val="2"/>
      </rPr>
      <t>Beredskabselementer på alle niveauer</t>
    </r>
  </si>
  <si>
    <r>
      <rPr>
        <b/>
        <sz val="11"/>
        <color rgb="FFFFFFFF"/>
        <rFont val="Calibri"/>
        <family val="2"/>
      </rPr>
      <t>Referencekode</t>
    </r>
  </si>
  <si>
    <r>
      <rPr>
        <b/>
        <sz val="11"/>
        <color rgb="FFFFFFFF"/>
        <rFont val="Calibri"/>
        <family val="2"/>
      </rPr>
      <t>VIGTIGE ELEMENTER</t>
    </r>
  </si>
  <si>
    <r>
      <rPr>
        <b/>
        <sz val="11"/>
        <color rgb="FFFFFFFF"/>
        <rFont val="Calibri"/>
        <family val="2"/>
      </rPr>
      <t>LOKALSAMFUND</t>
    </r>
  </si>
  <si>
    <r>
      <rPr>
        <b/>
        <sz val="11"/>
        <color rgb="FFFFFFFF"/>
        <rFont val="Calibri"/>
        <family val="2"/>
      </rPr>
      <t>NATIONALT/SUBNATIONALT/LOKALT</t>
    </r>
  </si>
  <si>
    <r>
      <rPr>
        <b/>
        <sz val="11"/>
        <color rgb="FFFFFFFF"/>
        <rFont val="Calibri"/>
        <family val="2"/>
      </rPr>
      <t>GLOBALT/REGIONALT</t>
    </r>
  </si>
  <si>
    <r>
      <rPr>
        <i/>
        <sz val="11"/>
        <rFont val="Calibri"/>
        <family val="2"/>
      </rPr>
      <t>Ledelse</t>
    </r>
  </si>
  <si>
    <r>
      <rPr>
        <sz val="11"/>
        <color rgb="FF000000"/>
        <rFont val="Calibri"/>
        <family val="2"/>
      </rPr>
      <t>G.1</t>
    </r>
  </si>
  <si>
    <r>
      <rPr>
        <sz val="11"/>
        <color rgb="FF000000"/>
        <rFont val="Calibri"/>
        <family val="2"/>
      </rPr>
      <t>Politikker og lovgivning, der indbefatter et beredskab</t>
    </r>
  </si>
  <si>
    <r>
      <rPr>
        <sz val="11"/>
        <color rgb="FF000000"/>
        <rFont val="Calibri"/>
        <family val="2"/>
      </rPr>
      <t xml:space="preserve">• </t>
    </r>
    <r>
      <rPr>
        <sz val="11"/>
        <color rgb="FF000000"/>
        <rFont val="Calibri"/>
        <family val="2"/>
      </rPr>
      <t>Et beredskab i lokalsamfundene er indbefattet i politikker og lovgivning</t>
    </r>
  </si>
  <si>
    <r>
      <rPr>
        <sz val="11"/>
        <color rgb="FF000000"/>
        <rFont val="Calibri"/>
        <family val="2"/>
      </rPr>
      <t xml:space="preserve">• </t>
    </r>
    <r>
      <rPr>
        <sz val="11"/>
        <color rgb="FF000000"/>
        <rFont val="Calibri"/>
        <family val="2"/>
      </rPr>
      <t>Integrering af beredskab i de nationale sundhedsstrategier og -planer samt i sundhedsøkonomien</t>
    </r>
  </si>
  <si>
    <r>
      <rPr>
        <sz val="11"/>
        <color rgb="FF000000"/>
        <rFont val="Calibri"/>
        <family val="2"/>
      </rPr>
      <t xml:space="preserve">• </t>
    </r>
    <r>
      <rPr>
        <sz val="11"/>
        <color rgb="FF000000"/>
        <rFont val="Calibri"/>
        <family val="2"/>
      </rPr>
      <t>Udvikling og overvågning af efterlevelse af internationale juridiske rammer (f.eks. IHR (2005); IATA/ICAO)</t>
    </r>
  </si>
  <si>
    <r>
      <rPr>
        <sz val="11"/>
        <color rgb="FF000000"/>
        <rFont val="Calibri"/>
        <family val="2"/>
      </rPr>
      <t xml:space="preserve"> </t>
    </r>
  </si>
  <si>
    <r>
      <rPr>
        <sz val="11"/>
        <color rgb="FF000000"/>
        <rFont val="Calibri"/>
        <family val="2"/>
      </rPr>
      <t xml:space="preserve">• </t>
    </r>
    <r>
      <rPr>
        <sz val="11"/>
        <color rgb="FF000000"/>
        <rFont val="Calibri"/>
        <family val="2"/>
      </rPr>
      <t>Tværsektorielle politikker og love vedrørende risikostyring i nødsituationer omfatter et sundhedsberedskab</t>
    </r>
  </si>
  <si>
    <r>
      <rPr>
        <sz val="11"/>
        <color rgb="FF000000"/>
        <rFont val="Calibri"/>
        <family val="2"/>
      </rPr>
      <t xml:space="preserve">• </t>
    </r>
    <r>
      <rPr>
        <sz val="11"/>
        <color rgb="FF000000"/>
        <rFont val="Calibri"/>
        <family val="2"/>
      </rPr>
      <t>Teknisk assistance til implementering af beredskabselementer fra globale og regionale mellemstatslige rammer (f.eks. Sendai-rammen, IHR, SDG'er, klimaaftalen fra Paris)</t>
    </r>
  </si>
  <si>
    <r>
      <rPr>
        <sz val="11"/>
        <color rgb="FF000000"/>
        <rFont val="Calibri"/>
        <family val="2"/>
      </rPr>
      <t xml:space="preserve">• </t>
    </r>
    <r>
      <rPr>
        <sz val="11"/>
        <color rgb="FF000000"/>
        <rFont val="Calibri"/>
        <family val="2"/>
      </rPr>
      <t>Lovgivning til håndtering af nødsituationer (beføjelser i nødsituationer)</t>
    </r>
  </si>
  <si>
    <r>
      <rPr>
        <sz val="11"/>
        <color rgb="FF000000"/>
        <rFont val="Calibri"/>
        <family val="2"/>
      </rPr>
      <t>G.2</t>
    </r>
  </si>
  <si>
    <r>
      <rPr>
        <sz val="11"/>
        <color rgb="FF000000"/>
        <rFont val="Calibri"/>
        <family val="2"/>
      </rPr>
      <t>Planer for beredskab, indsats og restituering</t>
    </r>
  </si>
  <si>
    <r>
      <rPr>
        <sz val="11"/>
        <color rgb="FF000000"/>
        <rFont val="Calibri"/>
        <family val="2"/>
      </rPr>
      <t xml:space="preserve">• </t>
    </r>
    <r>
      <rPr>
        <sz val="11"/>
        <color rgb="FF000000"/>
        <rFont val="Calibri"/>
        <family val="2"/>
      </rPr>
      <t>Øvelser i lokalsamfundene for at teste planerne for beredskab, indsats og restituering</t>
    </r>
  </si>
  <si>
    <r>
      <rPr>
        <sz val="11"/>
        <color rgb="FF000000"/>
        <rFont val="Calibri"/>
        <family val="2"/>
      </rPr>
      <t xml:space="preserve">• </t>
    </r>
    <r>
      <rPr>
        <sz val="11"/>
        <color rgb="FF000000"/>
        <rFont val="Calibri"/>
        <family val="2"/>
      </rPr>
      <t>De tværsektorielle planer for beredskab, indsats og restituering omfatter sundhed (f.eks. nationale organisationer til katastrofehåndtering, One Health)</t>
    </r>
  </si>
  <si>
    <r>
      <rPr>
        <sz val="11"/>
        <color rgb="FF000000"/>
        <rFont val="Calibri"/>
        <family val="2"/>
      </rPr>
      <t xml:space="preserve">• </t>
    </r>
    <r>
      <rPr>
        <sz val="11"/>
        <color rgb="FF000000"/>
        <rFont val="Calibri"/>
        <family val="2"/>
      </rPr>
      <t>Regionale og globale koordineringsmekanismer og planer for et internationalt sundhedsberedskab, indsats og restituering, herunder i tilfælde af pandemier, konflikter og omfattende katastrofer (f.eks. medicinske akutteam, Global Health Cluster, GOARN)</t>
    </r>
  </si>
  <si>
    <r>
      <rPr>
        <sz val="11"/>
        <color rgb="FF000000"/>
        <rFont val="Calibri"/>
        <family val="2"/>
      </rPr>
      <t>• Nationale planer for et sundhedsberedskab, indsats og restituering</t>
    </r>
  </si>
  <si>
    <r>
      <rPr>
        <sz val="11"/>
        <color rgb="FF000000"/>
        <rFont val="Calibri"/>
        <family val="2"/>
      </rPr>
      <t xml:space="preserve">• </t>
    </r>
    <r>
      <rPr>
        <sz val="11"/>
        <color rgb="FF000000"/>
        <rFont val="Calibri"/>
        <family val="2"/>
      </rPr>
      <t>Teknisk assistance og vejledning ved planlægning af beredskab, indsats og restituering</t>
    </r>
  </si>
  <si>
    <r>
      <rPr>
        <sz val="11"/>
        <color rgb="FF000000"/>
        <rFont val="Calibri"/>
        <family val="2"/>
      </rPr>
      <t>• Programmer til håndtering af tværsektorielle øvelser og forskellige farer</t>
    </r>
  </si>
  <si>
    <r>
      <rPr>
        <sz val="11"/>
        <color rgb="FF000000"/>
        <rFont val="Calibri"/>
        <family val="2"/>
      </rPr>
      <t>• Globale og regionale øvelser</t>
    </r>
  </si>
  <si>
    <r>
      <rPr>
        <sz val="11"/>
        <color rgb="FF000000"/>
        <rFont val="Calibri"/>
        <family val="2"/>
      </rPr>
      <t>G.3</t>
    </r>
  </si>
  <si>
    <r>
      <rPr>
        <sz val="11"/>
        <color rgb="FF000000"/>
        <rFont val="Calibri"/>
        <family val="2"/>
      </rPr>
      <t>Koordineringsmekanismer</t>
    </r>
  </si>
  <si>
    <r>
      <rPr>
        <sz val="11"/>
        <color rgb="FF000000"/>
        <rFont val="Calibri"/>
        <family val="2"/>
      </rPr>
      <t xml:space="preserve">• </t>
    </r>
    <r>
      <rPr>
        <sz val="11"/>
        <color rgb="FF000000"/>
        <rFont val="Calibri"/>
        <family val="2"/>
      </rPr>
      <t>Ledere og medlemmer af lokalsamfundene samt andre interessenter deltager i lokale, regionale og nationale tværsektorielle og sundhedsrelaterede koordineringsmekanismer</t>
    </r>
  </si>
  <si>
    <r>
      <rPr>
        <sz val="11"/>
        <color rgb="FF000000"/>
        <rFont val="Calibri"/>
        <family val="2"/>
      </rPr>
      <t xml:space="preserve">• </t>
    </r>
    <r>
      <rPr>
        <sz val="11"/>
        <color rgb="FF000000"/>
        <rFont val="Calibri"/>
        <family val="2"/>
      </rPr>
      <t>Sundhedsrelaterede koordineringsmekanismer og -planer omfatter relevante sektorer, offentlige, private og civile organisationer samt andre interessenter på og mellem alle niveauer</t>
    </r>
  </si>
  <si>
    <r>
      <rPr>
        <sz val="11"/>
        <color rgb="FF000000"/>
        <rFont val="Calibri"/>
        <family val="2"/>
      </rPr>
      <t xml:space="preserve">• </t>
    </r>
    <r>
      <rPr>
        <sz val="11"/>
        <color rgb="FF000000"/>
        <rFont val="Calibri"/>
        <family val="2"/>
      </rPr>
      <t xml:space="preserve">Sundhedskoordinering med tværsektorielle regionale og globale koordineringsmekanismer (f.eks. </t>
    </r>
    <r>
      <rPr>
        <i/>
        <sz val="11"/>
        <color rgb="FF000000"/>
        <rFont val="Calibri"/>
        <family val="2"/>
      </rPr>
      <t>Interagency Standing Committee</t>
    </r>
    <r>
      <rPr>
        <sz val="11"/>
        <color rgb="FF000000"/>
        <rFont val="Calibri"/>
        <family val="2"/>
      </rPr>
      <t>) og FN's landeteam.</t>
    </r>
  </si>
  <si>
    <r>
      <rPr>
        <sz val="11"/>
        <color rgb="FF000000"/>
        <rFont val="Calibri"/>
        <family val="2"/>
      </rPr>
      <t xml:space="preserve">• </t>
    </r>
    <r>
      <rPr>
        <sz val="11"/>
        <color rgb="FF000000"/>
        <rFont val="Calibri"/>
        <family val="2"/>
      </rPr>
      <t>Beredskab i offentlige, private og civile organisationer inden for folkesundhed, dyresundhed, miljø, turisme, transport, vand, nødtjenester, migration og andre sektorer</t>
    </r>
  </si>
  <si>
    <r>
      <rPr>
        <sz val="11"/>
        <color rgb="FF000000"/>
        <rFont val="Calibri"/>
        <family val="2"/>
      </rPr>
      <t xml:space="preserve">• </t>
    </r>
    <r>
      <rPr>
        <sz val="11"/>
        <color rgb="FF000000"/>
        <rFont val="Calibri"/>
        <family val="2"/>
      </rPr>
      <t>Folkesundhedsmæssige nødkontrolcentre og systemer til håndtering af hændelser er indført og integreret med tværsektorielle nødkontrolcentre og koordineringsmekanismer på alle niveauer</t>
    </r>
  </si>
  <si>
    <r>
      <rPr>
        <i/>
        <sz val="11"/>
        <rFont val="Calibri"/>
        <family val="2"/>
      </rPr>
      <t>Kapaciteter</t>
    </r>
  </si>
  <si>
    <r>
      <rPr>
        <sz val="11"/>
        <color rgb="FF000000"/>
        <rFont val="Calibri"/>
        <family val="2"/>
      </rPr>
      <t>C.1</t>
    </r>
  </si>
  <si>
    <r>
      <rPr>
        <sz val="11"/>
        <color rgb="FF000000"/>
        <rFont val="Calibri"/>
        <family val="2"/>
      </rPr>
      <t>Vurderinger af risici og kapacitet til at fastlægge prioriteter for beredskabet</t>
    </r>
  </si>
  <si>
    <r>
      <rPr>
        <sz val="11"/>
        <color rgb="FF000000"/>
        <rFont val="Calibri"/>
        <family val="2"/>
      </rPr>
      <t xml:space="preserve">• </t>
    </r>
    <r>
      <rPr>
        <sz val="11"/>
        <color rgb="FF000000"/>
        <rFont val="Calibri"/>
        <family val="2"/>
      </rPr>
      <t>Risikovurderinger, kapacitetsvurderinger og prioriteringer på lokalsamfundsniveau</t>
    </r>
  </si>
  <si>
    <r>
      <rPr>
        <sz val="11"/>
        <color rgb="FF000000"/>
        <rFont val="Calibri"/>
        <family val="2"/>
      </rPr>
      <t xml:space="preserve">• </t>
    </r>
    <r>
      <rPr>
        <sz val="11"/>
        <color rgb="FF000000"/>
        <rFont val="Calibri"/>
        <family val="2"/>
      </rPr>
      <t>Tværsektorielle risikovurderinger og kapacitetsvurderinger i forhold til forskellige farer omfatter sundhed</t>
    </r>
  </si>
  <si>
    <r>
      <rPr>
        <sz val="11"/>
        <color rgb="FF000000"/>
        <rFont val="Calibri"/>
        <family val="2"/>
      </rPr>
      <t xml:space="preserve">• </t>
    </r>
    <r>
      <rPr>
        <sz val="11"/>
        <color rgb="FF000000"/>
        <rFont val="Calibri"/>
        <family val="2"/>
      </rPr>
      <t>Teknisk assistance og vejledning ved risikovurderinger, kapacitetsvurderinger og prioritering på landsplan</t>
    </r>
  </si>
  <si>
    <r>
      <rPr>
        <sz val="11"/>
        <color rgb="FF000000"/>
        <rFont val="Calibri"/>
        <family val="2"/>
      </rPr>
      <t>• Samfundsdeltagelse i lokale, regionale og nationale risikovurderinger, kapacitetsvurderinger og prioriteringer</t>
    </r>
  </si>
  <si>
    <r>
      <rPr>
        <sz val="11"/>
        <color rgb="FF000000"/>
        <rFont val="Calibri"/>
        <family val="2"/>
      </rPr>
      <t>• Strategiske risikovurderinger, kapacitetsvurderinger og prioriteringer, hvad angår sundhedsberedskabet, inddrager interessenter fra alle sektorer og niveauer</t>
    </r>
  </si>
  <si>
    <r>
      <rPr>
        <sz val="11"/>
        <color rgb="FF000000"/>
        <rFont val="Calibri"/>
        <family val="2"/>
      </rPr>
      <t>• Hændelsesrelaterede risikovurderinger, forudsigelse og modellering</t>
    </r>
  </si>
  <si>
    <r>
      <rPr>
        <sz val="11"/>
        <color rgb="FF000000"/>
        <rFont val="Calibri"/>
        <family val="2"/>
      </rPr>
      <t>• Koordinering af regionale og globale risiko- og kapacitetsvurderinger med nationale og internationale partnere</t>
    </r>
  </si>
  <si>
    <r>
      <rPr>
        <sz val="11"/>
        <color rgb="FF000000"/>
        <rFont val="Calibri"/>
        <family val="2"/>
      </rPr>
      <t>C.2</t>
    </r>
  </si>
  <si>
    <r>
      <rPr>
        <sz val="11"/>
        <color rgb="FF000000"/>
        <rFont val="Calibri"/>
        <family val="2"/>
      </rPr>
      <t>Systemer til overvågning, tidlig varsling og informationsstyring</t>
    </r>
  </si>
  <si>
    <r>
      <rPr>
        <sz val="11"/>
        <color rgb="FF000000"/>
        <rFont val="Calibri"/>
        <family val="2"/>
      </rPr>
      <t xml:space="preserve">• </t>
    </r>
    <r>
      <rPr>
        <sz val="11"/>
        <color rgb="FF000000"/>
        <rFont val="Calibri"/>
        <family val="2"/>
      </rPr>
      <t>Hændelsesbaseret overvågning i samfundet</t>
    </r>
  </si>
  <si>
    <r>
      <rPr>
        <sz val="11"/>
        <color rgb="FF000000"/>
        <rFont val="Calibri"/>
        <family val="2"/>
      </rPr>
      <t xml:space="preserve">• </t>
    </r>
    <r>
      <rPr>
        <sz val="11"/>
        <color rgb="FF000000"/>
        <rFont val="Calibri"/>
        <family val="2"/>
      </rPr>
      <t>Overvågningssystemer for menneskers og dyrs sundhed</t>
    </r>
  </si>
  <si>
    <r>
      <rPr>
        <sz val="11"/>
        <color rgb="FF000000"/>
        <rFont val="Calibri"/>
        <family val="2"/>
      </rPr>
      <t xml:space="preserve">• </t>
    </r>
    <r>
      <rPr>
        <sz val="11"/>
        <color rgb="FF000000"/>
        <rFont val="Calibri"/>
        <family val="2"/>
      </rPr>
      <t>Globale og regionale koordineringsmekanismer til datadeling i nødsituationer, herunder regionale centre til sygdomskontrol og epidemiologisk efterretning, datadeling, overvågning, tidlig varsling, beredskab og indsats</t>
    </r>
  </si>
  <si>
    <r>
      <rPr>
        <sz val="11"/>
        <color rgb="FF000000"/>
        <rFont val="Calibri"/>
        <family val="2"/>
      </rPr>
      <t>• Systemer til tidlig varsling af forskellige farer når ud i lokalsamfundene</t>
    </r>
  </si>
  <si>
    <r>
      <rPr>
        <sz val="11"/>
        <color rgb="FF000000"/>
        <rFont val="Calibri"/>
        <family val="2"/>
      </rPr>
      <t xml:space="preserve">• </t>
    </r>
    <r>
      <rPr>
        <sz val="11"/>
        <color rgb="FF000000"/>
        <rFont val="Calibri"/>
        <family val="2"/>
      </rPr>
      <t>Tilgængeligheden, kvaliteten, adgangen til og brugen af sundhedsrelaterede datasæt styrkes med henblik på databaser, der kan anvendes ved beredskabsaktiviteter, overvågning, rapportering og håndtering af katastrofer af forskellig karakter</t>
    </r>
  </si>
  <si>
    <r>
      <rPr>
        <sz val="11"/>
        <color rgb="FF000000"/>
        <rFont val="Calibri"/>
        <family val="2"/>
      </rPr>
      <t>• Systemer til tidlig varsling af forskellige farer omfatter humane og veterinære sygdomme og giver sundhedsadvarsler</t>
    </r>
  </si>
  <si>
    <r>
      <rPr>
        <sz val="11"/>
        <color rgb="FF000000"/>
        <rFont val="Calibri"/>
        <family val="2"/>
      </rPr>
      <t>• Evakueringscentre i lokalsamfundene er identificeret, og der er hurtig adgang til tjenester og forsyninger</t>
    </r>
  </si>
  <si>
    <r>
      <rPr>
        <sz val="11"/>
        <color rgb="FF000000"/>
        <rFont val="Calibri"/>
        <family val="2"/>
      </rPr>
      <t>• Teknisk assistance og vejledning i overvågning, tidlig varsling, sundhedsdata og katastrofedatabaser</t>
    </r>
  </si>
  <si>
    <r>
      <rPr>
        <sz val="11"/>
        <color rgb="FF000000"/>
        <rFont val="Calibri"/>
        <family val="2"/>
      </rPr>
      <t>C.3</t>
    </r>
  </si>
  <si>
    <r>
      <rPr>
        <sz val="11"/>
        <color rgb="FF000000"/>
        <rFont val="Calibri"/>
        <family val="2"/>
      </rPr>
      <t>Adgang til diagnostiske tjenester i nødsituationer</t>
    </r>
  </si>
  <si>
    <r>
      <rPr>
        <sz val="11"/>
        <color rgb="FF000000"/>
        <rFont val="Calibri"/>
        <family val="2"/>
      </rPr>
      <t>• Adgang til hurtige diagnostiske tjenester i nødsituationer på lokalsamfundsniveau</t>
    </r>
  </si>
  <si>
    <r>
      <rPr>
        <sz val="11"/>
        <color rgb="FF000000"/>
        <rFont val="Calibri"/>
        <family val="2"/>
      </rPr>
      <t>• Laboratoriekapacitet til diagnostiske tjenester i nødsituationer</t>
    </r>
  </si>
  <si>
    <r>
      <rPr>
        <sz val="11"/>
        <color rgb="FF000000"/>
        <rFont val="Calibri"/>
        <family val="2"/>
      </rPr>
      <t>• Teknisk assistance og vejledning i forbindelse med udvikling af diagnostiske og laboratoriemæssige tjenester inden for folkesundheds- og dyresektorerne i nødsituationer</t>
    </r>
  </si>
  <si>
    <r>
      <rPr>
        <sz val="11"/>
        <color rgb="FF000000"/>
        <rFont val="Calibri"/>
        <family val="2"/>
      </rPr>
      <t>• Mobile kapaciteter til udrulning af tjenester i felten i nødsituationer (f.eks. offentlige laboratorier og dyrelaboratorier, udstyr til overvågning af miljøet, udstyr til dekontaminering)</t>
    </r>
  </si>
  <si>
    <r>
      <rPr>
        <sz val="11"/>
        <color rgb="FF000000"/>
        <rFont val="Calibri"/>
        <family val="2"/>
      </rPr>
      <t>• Aftaler og mekanismer til deling og testning af prøver</t>
    </r>
  </si>
  <si>
    <r>
      <rPr>
        <sz val="11"/>
        <color rgb="FF000000"/>
        <rFont val="Calibri"/>
        <family val="2"/>
      </rPr>
      <t>• Regional referencelaboratoriekapacitet i nødsituationer</t>
    </r>
  </si>
  <si>
    <r>
      <rPr>
        <sz val="11"/>
        <color rgb="FF000000"/>
        <rFont val="Calibri"/>
        <family val="2"/>
      </rPr>
      <t>C.4</t>
    </r>
  </si>
  <si>
    <r>
      <rPr>
        <sz val="11"/>
        <color rgb="FF000000"/>
        <rFont val="Calibri"/>
        <family val="2"/>
      </rPr>
      <t>Beredskab og kontinuitet i basistjenester, nødtjenester og sundhedsfaciliteter</t>
    </r>
  </si>
  <si>
    <r>
      <rPr>
        <sz val="11"/>
        <color rgb="FF000000"/>
        <rFont val="Calibri"/>
        <family val="2"/>
      </rPr>
      <t xml:space="preserve">• </t>
    </r>
    <r>
      <rPr>
        <sz val="11"/>
        <color rgb="FF000000"/>
        <rFont val="Calibri"/>
        <family val="2"/>
      </rPr>
      <t>Tilgængelighed og adgang til specialiserede nødtjenester, der imødegår fysiske, økonomiske og kulturelle barrierer</t>
    </r>
  </si>
  <si>
    <r>
      <rPr>
        <sz val="11"/>
        <color rgb="FF000000"/>
        <rFont val="Calibri"/>
        <family val="2"/>
      </rPr>
      <t xml:space="preserve">• </t>
    </r>
    <r>
      <rPr>
        <sz val="11"/>
        <color rgb="FF000000"/>
        <rFont val="Calibri"/>
        <family val="2"/>
      </rPr>
      <t>Sundhedssystemer og specialiserede tjenester i nødsituationer (f.eks. håndtering af massedød) i sundhedsvæsenet, veterinærsektoren og andre sektorer</t>
    </r>
  </si>
  <si>
    <r>
      <rPr>
        <sz val="11"/>
        <color rgb="FF000000"/>
        <rFont val="Calibri"/>
        <family val="2"/>
      </rPr>
      <t xml:space="preserve">• </t>
    </r>
    <r>
      <rPr>
        <sz val="11"/>
        <color rgb="FF000000"/>
        <rFont val="Calibri"/>
        <family val="2"/>
      </rPr>
      <t>Teknisk assistance og vejledning i klinisk håndtering og sundhedstjenester med direkte relevans for planlægning af beredskab og kontinuitet</t>
    </r>
  </si>
  <si>
    <r>
      <rPr>
        <sz val="11"/>
        <color rgb="FF000000"/>
        <rFont val="Calibri"/>
        <family val="2"/>
      </rPr>
      <t>• Kontinuitetsplaner for adgang til lokalsamfundsbaserede sundhedstjenester og basistjenester i andre sektorer i nødsituationer</t>
    </r>
  </si>
  <si>
    <r>
      <rPr>
        <sz val="11"/>
        <color rgb="FF000000"/>
        <rFont val="Calibri"/>
        <family val="2"/>
      </rPr>
      <t>• Kontinuitetsplaner for sundhedstjenester og basistjenester i andre sektorer i nødsituationer</t>
    </r>
  </si>
  <si>
    <r>
      <rPr>
        <sz val="11"/>
        <color rgb="FF000000"/>
        <rFont val="Calibri"/>
        <family val="2"/>
      </rPr>
      <t>• "Sikre hospitaler"-initiativ</t>
    </r>
  </si>
  <si>
    <r>
      <rPr>
        <sz val="11"/>
        <color rgb="FF000000"/>
        <rFont val="Calibri"/>
        <family val="2"/>
      </rPr>
      <t>• Beredskab i sundhedsfaciliteter</t>
    </r>
  </si>
  <si>
    <r>
      <rPr>
        <sz val="11"/>
        <color rgb="FF000000"/>
        <rFont val="Calibri"/>
        <family val="2"/>
      </rPr>
      <t>• Beredskab på hospitaler og i infrastruktur i "Sikre hospitaler"-programmer</t>
    </r>
  </si>
  <si>
    <r>
      <rPr>
        <sz val="11"/>
        <color rgb="FF000000"/>
        <rFont val="Calibri"/>
        <family val="2"/>
      </rPr>
      <t>• Kliniske vejledninger og protokoller</t>
    </r>
  </si>
  <si>
    <r>
      <rPr>
        <sz val="11"/>
        <color rgb="FF000000"/>
        <rFont val="Calibri"/>
        <family val="2"/>
      </rPr>
      <t>C.5</t>
    </r>
  </si>
  <si>
    <r>
      <rPr>
        <sz val="11"/>
        <color rgb="FF000000"/>
        <rFont val="Calibri"/>
        <family val="2"/>
      </rPr>
      <t>Risikokommunikation med alle interessenter i forhold til beredskab</t>
    </r>
  </si>
  <si>
    <r>
      <rPr>
        <sz val="11"/>
        <color rgb="FF000000"/>
        <rFont val="Calibri"/>
        <family val="2"/>
      </rPr>
      <t xml:space="preserve">• </t>
    </r>
    <r>
      <rPr>
        <sz val="11"/>
        <color rgb="FF000000"/>
        <rFont val="Calibri"/>
        <family val="2"/>
      </rPr>
      <t>Risikokommunikation med lokalsamfundene i forhold til beredskab</t>
    </r>
  </si>
  <si>
    <r>
      <rPr>
        <sz val="11"/>
        <color rgb="FF000000"/>
        <rFont val="Calibri"/>
        <family val="2"/>
      </rPr>
      <t xml:space="preserve">• </t>
    </r>
    <r>
      <rPr>
        <sz val="11"/>
        <color rgb="FF000000"/>
        <rFont val="Calibri"/>
        <family val="2"/>
      </rPr>
      <t>Koordinerede mekanismer og strategier på tværs af sektorer til risikokommunikation og social mobilisering i nødsituationer</t>
    </r>
  </si>
  <si>
    <r>
      <rPr>
        <sz val="11"/>
        <color rgb="FF000000"/>
        <rFont val="Calibri"/>
        <family val="2"/>
      </rPr>
      <t xml:space="preserve">• </t>
    </r>
    <r>
      <rPr>
        <sz val="11"/>
        <color rgb="FF000000"/>
        <rFont val="Calibri"/>
        <family val="2"/>
      </rPr>
      <t>Koordinerede kommunikationsstrategier og -mekanismer blandt styrelser med henblik på offentlig og officiel kommunikation</t>
    </r>
  </si>
  <si>
    <r>
      <rPr>
        <sz val="11"/>
        <color rgb="FF000000"/>
        <rFont val="Calibri"/>
        <family val="2"/>
      </rPr>
      <t xml:space="preserve">• </t>
    </r>
    <r>
      <rPr>
        <sz val="11"/>
        <color rgb="FF000000"/>
        <rFont val="Calibri"/>
        <family val="2"/>
      </rPr>
      <t>Samfundsbevidsthed om sundhedsmæssige beskyttelsespraksisser i nødsituationer</t>
    </r>
  </si>
  <si>
    <r>
      <rPr>
        <sz val="11"/>
        <color rgb="FF000000"/>
        <rFont val="Calibri"/>
        <family val="2"/>
      </rPr>
      <t xml:space="preserve">• </t>
    </r>
    <r>
      <rPr>
        <sz val="11"/>
        <color rgb="FF000000"/>
        <rFont val="Calibri"/>
        <family val="2"/>
      </rPr>
      <t>Tiltag til støtte for samfundets beredskab</t>
    </r>
  </si>
  <si>
    <r>
      <rPr>
        <sz val="11"/>
        <color rgb="FF000000"/>
        <rFont val="Calibri"/>
        <family val="2"/>
      </rPr>
      <t xml:space="preserve">• </t>
    </r>
    <r>
      <rPr>
        <sz val="11"/>
        <color rgb="FF000000"/>
        <rFont val="Calibri"/>
        <family val="2"/>
      </rPr>
      <t>Teknisk assistance og vejledning i risikokommunikation, social mobilisering og kapacitetsudvikling i samfundet</t>
    </r>
  </si>
  <si>
    <r>
      <rPr>
        <sz val="11"/>
        <color rgb="FF000000"/>
        <rFont val="Calibri"/>
        <family val="2"/>
      </rPr>
      <t xml:space="preserve">• </t>
    </r>
    <r>
      <rPr>
        <sz val="11"/>
        <color rgb="FF000000"/>
        <rFont val="Calibri"/>
        <family val="2"/>
      </rPr>
      <t>Strategier til social mobilisering i beredskabet</t>
    </r>
  </si>
  <si>
    <r>
      <rPr>
        <sz val="11"/>
        <color rgb="FF000000"/>
        <rFont val="Calibri"/>
        <family val="2"/>
      </rPr>
      <t>C.6</t>
    </r>
  </si>
  <si>
    <r>
      <rPr>
        <sz val="11"/>
        <color rgb="FF000000"/>
        <rFont val="Calibri"/>
        <family val="2"/>
      </rPr>
      <t>Forskning, udvikling og evaluering med henblik på oplysning og fremskyndelse af beredskabet</t>
    </r>
  </si>
  <si>
    <r>
      <rPr>
        <sz val="11"/>
        <color rgb="FF000000"/>
        <rFont val="Calibri"/>
        <family val="2"/>
      </rPr>
      <t xml:space="preserve">• </t>
    </r>
    <r>
      <rPr>
        <sz val="11"/>
        <color rgb="FF000000"/>
        <rFont val="Calibri"/>
        <family val="2"/>
      </rPr>
      <t>Den operationelle forskning fokuserer på samfundets beredskab</t>
    </r>
  </si>
  <si>
    <r>
      <rPr>
        <sz val="11"/>
        <color rgb="FF000000"/>
        <rFont val="Calibri"/>
        <family val="2"/>
      </rPr>
      <t xml:space="preserve">• </t>
    </r>
    <r>
      <rPr>
        <sz val="11"/>
        <color rgb="FF000000"/>
        <rFont val="Calibri"/>
        <family val="2"/>
      </rPr>
      <t>Koordinering med nationale og internationale aktører i forhold til udvikling af vacciner, diagnostik, behandlinger og andre foranstaltninger</t>
    </r>
  </si>
  <si>
    <r>
      <rPr>
        <sz val="11"/>
        <color rgb="FF000000"/>
        <rFont val="Calibri"/>
        <family val="2"/>
      </rPr>
      <t xml:space="preserve">• </t>
    </r>
    <r>
      <rPr>
        <sz val="11"/>
        <color rgb="FF000000"/>
        <rFont val="Calibri"/>
        <family val="2"/>
      </rPr>
      <t>Global koordinering af hurtig udvikling af vacciner, diagnostik, behandlinger og andre foranstaltninger (f.eks. WHO R&amp;D Blueprint)</t>
    </r>
  </si>
  <si>
    <r>
      <rPr>
        <sz val="11"/>
        <color rgb="FF000000"/>
        <rFont val="Calibri"/>
        <family val="2"/>
      </rPr>
      <t>• Evaluering af beredskabet på lokalsamfundsniveau</t>
    </r>
  </si>
  <si>
    <r>
      <rPr>
        <sz val="11"/>
        <color rgb="FF000000"/>
        <rFont val="Calibri"/>
        <family val="2"/>
      </rPr>
      <t>• Evidens for udvikling af teknisk vejledning inden for beredskab og nyopståede sygdomme</t>
    </r>
  </si>
  <si>
    <r>
      <rPr>
        <sz val="11"/>
        <color rgb="FF000000"/>
        <rFont val="Calibri"/>
        <family val="2"/>
      </rPr>
      <t xml:space="preserve">• </t>
    </r>
    <r>
      <rPr>
        <sz val="11"/>
        <color rgb="FF000000"/>
        <rFont val="Calibri"/>
        <family val="2"/>
      </rPr>
      <t>Evidens for udvikling af teknisk vejledning inden for beredskab og nyopståede sundhedsproblemer</t>
    </r>
  </si>
  <si>
    <r>
      <rPr>
        <sz val="11"/>
        <color rgb="FF000000"/>
        <rFont val="Calibri"/>
        <family val="2"/>
      </rPr>
      <t>• Evaluering af beredskabet på landsplan</t>
    </r>
  </si>
  <si>
    <r>
      <rPr>
        <sz val="11"/>
        <color rgb="FF000000"/>
        <rFont val="Calibri"/>
        <family val="2"/>
      </rPr>
      <t>• Forskning og cost/benefit-analyser og evaluering af beredskabet på globalt og regionalt plan</t>
    </r>
  </si>
  <si>
    <r>
      <rPr>
        <i/>
        <sz val="11"/>
        <rFont val="Calibri"/>
        <family val="2"/>
      </rPr>
      <t>Ressourcer – menneskelige, økonomiske, logistiske og forsyningsmæssige</t>
    </r>
  </si>
  <si>
    <r>
      <rPr>
        <sz val="11"/>
        <color rgb="FF000000"/>
        <rFont val="Calibri"/>
        <family val="2"/>
      </rPr>
      <t>R.1</t>
    </r>
  </si>
  <si>
    <r>
      <rPr>
        <sz val="11"/>
        <color rgb="FF000000"/>
        <rFont val="Calibri"/>
        <family val="2"/>
      </rPr>
      <t>Økonomiske ressourcer til beredskabet og midler til beredskabet ved akutte indsatser</t>
    </r>
  </si>
  <si>
    <r>
      <rPr>
        <sz val="11"/>
        <color rgb="FF000000"/>
        <rFont val="Calibri"/>
        <family val="2"/>
      </rPr>
      <t xml:space="preserve">• </t>
    </r>
    <r>
      <rPr>
        <sz val="11"/>
        <color rgb="FF000000"/>
        <rFont val="Calibri"/>
        <family val="2"/>
      </rPr>
      <t>Tilgængelighed og adgang til budgetter og andre ressourcer til beredskab</t>
    </r>
  </si>
  <si>
    <r>
      <rPr>
        <sz val="11"/>
        <color rgb="FF000000"/>
        <rFont val="Calibri"/>
        <family val="2"/>
      </rPr>
      <t xml:space="preserve">• </t>
    </r>
    <r>
      <rPr>
        <sz val="11"/>
        <color rgb="FF000000"/>
        <rFont val="Calibri"/>
        <family val="2"/>
      </rPr>
      <t>Statslig finansiering af beredskabsprioriteter fra det nationale sundhedsbudget, almindelige sundhedsbudgetter og midler afsat til nødsituationer</t>
    </r>
  </si>
  <si>
    <r>
      <rPr>
        <sz val="11"/>
        <color rgb="FF000000"/>
        <rFont val="Calibri"/>
        <family val="2"/>
      </rPr>
      <t xml:space="preserve">• </t>
    </r>
    <r>
      <rPr>
        <sz val="11"/>
        <color rgb="FF000000"/>
        <rFont val="Calibri"/>
        <family val="2"/>
      </rPr>
      <t>International finansiering, der er direkte afstemt med landets beredskabsplaner og prioriteter</t>
    </r>
  </si>
  <si>
    <r>
      <rPr>
        <sz val="11"/>
        <color rgb="FF000000"/>
        <rFont val="Calibri"/>
        <family val="2"/>
      </rPr>
      <t>• Tilgængelighed af og adgang til beredskabsmidler</t>
    </r>
  </si>
  <si>
    <r>
      <rPr>
        <sz val="11"/>
        <color rgb="FF000000"/>
        <rFont val="Calibri"/>
        <family val="2"/>
      </rPr>
      <t>• Fastlæggelse og sourcing af mekanismer til finansiering af beredskab til akutte indsatser</t>
    </r>
  </si>
  <si>
    <r>
      <rPr>
        <sz val="11"/>
        <color rgb="FF000000"/>
        <rFont val="Calibri"/>
        <family val="2"/>
      </rPr>
      <t xml:space="preserve">• </t>
    </r>
    <r>
      <rPr>
        <sz val="11"/>
        <color rgb="FF000000"/>
        <rFont val="Calibri"/>
        <family val="2"/>
      </rPr>
      <t>Tværsektoriel og organisatorisk finansiering af beredskab til nødsituationer</t>
    </r>
  </si>
  <si>
    <r>
      <rPr>
        <sz val="11"/>
        <color rgb="FF000000"/>
        <rFont val="Calibri"/>
        <family val="2"/>
      </rPr>
      <t>R.2</t>
    </r>
  </si>
  <si>
    <r>
      <rPr>
        <sz val="11"/>
        <color rgb="FF000000"/>
        <rFont val="Calibri"/>
        <family val="2"/>
      </rPr>
      <t>Dedikerede, veluddannede og veludstyrede menneskelige ressourcer til nødsituationer</t>
    </r>
  </si>
  <si>
    <r>
      <rPr>
        <sz val="11"/>
        <color rgb="FF000000"/>
        <rFont val="Calibri"/>
        <family val="2"/>
      </rPr>
      <t xml:space="preserve">• </t>
    </r>
    <r>
      <rPr>
        <sz val="11"/>
        <color rgb="FF000000"/>
        <rFont val="Calibri"/>
        <family val="2"/>
      </rPr>
      <t>Undervisning af sundhedspersonale i beredskab til imødegåelse af forskellige farer</t>
    </r>
  </si>
  <si>
    <r>
      <rPr>
        <sz val="11"/>
        <color rgb="FF000000"/>
        <rFont val="Calibri"/>
        <family val="2"/>
      </rPr>
      <t xml:space="preserve">• </t>
    </r>
    <r>
      <rPr>
        <sz val="11"/>
        <color rgb="FF000000"/>
        <rFont val="Calibri"/>
        <family val="2"/>
      </rPr>
      <t>Tværsektorielle kurser i forskellige farer omfatter sundhed</t>
    </r>
  </si>
  <si>
    <r>
      <rPr>
        <sz val="11"/>
        <color rgb="FF000000"/>
        <rFont val="Calibri"/>
        <family val="2"/>
      </rPr>
      <t xml:space="preserve">• </t>
    </r>
    <r>
      <rPr>
        <sz val="11"/>
        <color rgb="FF000000"/>
        <rFont val="Calibri"/>
        <family val="2"/>
      </rPr>
      <t>Teknisk vejledning og assistance inden for sundhedsberedskab i nødsituationer for den regionale og globale arbejdsstyrke (herunder ekspertteam og -puljer)</t>
    </r>
  </si>
  <si>
    <r>
      <rPr>
        <sz val="11"/>
        <color rgb="FF000000"/>
        <rFont val="Calibri"/>
        <family val="2"/>
      </rPr>
      <t xml:space="preserve">• </t>
    </r>
    <r>
      <rPr>
        <sz val="11"/>
        <color rgb="FF000000"/>
        <rFont val="Calibri"/>
        <family val="2"/>
      </rPr>
      <t>Undervisning af frivillige nødhjælpsarbejdere fra lokalsamfundet om sundhedsaspekter i nødsituationer forestået af flere interessenter</t>
    </r>
  </si>
  <si>
    <r>
      <rPr>
        <sz val="11"/>
        <color rgb="FF000000"/>
        <rFont val="Calibri"/>
        <family val="2"/>
      </rPr>
      <t xml:space="preserve">• </t>
    </r>
    <r>
      <rPr>
        <sz val="11"/>
        <color rgb="FF000000"/>
        <rFont val="Calibri"/>
        <family val="2"/>
      </rPr>
      <t>Etablering og vedligeholdelse af specialiserede team (f.eks. akutlægeteam, udrykningsteam) og ekspertpuljer</t>
    </r>
  </si>
  <si>
    <r>
      <rPr>
        <sz val="11"/>
        <color rgb="FF000000"/>
        <rFont val="Calibri"/>
        <family val="2"/>
      </rPr>
      <t>• Undervisning før udsendelse</t>
    </r>
  </si>
  <si>
    <r>
      <rPr>
        <sz val="11"/>
        <color rgb="FF000000"/>
        <rFont val="Calibri"/>
        <family val="2"/>
      </rPr>
      <t>• Udviklingsplaner for arbejdsstyrken inden for sundhedsvæsenet indbefatter nødsituationsrelaterede funktioner, imødegår mangel på kompetencer og omfatter den offentlige sektor, den private sektor og civilsamfundet</t>
    </r>
  </si>
  <si>
    <r>
      <rPr>
        <sz val="11"/>
        <color rgb="FF000000"/>
        <rFont val="Calibri"/>
        <family val="2"/>
      </rPr>
      <t>• Aftaler mellem lande om bistand ved akut behov for kapacitet</t>
    </r>
  </si>
  <si>
    <r>
      <rPr>
        <sz val="11"/>
        <color rgb="FF000000"/>
        <rFont val="Calibri"/>
        <family val="2"/>
      </rPr>
      <t>R.3</t>
    </r>
  </si>
  <si>
    <r>
      <rPr>
        <sz val="11"/>
        <color rgb="FF000000"/>
        <rFont val="Calibri"/>
        <family val="2"/>
      </rPr>
      <t>Logistikmekanismer og vigtige forsyninger i beredskabsarbejdet</t>
    </r>
  </si>
  <si>
    <r>
      <rPr>
        <sz val="11"/>
        <color rgb="FF000000"/>
        <rFont val="Calibri"/>
        <family val="2"/>
      </rPr>
      <t xml:space="preserve">• </t>
    </r>
    <r>
      <rPr>
        <sz val="11"/>
        <color rgb="FF000000"/>
        <rFont val="Calibri"/>
        <family val="2"/>
      </rPr>
      <t>Adgang til og tilgængelighed af nødlagre og udstyr på lokalsamfundsniveau</t>
    </r>
  </si>
  <si>
    <r>
      <rPr>
        <sz val="11"/>
        <color rgb="FF000000"/>
        <rFont val="Calibri"/>
        <family val="2"/>
      </rPr>
      <t xml:space="preserve">• </t>
    </r>
    <r>
      <rPr>
        <sz val="11"/>
        <color rgb="FF000000"/>
        <rFont val="Calibri"/>
        <family val="2"/>
      </rPr>
      <t>Systemer og aftaler i forhold til lagerføring og lagervedligeholdelse af vacciner (herunder kølekæde), modgift, prøvetagning, diagnostik, personlige værnemidler og andre vigtige forsyninger</t>
    </r>
  </si>
  <si>
    <r>
      <rPr>
        <sz val="11"/>
        <color rgb="FF000000"/>
        <rFont val="Calibri"/>
        <family val="2"/>
      </rPr>
      <t xml:space="preserve">• </t>
    </r>
    <r>
      <rPr>
        <sz val="11"/>
        <color rgb="FF000000"/>
        <rFont val="Calibri"/>
        <family val="2"/>
      </rPr>
      <t>Aftaler om global prioritering og distribution af vigtige forsyninger i nødsituationer</t>
    </r>
  </si>
  <si>
    <r>
      <rPr>
        <sz val="11"/>
        <color rgb="FF000000"/>
        <rFont val="Calibri"/>
        <family val="2"/>
      </rPr>
      <t xml:space="preserve">• </t>
    </r>
    <r>
      <rPr>
        <sz val="11"/>
        <color rgb="FF000000"/>
        <rFont val="Calibri"/>
        <family val="2"/>
      </rPr>
      <t>Beredskab med logistiksystemer, der understøtter sundheden i nødsituationer</t>
    </r>
  </si>
  <si>
    <r>
      <rPr>
        <sz val="11"/>
        <color rgb="FF000000"/>
        <rFont val="Calibri"/>
        <family val="2"/>
      </rPr>
      <t xml:space="preserve">• </t>
    </r>
    <r>
      <rPr>
        <sz val="11"/>
        <color rgb="FF000000"/>
        <rFont val="Calibri"/>
        <family val="2"/>
      </rPr>
      <t>Logistiksystemer til global og regional lagerføring, fremskudte lagre og beredskab til distribution af vigtige forsyninger i nødsituationer</t>
    </r>
  </si>
  <si>
    <t>Objectives</t>
  </si>
  <si>
    <t>Key performance indicators</t>
  </si>
  <si>
    <t>Performace measures</t>
  </si>
  <si>
    <t>N</t>
  </si>
  <si>
    <t>EA</t>
  </si>
  <si>
    <t>Emergency management legal framework is updated and follows international agreements</t>
  </si>
  <si>
    <t>EA-1</t>
  </si>
  <si>
    <t>Legal framework for multisectoral emergency management is updated and follows international agreements</t>
  </si>
  <si>
    <t>EA1.1</t>
  </si>
  <si>
    <t>Legal framework follows an all-hazards approach (i.e. biological, chemical and environmental)</t>
  </si>
  <si>
    <t>EA1.2</t>
  </si>
  <si>
    <t>It considers all phases of preparedness: risk reduction/prevention, response, recovery and evaluation</t>
  </si>
  <si>
    <t>EA1.3</t>
  </si>
  <si>
    <t>It defines procedures for declaring and terminating a state of emergency at both national and subnational levels</t>
  </si>
  <si>
    <t>EA1.4</t>
  </si>
  <si>
    <t>It is consistent with legally binding international agreements and conventions (e.g. International Health Regulations and Hyogo Framework for Action)</t>
  </si>
  <si>
    <t>EB</t>
  </si>
  <si>
    <t>Emergency management organizational structures are established and their operational links are functioning</t>
  </si>
  <si>
    <t>EB-1</t>
  </si>
  <si>
    <t>National multisectoral committee (or equivalent) for emergency management coordination includes the health-sector</t>
  </si>
  <si>
    <t>EB1.1</t>
  </si>
  <si>
    <t>National multisectoral committee for emergency management coordination is or can be established in case of an emergency</t>
  </si>
  <si>
    <t>EB1.2</t>
  </si>
  <si>
    <t>It includes high-level representatives of the health-sector</t>
  </si>
  <si>
    <t>EB1.3</t>
  </si>
  <si>
    <t>Roles, responsibilities and authority of the members of the committee and its secretariat are defined</t>
  </si>
  <si>
    <t>EB1.4</t>
  </si>
  <si>
    <t>It monitors and reviews performance of the national emergency management strategy</t>
  </si>
  <si>
    <t>EB-2</t>
  </si>
  <si>
    <t>National inter-sectoral collaboration mechanisms are functioning</t>
  </si>
  <si>
    <t>EB2.1</t>
  </si>
  <si>
    <t>National inter-sectoral collaboration mechanisms include signed agreements and SOPs (or equivalent)</t>
  </si>
  <si>
    <t>EB2.2</t>
  </si>
  <si>
    <t>Coordination mechanisms promote the documentation and follow-up of decisions made at the planning meetings</t>
  </si>
  <si>
    <t>EC</t>
  </si>
  <si>
    <t>Emergency management plan is updated and health-sector programmes are implemented</t>
  </si>
  <si>
    <t>EC-1</t>
  </si>
  <si>
    <t>National multisectoral emergency preparedness plan is updated</t>
  </si>
  <si>
    <t>EC1.1</t>
  </si>
  <si>
    <t>National multisectoral emergency preparedness plan is updated according to legal requirements</t>
  </si>
  <si>
    <t>EC1.2</t>
  </si>
  <si>
    <t>It specifies location of Command and Control Structure from which emergency will be managed</t>
  </si>
  <si>
    <t>EC1.3</t>
  </si>
  <si>
    <t>It defines activation, coordination and deactivation/stand-down procedures, including debriefing and the process of recovery and returning to normal</t>
  </si>
  <si>
    <t>EC1.4</t>
  </si>
  <si>
    <t>It is published after each revision</t>
  </si>
  <si>
    <t>EC-2</t>
  </si>
  <si>
    <t>National emergency preparedness health-sector programmes are implemented</t>
  </si>
  <si>
    <t>EC2.1</t>
  </si>
  <si>
    <t>Health-sector emergency management programmes include the development and dissemination of guidelines</t>
  </si>
  <si>
    <t>EC2.2</t>
  </si>
  <si>
    <t>They include the development, organization and delivery of training programmes</t>
  </si>
  <si>
    <t>EC2.3</t>
  </si>
  <si>
    <t>They foresee the development and evaluation of exercises and drills</t>
  </si>
  <si>
    <t>EC2.4</t>
  </si>
  <si>
    <t>They provide for the coordination and monitoring of, and the regular reporting on, programme implementation</t>
  </si>
  <si>
    <t>ED</t>
  </si>
  <si>
    <t>Emergency management organizations and agencies have adequate funding</t>
  </si>
  <si>
    <t>ED-1</t>
  </si>
  <si>
    <t>Multisectoral mechanisms for financing national emergency management activities are functioning</t>
  </si>
  <si>
    <t>ED1.1</t>
  </si>
  <si>
    <t>Funds are available for the multisectoral preparedness for, and management of, emergencies at the national level</t>
  </si>
  <si>
    <t>ED1.2</t>
  </si>
  <si>
    <t>Funds are designated for a health-sector emergency preparedness programme</t>
  </si>
  <si>
    <t>ED1.3</t>
  </si>
  <si>
    <t>There are mechanisms for accessing contingency funds for health-sector emergency response and recovery operations</t>
  </si>
  <si>
    <t>ED1.4</t>
  </si>
  <si>
    <t>Health-sector financing mechanisms include how regular or surge workforce will be paid for the increased working (overtime) that will take place during emergencies</t>
  </si>
  <si>
    <t>EE</t>
  </si>
  <si>
    <t>Health-sector business continuity management plan is updated and programmes are implemented</t>
  </si>
  <si>
    <t>EE-1</t>
  </si>
  <si>
    <t>Health-sector business continuity management plan is updated and programmes are implemented</t>
  </si>
  <si>
    <t>EE1.1</t>
  </si>
  <si>
    <t>Health-sector business impact analysis, that includes identification of critical business functions/processes/services and resources, has been conducted</t>
  </si>
  <si>
    <t>EE1.2</t>
  </si>
  <si>
    <t>Staff vital to maintain critical functions are identified</t>
  </si>
  <si>
    <t>EE1.3</t>
  </si>
  <si>
    <t>The need to stockpile strategic reserves of supplies, material and equipment has been addressed</t>
  </si>
  <si>
    <t>EE1.4</t>
  </si>
  <si>
    <t>Operational critical resources of health-care facilities (e.g. safe food, water, electricity, heating, etc.) have been identified</t>
  </si>
  <si>
    <t>EE1.5</t>
  </si>
  <si>
    <t>Health-sector crisis management plan, that provides clear command structures, delegations of authority/orders of succession and escalation criteria, is developed</t>
  </si>
  <si>
    <t>EE1.6</t>
  </si>
  <si>
    <t>Business continuity programmes include assigning and training alternative staff for critical posts</t>
  </si>
  <si>
    <t>EE1.7</t>
  </si>
  <si>
    <t xml:space="preserve">They include considering and testing ways of reducing societal disruption (e.g. telecommuting, working from home, reducing the number of physical meetings and travel) </t>
  </si>
  <si>
    <t>EE1.8</t>
  </si>
  <si>
    <t>They address the need for social services support for essential workers</t>
  </si>
  <si>
    <t>EE1.9</t>
  </si>
  <si>
    <t>They address the need for psychosocial support services to help workers remain effective</t>
  </si>
  <si>
    <t>EE1.10</t>
  </si>
  <si>
    <t>They include training, exercising, evaluating, updating and validating business continuity plan</t>
  </si>
  <si>
    <t>Objectives</t>
  </si>
  <si>
    <t>Key performance indicators</t>
  </si>
  <si>
    <t>Performace measures</t>
  </si>
  <si>
    <t>N</t>
  </si>
  <si>
    <t>G1A</t>
  </si>
  <si>
    <t>Develop a comprehensive national public health-risk assessment</t>
  </si>
  <si>
    <t>G1A-1</t>
  </si>
  <si>
    <t>National public health-information system for risk and resources assessments is operative</t>
  </si>
  <si>
    <t>G1A1.1</t>
  </si>
  <si>
    <t>National public health-information system provides data of relevant hazards of all origins (i.e. biological, chemical and environmental)</t>
  </si>
  <si>
    <t>G1A1.2</t>
  </si>
  <si>
    <t>Responsibilities and authority related to the system have been defined</t>
  </si>
  <si>
    <t>G1A1.3</t>
  </si>
  <si>
    <t>Protocols and procedures for the collection, analysis and dissemination of data for conducting risk and resources assessment are developed</t>
  </si>
  <si>
    <t>G1A1.4</t>
  </si>
  <si>
    <t>Evaluations and improvements of the system are performed regularly</t>
  </si>
  <si>
    <t>G1A1.5</t>
  </si>
  <si>
    <t>National public health-risk assessment  is updated regularly</t>
  </si>
  <si>
    <t>G1A1.6</t>
  </si>
  <si>
    <t>It includes vulnerability assessment (of communities, infrastructure and services)</t>
  </si>
  <si>
    <t>G1A-2</t>
  </si>
  <si>
    <t>National surveillance and epidemic-intelligence system is operative</t>
  </si>
  <si>
    <t>G1A2.1</t>
  </si>
  <si>
    <t>There is a list of priority diseases, conditions and case definitions for surveillance</t>
  </si>
  <si>
    <t>G1A2.2</t>
  </si>
  <si>
    <t>There is a specific unit(s) designated for surveillance of public health risks</t>
  </si>
  <si>
    <t>G1A2.3</t>
  </si>
  <si>
    <t>SOPs defining roles, responsibilities and procedures related to the collection, analysis and dissemination of surveillance data are developed</t>
  </si>
  <si>
    <t>G1A2.4</t>
  </si>
  <si>
    <t>Surveillance system provides for data-sharing in other-than-human areas: agricultural, veterinary, environmental, etc.</t>
  </si>
  <si>
    <t>G1A2.5</t>
  </si>
  <si>
    <t>Information sources include screening of media and other alternative sources, and ‘rumour checking’ to assess or verify emergencies</t>
  </si>
  <si>
    <t>G1A2.6</t>
  </si>
  <si>
    <t>Baseline estimates, trends and thresholds for alert and action are defined for the community/primary response level for priority diseases/events</t>
  </si>
  <si>
    <t>G1A2.7</t>
  </si>
  <si>
    <t>There is timely reporting from reporting units</t>
  </si>
  <si>
    <t>G1A2.8</t>
  </si>
  <si>
    <t>Deviations or values exceeding thresholds are detected and used for action at the community/primary public health response level</t>
  </si>
  <si>
    <t>G1A2.9</t>
  </si>
  <si>
    <t>Regular feedback of surveillance results are disseminated to all levels and other relevant stakeholders (e.g. Epi bulletins, surveillance reports, etc.)</t>
  </si>
  <si>
    <t>G1A2.10</t>
  </si>
  <si>
    <t>Evaluations of the early warning function of the surveillance and epidemic-intelligence system have been carried out</t>
  </si>
  <si>
    <t>G1A-3</t>
  </si>
  <si>
    <t>National and international information-sharing mechanisms are functioning</t>
  </si>
  <si>
    <t>G1A3.1</t>
  </si>
  <si>
    <t>National information-sharing mechanisms with other relevant sectors and all level health-sector organizations are functioning</t>
  </si>
  <si>
    <t>G1A3.2</t>
  </si>
  <si>
    <t>International information-sharing system for reporting according to IHR and European mandatory requirements are operative</t>
  </si>
  <si>
    <t>G1A3.3</t>
  </si>
  <si>
    <t>All of events that meet the criteria for IHR notification have been notified by the NFP to WHO within 24 hours of conducting risk assessments over the last 12 months</t>
  </si>
  <si>
    <t>G1A3.4</t>
  </si>
  <si>
    <t>All of events that meet the criteria for notification under Decision No 1082/2013/EU have been notified by the NFP to HSC and ECDC, EFSA or corresponding EU agency within 24 hours of conducting risk assessments over the last 12 months</t>
  </si>
  <si>
    <t>G1A3.5</t>
  </si>
  <si>
    <t>NFP has responded to all verification requests from WHO within 24 hours in the last 12 months</t>
  </si>
  <si>
    <t>G1A3.6</t>
  </si>
  <si>
    <t>NFP has responded to all verification requests from HSC, ECDC, EFSA or other EU agency within 24 hours in the past 12 months</t>
  </si>
  <si>
    <t>G1B</t>
  </si>
  <si>
    <t>Improve communication of health-risk information</t>
  </si>
  <si>
    <t>G1B-1</t>
  </si>
  <si>
    <t>Strategies for risk communication with the public and the media are developed</t>
  </si>
  <si>
    <t>G1B1.1</t>
  </si>
  <si>
    <t>National emergency preparedness plan includes a public information management strategy</t>
  </si>
  <si>
    <t>G1B1.2</t>
  </si>
  <si>
    <t>Risk communication partners and stakeholders are identified (e.g. science organizations, community leaders, NGOs, etc.)</t>
  </si>
  <si>
    <t>G1B1.3</t>
  </si>
  <si>
    <t>Risk communication plan is developed (includes inventory of communication partners, focal points, stakeholders and their capacities)</t>
  </si>
  <si>
    <t>G1B1.4</t>
  </si>
  <si>
    <t>Policies, SOPs or guidelines are developed to support the risk communication plan</t>
  </si>
  <si>
    <t>G1B1.5</t>
  </si>
  <si>
    <t>Relationships with the media are established before the emergency (contacts with key media staff are regular)</t>
  </si>
  <si>
    <t>G1B1.6</t>
  </si>
  <si>
    <t>Generic pre-prepared media statements templates, frequently asked questions and answers (related to key messages) and advertising material are available</t>
  </si>
  <si>
    <t>G1B1.7</t>
  </si>
  <si>
    <t>Risk communication plan has been implemented or tested through actual emergency or simulation exercise and updated</t>
  </si>
  <si>
    <t>G1B1.8</t>
  </si>
  <si>
    <t>Evaluation of the risk communication has been conducted after emergencies and exercises, for timeliness, transparency and appropriateness of communications</t>
  </si>
  <si>
    <t>G1B-2</t>
  </si>
  <si>
    <t>Strategies for risk communication with staff involved in risk management are developed</t>
  </si>
  <si>
    <t>G1B2.1</t>
  </si>
  <si>
    <t xml:space="preserve">National emergency preparedness plan includes a strategy for communication with staff involved in risk management </t>
  </si>
  <si>
    <t>G1B2.2</t>
  </si>
  <si>
    <t>Risk communication partners and stakeholders are identified (e.g. professional associations, labor unions, etc.)</t>
  </si>
  <si>
    <t>G1B2.3</t>
  </si>
  <si>
    <t>Information on specific risks and personal protective measures for staff involved in risk reduction/prevention is regularly updated and disseminated</t>
  </si>
  <si>
    <t>G1B2.4</t>
  </si>
  <si>
    <t>A plan for reviewing, revising and monitoring impact of risk communication strategy with staff is developed</t>
  </si>
  <si>
    <t>G1C</t>
  </si>
  <si>
    <t>Reduce and prevent the health risks from all-hazards</t>
  </si>
  <si>
    <t>G1C-1</t>
  </si>
  <si>
    <t>Implementation of risk reduction and prevention programmes is inclusive and coordinated</t>
  </si>
  <si>
    <t>G1C1.1</t>
  </si>
  <si>
    <t>Risk reduction and preventive activities are joined up across all relevant emergency management organizations and agencies (i.e. public health services, civil protection services, law enforcement services, etc.)</t>
  </si>
  <si>
    <t>G1C1.2</t>
  </si>
  <si>
    <t>Inter-agency mechanisms are maintained to update other countries and international organizations and agencies on progress, resolve issues and address collective needs</t>
  </si>
  <si>
    <t>G1C-2</t>
  </si>
  <si>
    <t>National and subnational health-sector programmes on risk reduction and prevention are implemented</t>
  </si>
  <si>
    <t>G1C2.1</t>
  </si>
  <si>
    <t xml:space="preserve">National and subnational health-sector risk reduction and prevention programmes are implemented for the most relevant hazards detected </t>
  </si>
  <si>
    <t>G1C2.2</t>
  </si>
  <si>
    <t>The impact and effectiveness of these programmes (e.g. vaccination), including adverse effects, is assessed regularly</t>
  </si>
  <si>
    <t>G1C-3</t>
  </si>
  <si>
    <t>Infection Prevention and Control programme is operative at national and hospital levels</t>
  </si>
  <si>
    <t>G1C3.1</t>
  </si>
  <si>
    <t>Responsibility has been assigned for surveillance of health-care-associated infections within the country</t>
  </si>
  <si>
    <t>G1C3.2</t>
  </si>
  <si>
    <t>Responsibility has been assigned for surveillance of anti-microbial resistance within the country</t>
  </si>
  <si>
    <t>G1C3.3</t>
  </si>
  <si>
    <t>National Infection Prevention and Control policy or operational plan is available and implemented</t>
  </si>
  <si>
    <t>G1C3.4</t>
  </si>
  <si>
    <t>SOPs, guidelines and protocols for IPC are available to hospitals</t>
  </si>
  <si>
    <t>G1C3.5</t>
  </si>
  <si>
    <t>All tertiary hospitals have designated area(s) and defined procedures for the care of patients requiring specific isolation precautions according to guidelines</t>
  </si>
  <si>
    <t>G1C3.6</t>
  </si>
  <si>
    <t>There are qualified IPC professionals in place in all tertiary hospitals</t>
  </si>
  <si>
    <t>G1C3.7</t>
  </si>
  <si>
    <t xml:space="preserve">Defined norms or guidelines for protecting health-care workers from health-care associated infections are developed and implemented </t>
  </si>
  <si>
    <t>G1C3.8</t>
  </si>
  <si>
    <t xml:space="preserve">There is surveillance within high risk groups to promptly detect and investigate clusters of infectious disease patients, as well as unexplained illnesses in health workers </t>
  </si>
  <si>
    <t>G1C3.9</t>
  </si>
  <si>
    <t>A monitoring system for antimicrobial resistance is functioning</t>
  </si>
  <si>
    <t>G1C3.10</t>
  </si>
  <si>
    <t xml:space="preserve">Data on the magnitude and trends of antimicrobial resistance is available </t>
  </si>
  <si>
    <t>Objectives</t>
  </si>
  <si>
    <t>Key performance indicators</t>
  </si>
  <si>
    <t>Performace measures</t>
  </si>
  <si>
    <t>N</t>
  </si>
  <si>
    <t>G2A</t>
  </si>
  <si>
    <t>Promote capability development in emergency management</t>
  </si>
  <si>
    <t>G2A-1</t>
  </si>
  <si>
    <t>Emergency management human resource and capability development strategy is developed</t>
  </si>
  <si>
    <t>G2A1.1</t>
  </si>
  <si>
    <t>National emergency preparedness plan includes a human resource and capability development strategy based on defined competencies</t>
  </si>
  <si>
    <t>G2A1.2</t>
  </si>
  <si>
    <t>Specific budget is allocated</t>
  </si>
  <si>
    <t>G2A1.3</t>
  </si>
  <si>
    <t>A needs assessment has been conducted to identify gaps in human resources and training</t>
  </si>
  <si>
    <t>G2A1.4</t>
  </si>
  <si>
    <t>A plan or strategy is developed to access field epidemiology training in-country, regionally or internationally</t>
  </si>
  <si>
    <t>G2A-2</t>
  </si>
  <si>
    <t>Exercising is effective in improving emergency management capability</t>
  </si>
  <si>
    <t>G2A2.1</t>
  </si>
  <si>
    <t>The country has conducted a national emergency preparedness exercise/drill in the last year</t>
  </si>
  <si>
    <t>G2A2.2</t>
  </si>
  <si>
    <t>Critical SOPs are tested during exercising</t>
  </si>
  <si>
    <t>G2A2.3</t>
  </si>
  <si>
    <t>A formal process for identifying opportunities for improvement arising from exercises/drills/events is developed</t>
  </si>
  <si>
    <t>G2A2.4</t>
  </si>
  <si>
    <t>There are formal reports to internal and external stakeholders on the implementation of corrective actions</t>
  </si>
  <si>
    <t>G2B</t>
  </si>
  <si>
    <t>Enhance ability to coordinate and manage emergencies</t>
  </si>
  <si>
    <t>G2B-1</t>
  </si>
  <si>
    <t>National emergency management command and control structure (or equivalent) operates effectively</t>
  </si>
  <si>
    <t>G2B1.1</t>
  </si>
  <si>
    <t>CCS function leads (Event, Operations, Financial, Logistics, Public Information Managers, etc.) and staff are identified</t>
  </si>
  <si>
    <t>G2B1.2</t>
  </si>
  <si>
    <t>CCS has a functional, effective 24/7/365 duty team that is tested regularly</t>
  </si>
  <si>
    <t>G2B1.3</t>
  </si>
  <si>
    <t>CCS has an agreed protocol for activation/deactivation time</t>
  </si>
  <si>
    <t>G2B1.4</t>
  </si>
  <si>
    <t>A link/contact structure exist to support CCS regarding national management of emergencies at other levels and sectors (e.g. Police, Transport, Travel, Education, Food Supply) by dealing with triage operations, event and/or outbreak investigations, trade bans, travel advisories and movement restrictions</t>
  </si>
  <si>
    <t>G2B1.5</t>
  </si>
  <si>
    <t>Coordination between CCS and international organizations and agencies is assured: emergency manager and IHR, HSC and ECDC NFPs are identified</t>
  </si>
  <si>
    <t>G2B1.6</t>
  </si>
  <si>
    <t>Effective communication systems and processes exist between CCS, EU Agencies-Emergency Operation Centres and EC-Health Emergency Operation Facility</t>
  </si>
  <si>
    <t>G2B1.7</t>
  </si>
  <si>
    <t>Emergency response management procedures (including mechanism to activate response plan) have been implemented for a real or simulated PHE response in the year</t>
  </si>
  <si>
    <t>G2B1.8</t>
  </si>
  <si>
    <t>They have been evaluated and updated after a real or simulated emergency response</t>
  </si>
  <si>
    <t>G2C</t>
  </si>
  <si>
    <t>Improve information management during emergencies</t>
  </si>
  <si>
    <t>G2C-1</t>
  </si>
  <si>
    <t>Rapid health-needs assessment could be developed during emergencies</t>
  </si>
  <si>
    <t>G2C1.1</t>
  </si>
  <si>
    <t>Formal mechanisms are established for carrying out rapid health-needs assessments through investigation and rapid response teams</t>
  </si>
  <si>
    <t>G2C1.2</t>
  </si>
  <si>
    <t>A national directory or list of experts in health and other sectors to support a response to emergencies is updated</t>
  </si>
  <si>
    <t>G2C1.3</t>
  </si>
  <si>
    <t>There are operational links with WHO, HSC, ECDC and the Scientific Committees in the fields of consumer safety, public health and the environment</t>
  </si>
  <si>
    <t>G2D</t>
  </si>
  <si>
    <t>Improve communication during emergencies</t>
  </si>
  <si>
    <t>G2D-1</t>
  </si>
  <si>
    <t>Strategies for crisis communication with the public and the media are developed</t>
  </si>
  <si>
    <t>G2D1.1</t>
  </si>
  <si>
    <t>Coordination mechanisms are established for involving relevant stakeholders in the formulation of crisis information for the public and the media to ensure consistency</t>
  </si>
  <si>
    <t>G2D1.2</t>
  </si>
  <si>
    <t>Procedures to respond to potential media requests during an emergency are developed (e.g. daily press conferences, website updates)</t>
  </si>
  <si>
    <t>G2D1.3</t>
  </si>
  <si>
    <t>A 24/7 hotline with trained staff could be established in case of an emergency</t>
  </si>
  <si>
    <t>G2D1.4</t>
  </si>
  <si>
    <t>Media and public communication team could be able to maintain 24-hour operation (2–3 work shifts per day) for at least several days</t>
  </si>
  <si>
    <t>G2D-2</t>
  </si>
  <si>
    <t>Strategies for crisis communication with staff involved in emergency operations are developed</t>
  </si>
  <si>
    <t>G2D2.1</t>
  </si>
  <si>
    <t>Coordination mechanisms are established to ensure consistency of the information supplied by relevant stakeholders to responders</t>
  </si>
  <si>
    <t>G2D2.2</t>
  </si>
  <si>
    <t>Procedures for the communication to responders of crisis information are established</t>
  </si>
  <si>
    <t>G2D2.3</t>
  </si>
  <si>
    <t>Information on generic risks and personal protective equipment for responders involved in emergency operations has been prepared and is regularly updated and disseminated</t>
  </si>
  <si>
    <t>G2E</t>
  </si>
  <si>
    <t>Ensure rapid response and delivery of services during emergencies</t>
  </si>
  <si>
    <t>G2E-1</t>
  </si>
  <si>
    <t>Rapid Response Teams are available</t>
  </si>
  <si>
    <t>G2E1.1</t>
  </si>
  <si>
    <t>SOPs and/or guidelines are available for the deployment of RRT members</t>
  </si>
  <si>
    <t>G2E1.2</t>
  </si>
  <si>
    <t>Multidisciplinary RRT can be deployed within 48 hrs from the first report of an urgent event (response to some hazards may require a more timely response)</t>
  </si>
  <si>
    <t>G2E1.3</t>
  </si>
  <si>
    <t>Surge staff, to maintain response 24 hours a day/7 days a week, can be assured during emergencies</t>
  </si>
  <si>
    <t>G2E1.4</t>
  </si>
  <si>
    <t>Evaluations of response, including timeliness and quality of response, are systematically carried out</t>
  </si>
  <si>
    <t>G2E-2</t>
  </si>
  <si>
    <t>Planning includes prehospital medical operations response</t>
  </si>
  <si>
    <t>G2E2.1</t>
  </si>
  <si>
    <t>Roles of Emergency Medical Services and primary healthcare staff during emergencies are defined</t>
  </si>
  <si>
    <t>G2E2.2</t>
  </si>
  <si>
    <t>A standardized triage system and patient safety measures (e.g. matching the patient with wrist bands, triage cards, etc.) are established</t>
  </si>
  <si>
    <t>G2E2.3</t>
  </si>
  <si>
    <t>Procedures and guidelines for prehospital handling of patients with diseases with epidemic potential and victims of CBRN incidents are developed</t>
  </si>
  <si>
    <t>G2E2.4</t>
  </si>
  <si>
    <t>Prehospital medical operations staff are trained in emergency management and use of personal protective measures</t>
  </si>
  <si>
    <t>G2E-3</t>
  </si>
  <si>
    <t>Planning includes hospital response and recovery</t>
  </si>
  <si>
    <t>G2E3.1</t>
  </si>
  <si>
    <t>Plan for emergency response and recovery is a requirement for hospital accreditation</t>
  </si>
  <si>
    <t>G2E3.2</t>
  </si>
  <si>
    <t>Plans are in accordance with national policy and have been reviewed, exercised, revised and updated in the last year</t>
  </si>
  <si>
    <t>G2E3.3</t>
  </si>
  <si>
    <t>Procedures and guidelines for hospital handling of patients with diseases with epidemic potential and victims of CBRN incidents are developed</t>
  </si>
  <si>
    <t>G2E3.4</t>
  </si>
  <si>
    <t>Hospital staff are trained in emergency management and use of personal protective equipment</t>
  </si>
  <si>
    <t>G2E-4</t>
  </si>
  <si>
    <t>Continuous delivery of essential health and hospital services is ensured during emergencies</t>
  </si>
  <si>
    <t>G2E4.1</t>
  </si>
  <si>
    <t>Healthcare facilities have developed SOPs for ensuring the continuous delivery of essential services (e.g. maternity and newborn care, trauma wards, patients in dialysis, etc.) in a timely and 24 hour manner, including over a prolonged period</t>
  </si>
  <si>
    <t>G2E4.2</t>
  </si>
  <si>
    <t>Capacity for setting up special immunization or other preventive programme to meet specific needs is available</t>
  </si>
  <si>
    <t>G2E4.3</t>
  </si>
  <si>
    <t>Mobile teams that operate outside the existing health facilities could be deployed in case of an emergency</t>
  </si>
  <si>
    <t>G2E-5</t>
  </si>
  <si>
    <t>Planning includes a surge capacity programme</t>
  </si>
  <si>
    <t>G2E5.1</t>
  </si>
  <si>
    <t>Mechanisms for the rapid mobilization of additional resources (staff, equipment and materials) are established</t>
  </si>
  <si>
    <t>G2E5.2</t>
  </si>
  <si>
    <t>Emergency psychosocial support teams are constituted and are operational at a national, regional and/or local level</t>
  </si>
  <si>
    <t>G2E5.3</t>
  </si>
  <si>
    <t>Adequacy of surge capacity to respond to emergencies has been tested through an exercise or actual event</t>
  </si>
  <si>
    <t>G2E-6</t>
  </si>
  <si>
    <t>Planning includes capacity for mass-casualty, mass-fatality and missing persons management</t>
  </si>
  <si>
    <t>G2E6.1</t>
  </si>
  <si>
    <t>Prehospital emergency-response capacity for dispatch, on-site management, transportation and evacuation are adaptable to mass-casualty incidents and other similar crises</t>
  </si>
  <si>
    <t>G2E6.2</t>
  </si>
  <si>
    <t>Hospital emergency-preparedness programme for mass-casualty management is implemented, and resources and staff are available</t>
  </si>
  <si>
    <t>G2E6.3</t>
  </si>
  <si>
    <t>Guidelines for management on large numbers of fatalities are developed and take account of religious and other cultural funeral practices</t>
  </si>
  <si>
    <t>G2E6.4</t>
  </si>
  <si>
    <t>Guidelines includes post-mortem care and informing pathology departments and clinical laboratories on submitting specimens in case of deaths caused by epidemic potential diseases</t>
  </si>
  <si>
    <t>G2F</t>
  </si>
  <si>
    <t>Ensure the availability of resources and technical supporting services during emergencies</t>
  </si>
  <si>
    <t>G2F-1</t>
  </si>
  <si>
    <t>Planning includes management of stockpiles</t>
  </si>
  <si>
    <t>G2F1.1</t>
  </si>
  <si>
    <t>Stockpiles (critical stock levels) are accessible for responding to priority biological, chemical, radiological events and other emergencies</t>
  </si>
  <si>
    <t>G2F1.2</t>
  </si>
  <si>
    <t>The country participates in EU common procedures for the joint procurement of medical and pharmaceutical equipment, products and supplies (particularly pandemic vaccines)</t>
  </si>
  <si>
    <t>G2F-2</t>
  </si>
  <si>
    <t>Medical equipment and pharmaceutical and laboratory services and supplies are available</t>
  </si>
  <si>
    <t>G2F2.1</t>
  </si>
  <si>
    <t>Essential medical equipment and pharmaceutical and laboratory supplies for emergency operations, determined on the basis of risk assessments, are available in sufficient quantities</t>
  </si>
  <si>
    <t>G2F2.2</t>
  </si>
  <si>
    <t xml:space="preserve">Mechanisms for the continuity of pharmaceutical and laboratory services during an emergency are developed </t>
  </si>
  <si>
    <t>G2F2.3</t>
  </si>
  <si>
    <t>A system is in place, including cold chain, for the distribution of medical equipment and pharmaceutical and laboratory supplies in the event of an emergency</t>
  </si>
  <si>
    <t>G2F2.4</t>
  </si>
  <si>
    <t>Procedures for the exceptional procurement of medical equipment and and pharmaceutical and laboratory supplies that are not on the list of basic ones are developed</t>
  </si>
  <si>
    <t>G2F-3</t>
  </si>
  <si>
    <t>Laboratory services to test for priority health risks are operative</t>
  </si>
  <si>
    <t>G2F3.1</t>
  </si>
  <si>
    <t>National laboratory quality standards/guidelines are available</t>
  </si>
  <si>
    <t>G2F3.2</t>
  </si>
  <si>
    <t>The country has access to international networks to meet diagnostic and confirmatory laboratory requirements, and support outbreak investigations, for emergencies</t>
  </si>
  <si>
    <t>G2F3.3</t>
  </si>
  <si>
    <t>An up to date inventory of public and private laboratories with relevant diagnostic capacity is available</t>
  </si>
  <si>
    <t>G2F3.4</t>
  </si>
  <si>
    <t>National reference laboratories are accredited to international (ISO 9001, ISO 17025, ISO 15189, WHO polio, measles, etc.) or to national standards adapted from international standards</t>
  </si>
  <si>
    <t>G2F3.5</t>
  </si>
  <si>
    <t>Regulations, policies or strategies for laboratory biosafety are in place (including protection of workers and management of hazardous substances)</t>
  </si>
  <si>
    <t>G2F3.6</t>
  </si>
  <si>
    <t>A process is in place to guide and update biosafety regulations, procedures and practice, including for decontamination and management of infectious waste</t>
  </si>
  <si>
    <t>G2F-4</t>
  </si>
  <si>
    <t>Temporary health facilities and home-care services are available</t>
  </si>
  <si>
    <t>G2F4.1</t>
  </si>
  <si>
    <t>Guidelines and procedures for the establishment of temporary health facilities and for home-care services are developed</t>
  </si>
  <si>
    <t>G2F4.2</t>
  </si>
  <si>
    <t xml:space="preserve">Adequate resources for establishing temporary basic health facilities and home-care services are available </t>
  </si>
  <si>
    <t>Objectives</t>
  </si>
  <si>
    <t>Key performance indicators</t>
  </si>
  <si>
    <t>Performace measures</t>
  </si>
  <si>
    <t>N</t>
  </si>
  <si>
    <t>G3A</t>
  </si>
  <si>
    <t>Enhance the ability to manage recovery and to evaluate response</t>
  </si>
  <si>
    <t>G3A-1</t>
  </si>
  <si>
    <t>Procedures for the transition from response to normal functioning and to recovery activities are pre-defined</t>
  </si>
  <si>
    <t>A1.1</t>
  </si>
  <si>
    <t>SOPs for deactivation, demobilization and return to normal activities and to transfer coordination and accountability for recovery-related activities are developed</t>
  </si>
  <si>
    <t>A1.2</t>
  </si>
  <si>
    <t>There are documented arrangements for communicating the transition from response to normal functioning and to recovery to staff, relevant stakeholders and the public, including pre-formed key messages</t>
  </si>
  <si>
    <t>A1.3</t>
  </si>
  <si>
    <t>Processes and procedures for establishing a multisectoral Recovery Task Force (or equivalent) are developed</t>
  </si>
  <si>
    <t>G3A-2</t>
  </si>
  <si>
    <t>Impact assessments are conducted after emergencies</t>
  </si>
  <si>
    <t>A2.1</t>
  </si>
  <si>
    <t>There is a process for conducting post-event impact assessments (defining individual and community losses and needs, support and resource requirements, etc.)</t>
  </si>
  <si>
    <t>A2.2</t>
  </si>
  <si>
    <t>Effective post-event surveillance, including monitoring of adverse events of countermeasures applied, is planned in order to prevent damages to health from secondary causes</t>
  </si>
  <si>
    <t>A2.3</t>
  </si>
  <si>
    <t>There is a process for assessing and coordinating post-event status of essential health and hospital services and utilities</t>
  </si>
  <si>
    <t>A2.4</t>
  </si>
  <si>
    <t>There is a process for estimating emergency economic impact (losses)</t>
  </si>
  <si>
    <t>G3A-3</t>
  </si>
  <si>
    <t>Processes for learning from emergencies are implemented</t>
  </si>
  <si>
    <t>A3.1</t>
  </si>
  <si>
    <t>After action reports and evaluations are conducted following emergencies (of the response to and recovery from the event, and of the effectiveness of the plans)</t>
  </si>
  <si>
    <t>A3.2</t>
  </si>
  <si>
    <t>Corrective actions, including professional development needs, are identified and implemented following emergencies</t>
  </si>
  <si>
    <t>G3B</t>
  </si>
  <si>
    <t>Improve development and implementation of emergency-management research</t>
  </si>
  <si>
    <t>G3B-1</t>
  </si>
  <si>
    <t>Emergency-management research is funded and applied</t>
  </si>
  <si>
    <t>B1.1</t>
  </si>
  <si>
    <t>Specific budget is allocated for emergency management research</t>
  </si>
  <si>
    <t>B1.2</t>
  </si>
  <si>
    <t>Emergency management research is undertaken where gaps in knowledge exist</t>
  </si>
  <si>
    <t>B1.3</t>
  </si>
  <si>
    <t>The country actively distributes new emergency management knowledge to relevant stakeholders</t>
  </si>
  <si>
    <t>B1.4</t>
  </si>
  <si>
    <t>The country has an 'evidence-based' approach to emergency management (i.e. update preparedness plans and programmes according to new national or international evidence)</t>
  </si>
  <si>
    <t>*Answers</t>
  </si>
  <si>
    <t>Score</t>
  </si>
  <si>
    <t>Scale</t>
  </si>
  <si>
    <t>Achievement scale</t>
  </si>
  <si>
    <t>Arrangements scale</t>
  </si>
  <si>
    <t>Enablers &amp;</t>
  </si>
  <si>
    <t>Objectives</t>
  </si>
  <si>
    <t>Indicators</t>
  </si>
  <si>
    <t>Measures</t>
  </si>
  <si>
    <t>NO (0%)</t>
  </si>
  <si>
    <t>Never</t>
  </si>
  <si>
    <t>Not achieved, no progress, no sign of forward action</t>
  </si>
  <si>
    <t>No arrangements in place</t>
  </si>
  <si>
    <t>Goals</t>
  </si>
  <si>
    <t>Sometimes</t>
  </si>
  <si>
    <t>Some progress, but without systematic policy and/or organizational commitment</t>
  </si>
  <si>
    <t>Some work completed but requires further work to develop, test, verify and/or embed in the organization</t>
  </si>
  <si>
    <t>Often</t>
  </si>
  <si>
    <t>Organizational commitment attained or considerable progress made, but achievements are not yet comprehensive of needs or requirements</t>
  </si>
  <si>
    <t>Informal and/or untested arrangements in place, but with a high degree of confidence they will be effective, OR, formal and/or tested arrangements but with further work identified as needed</t>
  </si>
  <si>
    <t>YES (100%)</t>
  </si>
  <si>
    <t>Always</t>
  </si>
  <si>
    <t>Comprehensive achievement with sustained commitment and capacities at all levels</t>
  </si>
  <si>
    <t>Formalized arrangements, tested, effective, reliable, and embedded within the organization</t>
  </si>
  <si>
    <t>Pre-event: RISK MANAGEMENT (GOAL 1)</t>
  </si>
  <si>
    <t>Event: EMERGENCY MANAGEMENT (GOAL 2)</t>
  </si>
  <si>
    <r>
      <t>Post-event</t>
    </r>
    <r>
      <rPr>
        <i/>
        <sz val="11"/>
        <color rgb="FF000000"/>
        <rFont val="Calibri"/>
        <family val="2"/>
      </rPr>
      <t>:</t>
    </r>
    <r>
      <rPr>
        <sz val="11"/>
        <color rgb="FF000000"/>
        <rFont val="Calibri"/>
        <family val="2"/>
      </rPr>
      <t xml:space="preserve"> RECOVERY MANAGEMENT (GOAL 3)</t>
    </r>
  </si>
  <si>
    <t>**Scoring</t>
  </si>
  <si>
    <t>SCORE</t>
  </si>
  <si>
    <t>The 'raw' score, in percentage, for this objective/goal, considering NA/NK</t>
  </si>
  <si>
    <t>Weight Ratio</t>
  </si>
  <si>
    <t>The weighting given to this objective/goal - before scoring has taken place</t>
  </si>
  <si>
    <t>Weight</t>
  </si>
  <si>
    <t>The weighting given to this objective/goal - after scoring, and taking any N/A answers/sections into account</t>
  </si>
  <si>
    <t>Weight Score</t>
  </si>
  <si>
    <t>The weighted score (that will contribute to any higher level scoring) - score x weight</t>
  </si>
  <si>
    <t>Key</t>
  </si>
  <si>
    <t>90-100%</t>
  </si>
  <si>
    <t>Mature</t>
  </si>
  <si>
    <t>80-100%</t>
  </si>
  <si>
    <t>60-80%</t>
  </si>
  <si>
    <t>Advancing</t>
  </si>
  <si>
    <t>40-60%</t>
  </si>
  <si>
    <t>Developing</t>
  </si>
  <si>
    <t>20-40%</t>
  </si>
  <si>
    <t>0-20%</t>
  </si>
  <si>
    <t>Unsatisfactory</t>
  </si>
  <si>
    <t>Responsible authority/ies:</t>
  </si>
  <si>
    <t>Respondent/s:</t>
  </si>
  <si>
    <t>WHO (2016). Joint External Evaluation Tool: International Health Regulations (2005). Geneva: World Health Organization.</t>
  </si>
  <si>
    <t>WHO (2012). Key changes to pandemic plans by Member States of the WHO European Region based on lessons learnt from the 2009 pandemic. Copenhagen: World Health Organization.</t>
  </si>
  <si>
    <t>CDC. (2011). Public health preparedness capabilities: National standards for state and local planning. Atlanta, GA: Centers for Disease Control and Prevention.</t>
  </si>
  <si>
    <t>ECDC (2016). Zika virus disease epidemic: Preparedness planning guide for diseases transmitted by Aedes aegypti and Aedes albopictus. Stockholm: European Centre for Disease Prevention and Control.</t>
  </si>
  <si>
    <t>ECDC (2016). Handbook on using the ECDC preparedness checklist tool to strengthen preparedness against communicable disease outbreaks at migrant reception/detention centres. Stockholm: European Centre for Disease Prevention and Control.</t>
  </si>
  <si>
    <t>ECDC (2016). Assessing communicable disease control and prevention in EU enlargement countries. Stockholm: European Centre for Disease Prevention and Control.</t>
  </si>
  <si>
    <t>WHO (2010). Joint European Pandemic Preparedness Self-Assessment Indicators. Copenhagen: World Health Organization Regional Office for Europe.</t>
  </si>
  <si>
    <t>WHO (2015). Ebola virus disease: consolidated preparedness checklist.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</si>
  <si>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</si>
  <si>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</si>
  <si>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</si>
  <si>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</si>
  <si>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Public health preparedness capabilities: National standards for state and local planning. Atlanta, GA: Centers for Disease Control and Prevention.</t>
  </si>
  <si>
    <t>WHO (2016). Joint External Evaluation Tool: International Health Regulations (2005). Geneva: World Health Organization.</t>
  </si>
  <si>
    <t>WHO (2016). Joint External Evaluation Tool: International Health Regulations (2005). Geneva: World Health Organization.</t>
  </si>
  <si>
    <t>ECDC (2016). Handbook on using the ECDC preparedness checklist tool to strengthen preparedness against communicable disease outbreaks at migrant reception/detention centres. Stockholm: European Centre for Disease Prevention and Control.</t>
  </si>
  <si>
    <t>ECDC (2015). Ebola emergency preparedness in EU Member States.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</si>
  <si>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</si>
  <si>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(2015). Development, monitoring and evaluation of functional core capacity for implementing the International Health Regulations (2005): Concept note. World Health Organization.</t>
  </si>
  <si>
    <t>ECDC (2015). Ebola emergency preparedness in EU Member States. Conclusions from peer-review visits to Belgium, Portugal and Romania. Stockholm: European Centre for Disease Prevention and Control.</t>
  </si>
  <si>
    <t>WHO (2016). Joint External Evaluation Tool: International Health Regulations (2005). Geneva: World Health Organization.</t>
  </si>
  <si>
    <t>CDC. (2011). Public health preparedness capabilities: National standards for state and local planning. Atlanta, GA: Centers for Disease Control and Prevention.</t>
  </si>
  <si>
    <t>WHO (2010). Joint European Pandemic Preparedness Self-Assessment Indicators. Copenhagen: World Health Organization Regional Office for Europe.</t>
  </si>
  <si>
    <t>WHO (2015). Ebola virus disease: consolidated preparedness checklist. Geneva: World Health Organization.</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</si>
  <si>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</si>
  <si>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</si>
  <si>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</si>
  <si>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</si>
  <si>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ECDC (2016). Zika virus disease epidemic: Preparedness planning guide for diseases transmitted by Aedes aegypti and Aedes albopictus. Stockholm: European Centre for Disease Prevention and Control.</t>
  </si>
  <si>
    <t>Ministero della Salute (2006). National Plan for preparedness and response to an influenza pandemic. Italy: Ministero della Salute.</t>
  </si>
  <si>
    <t>Department of Health (2011). UK Influenza Pandemic Preparedness Strategy 2011. London: Department of Health, Social Services and Public Safety.</t>
  </si>
  <si>
    <t>Responsible authority/ies:</t>
  </si>
  <si>
    <t>Respondent/s:</t>
  </si>
  <si>
    <t>WHO. (2013). IHR core capacity monitoring framework: Checklist and indicators for monitoring progress in the development of IHR core capacities in states parties. Geneva: World Health Organization.</t>
  </si>
  <si>
    <t>WHO (2016). Joint External Evaluation Tool: International Health Regulations (2005). Geneva: World Health Organization.</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</si>
  <si>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</si>
  <si>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</si>
  <si>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</si>
  <si>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Department of Health. (2011). UK Influenza Pandemic Preparedness Strategy 2011. London: Department of Health, Social Services and Public Safety.</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</si>
  <si>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</si>
  <si>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</si>
  <si>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</si>
  <si>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</si>
  <si>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WHO. (2015). Concept note: Development, monitoring and evaluation of functional core capacity for implementing the International Health Regulations (2005). Geneva: World Health Organization.</t>
  </si>
  <si>
    <t>ECDC. (2014). Handbook on simulation exercises in EU public health settings - How to develop simulation exercises within the framework of public health response to communicable diseases. Stockholm: European Centre for Disease Prevention and Control.</t>
  </si>
  <si>
    <t>Responsible authority/ies:</t>
  </si>
  <si>
    <t>Respondent/s:</t>
  </si>
  <si>
    <t xml:space="preserve">WHO. (2013). IHR core capacity monitoring framework: Checklist and indicators for monitoring progress in the development of IHR core capacities in states parties. Geneva: World Health Organization.
WHO. (2016). IHR core capacity monitoring framework: questionnaire for monitoring progress in the implementation of IHR core capacities in states parties. Geneva: World Health Organization.
</t>
  </si>
  <si>
    <t xml:space="preserve">WHO. (2013). IHR core capacity monitoring framework: Checklist and indicators for monitoring progress in the development of IHR core capacities in states parties. Geneva: World Health Organization.                            WHO. (2015). Ebola virus disease: consolidated preparedness checklist. Geneva: World Health Organization.
</t>
  </si>
  <si>
    <t>ECDC. (2016). Technical document: Zika virus disease: Preparedness planning guide for diseases transmitted by Ae. aegypti and Ae. albopictus. Stockholm: European Centre for Disease Prevention and Control.          WHO. (2015). Ebola virus disease: consolidated preparedness checklist. Geneva: World Health Organization.</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</si>
  <si>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</si>
  <si>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Geneva: World Health Organization.</t>
  </si>
  <si>
    <t>ECDC. (2016). Technical document: Zika virus disease: Preparedness planning guide for diseases transmitted by Ae. aegypti and Ae. albopictus. Stockholm: European Centre for Disease Prevention and Control.</t>
  </si>
  <si>
    <t>Ministero della Salute. (2006). National Plan for preparedness and response to an influenza pandemic. Italy: Ministero della Salute.</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</si>
  <si>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</si>
  <si>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</si>
  <si>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</si>
  <si>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</si>
  <si>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</si>
  <si>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ECDC. (2016). Technical report: Assessing communicable disease control and prevention in EU enlargement countries - Disease surveillance, preparedness and response, health governance and public health capacity development.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</si>
  <si>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</si>
  <si>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</si>
  <si>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WHO. (2016). Joint External Evaluation Tool: International Health Regulations (2005). Geneva: World Health Organization.</t>
  </si>
  <si>
    <t>WHO. (2010). Joint European Pandemic Preparedness Self-Assessment Indicators. Stockholm: World Health Organization.</t>
  </si>
  <si>
    <t>Responsible authority/ies:</t>
  </si>
  <si>
    <t>Respondent/s:</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</si>
  <si>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</si>
  <si>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</si>
  <si>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</si>
  <si>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</si>
  <si>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</si>
  <si>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</si>
  <si>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</si>
  <si>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</si>
  <si>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</si>
  <si>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</si>
  <si>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</si>
  <si>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</si>
  <si>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</si>
  <si>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</si>
  <si>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</si>
  <si>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</si>
  <si>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Responsible authority/ies:</t>
  </si>
  <si>
    <t>Respondent/s:</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</si>
  <si>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</si>
  <si>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</si>
  <si>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</si>
  <si>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</si>
  <si>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World Health Orgainzation.</t>
  </si>
  <si>
    <t>WHO. (2016). Joint External Evaluation Tool: International Health Regulations (2005). Geneva: World Health Organization.</t>
  </si>
  <si>
    <t>WHO. (2016). Joint External Evaluation Tool: International Health Regulations (2005). Geneva: World Health Organization.                                                           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</si>
  <si>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</si>
  <si>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</si>
  <si>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Centers for Disease Control and Prevention, &amp;Public health preparedness capabilities: National standards for state and local planning. Atlanta, GA: Centers for Disease Control and Prevention.</t>
  </si>
  <si>
    <t>WHO. (2014). Ebola strategy: Ebola and Marburg virus disease epidemics: preparedness, alert, control, and evaluation. Geneva: World Health Organization.                                                                                                                                                WHO. (2015). Concept note: Development, monitoring and evaluation of functional core capacity for implementing the International Health Regulations (2005). Geneva: World Health Organization.                                                                                     WHO. (2013). Pandemic influenza risk management WHO interim guidance. Geneva: World Health Organization.</t>
  </si>
  <si>
    <t>ECDC. (2015). Technical report: Ebola emergency preparedness in EU Member States –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</si>
  <si>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</si>
  <si>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</si>
  <si>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(2016). IHR core capacity monitoring framework: questionnaire for monitoring progress in the implementation of IHR core capacities in states parties. Geneva: World Health Organization.</t>
  </si>
  <si>
    <t>CDC. (2011). Centers for Disease Control and Prevention, &amp;Public health preparedness capabilities: National standards for state and local planning. Atlanta, GA: Centers for Disease Control and Prevention.                                                     SGDSN. (2011). National influenza pandemic prevention and response plan. Paris: Secrétariat Général de la Défence et de la Sécurité Nationale.</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</si>
  <si>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</si>
  <si>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</si>
  <si>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</si>
  <si>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</si>
  <si>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</si>
  <si>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SGDSN. (2011). National influenza pandemic prevention and response plan. Paris: Secrétariat Général de la Défence et de la Sécurité Nationale.</t>
  </si>
  <si>
    <t>SGDSN. (2011). National influenza pandemic prevention and response plan. Paris: Secrétariat Général de la Défence et de la Sécurité Nationale.</t>
  </si>
  <si>
    <t>Department of Health. (2011). UK Influenza Pandemic Preparedness Strategy 2011. London: Department of Health, Social Services and Public Safety.</t>
  </si>
  <si>
    <t>WHO. (2010). Joint European Pandemic Preparedness Self-Assessment Indicators. Stockholm: World Health Organization.</t>
  </si>
  <si>
    <t>ECDC. (2015). Technical report: Preparedness planning for respiratory viruses in EU Member States. Three case studies on MERS preparedness in the EU. Stockholm: European Centre for Disease Prevention and Control.</t>
  </si>
  <si>
    <t>WHO. (2015). Ebola virus disease: consolidated preparedness checklist. Geneva: World Health Organization.</t>
  </si>
  <si>
    <t>WHO. (2012). International Health Regulations coordination department activity report 2011. World Health Organization.</t>
  </si>
  <si>
    <t>Department of Health. (2011). UK Influenza Pandemic Preparedness Strategy 2011. London: Department of Health, Social Services and Public Safety.</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</si>
  <si>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</si>
  <si>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t>
  </si>
  <si>
    <t>WHO. (2015). Ebola virus disease: consolidated preparedness checklist. Geneva: World Health Organization.</t>
  </si>
  <si>
    <t>Ministero della Salute (2006). National Plan for preparedness and response to an influenza pandemic. Italy: Ministero della Salute.</t>
  </si>
  <si>
    <t>ECDC. (2015). Technical report: Preparedness planning for respiratory viruses in EU Member States. Three case studies on MERS preparedness in the EU. Stockholm: European Centre for Disease Prevention and Control.</t>
  </si>
  <si>
    <t>ECDC. (2016). Technical document: Zika virus disease: Preparedness planning guide for diseases transmitted by Ae. aegypti and Ae. albopictus. Stockholm: European Centre for Disease Prevention and Control.</t>
  </si>
  <si>
    <t>WHO. (2013). Pandemic influenza risk management WHO interim guidance.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</si>
  <si>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</si>
  <si>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</si>
  <si>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</si>
  <si>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</si>
  <si>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</si>
  <si>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</si>
  <si>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</si>
  <si>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</si>
  <si>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Ministero della Salute (2006). National Plan for preparedness and response to an influenza pandemic. Italy: Ministero della Salute.</t>
  </si>
  <si>
    <t>WHO (2013). IHR Core Capacity Monitoring Framework: Checklist and Indicators for Monitoring Progress in the Development of IHR Core Capacities in States Parties. World Health Orgainzation.</t>
  </si>
  <si>
    <t>Responsible authority/ies:</t>
  </si>
  <si>
    <t>Respondent/s:</t>
  </si>
  <si>
    <t>ECDC. (2016). Technical document: Zika virus disease: Preparedness planning guide for diseases transmitted by Ae. aegypti and Ae. albopictus. Stockholm: European Centre for Disease Prevention and Control.</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</si>
  <si>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</si>
  <si>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</si>
  <si>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</si>
  <si>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</si>
  <si>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</si>
  <si>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ECDC. (2015). Technical report: Preparedness planning for respiratory viruses in EU Member States. Three case studies on MERS preparedness in the EU. Stockholm: European Centre for Disease Prevention and Control.</t>
  </si>
  <si>
    <t>Responsible authority/ies:</t>
  </si>
  <si>
    <t>Respondent/s:</t>
  </si>
  <si>
    <t>ECDC. (2015). Technical report: Preparedness planning for respiratory viruses in EU Member States. Three case studies on MERS preparedness in the EU. Stockholm: European Centre for Disease Prevention and Control.         European Commission. (2011). Strategy for Generic Preparedness Planning. Technical guidance on generic preparedness planning for public health emergencies. Brussels: European Commission Health and Consumers Directorate-General.</t>
  </si>
  <si>
    <t>ECDC. (2015). Technical report: Preparedness planning for respiratory viruses in EU Member States. Three case studies on MERS preparedness in the EU.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</si>
  <si>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</si>
  <si>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                                                                                         WHO. (2016). Joint External Evaluation Tool: International Health Regulations (2005). Geneva: World Health Organization.</t>
  </si>
  <si>
    <t>Vælg ønsket procent ved at taste "1" i den relevante kolonne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</si>
</sst>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00" x14ac:knownFonts="1">
    <font>
      <sz val="11"/>
      <color indexed="8"/>
      <name val="Calibri"/>
      <family val="2"/>
      <scheme val="minor"/>
    </font>
    <font>
      <sz val="11"/>
      <color indexed="8"/>
      <name val="Calibri"/>
      <family val="2"/>
    </font>
    <font>
      <sz val="10"/>
      <name val="Calibri"/>
      <family val="2"/>
    </font>
    <font>
      <i/>
      <sz val="10"/>
      <name val="Arial"/>
      <family val="2"/>
    </font>
    <font>
      <sz val="14"/>
      <color indexed="9"/>
      <name val="Calibri"/>
      <family val="2"/>
    </font>
    <font>
      <sz val="10"/>
      <name val="Arial Narrow"/>
      <family val="2"/>
    </font>
    <font>
      <b/>
      <sz val="24"/>
      <color indexed="9"/>
      <name val="Tahoma"/>
      <family val="2"/>
    </font>
    <font>
      <b/>
      <sz val="20"/>
      <color indexed="9"/>
      <name val="Tahoma"/>
      <family val="2"/>
    </font>
    <font>
      <sz val="10"/>
      <color indexed="10"/>
      <name val="Calibri"/>
      <family val="2"/>
    </font>
    <font>
      <b/>
      <sz val="10"/>
      <color indexed="9"/>
      <name val="Calibri"/>
      <family val="2"/>
    </font>
    <font>
      <sz val="10"/>
      <color indexed="8"/>
      <name val="Verdana"/>
      <family val="2"/>
    </font>
    <font>
      <sz val="10"/>
      <color indexed="9"/>
      <name val="Calibri"/>
      <family val="2"/>
    </font>
    <font>
      <sz val="11"/>
      <color indexed="9"/>
      <name val="Calibri"/>
      <family val="2"/>
      <scheme val="minor"/>
    </font>
    <font>
      <b/>
      <sz val="11"/>
      <color indexed="9"/>
      <name val="Calibri"/>
      <family val="2"/>
      <scheme val="minor"/>
    </font>
    <font>
      <sz val="11"/>
      <color rgb="FF006100"/>
      <name val="Calibri"/>
      <family val="2"/>
      <scheme val="minor"/>
    </font>
    <font>
      <b/>
      <sz val="11"/>
      <color indexed="8"/>
      <name val="Calibri"/>
      <family val="2"/>
      <scheme val="minor"/>
    </font>
    <font>
      <sz val="11"/>
      <color indexed="10"/>
      <name val="Calibri"/>
      <family val="2"/>
      <scheme val="minor"/>
    </font>
    <font>
      <sz val="10"/>
      <name val="Calibri"/>
      <family val="2"/>
      <scheme val="minor"/>
    </font>
    <font>
      <b/>
      <sz val="10"/>
      <name val="Calibri"/>
      <family val="2"/>
      <scheme val="minor"/>
    </font>
    <font>
      <sz val="11"/>
      <name val="Calibri"/>
      <family val="2"/>
      <scheme val="minor"/>
    </font>
    <font>
      <b/>
      <sz val="10"/>
      <color indexed="8"/>
      <name val="Calibri"/>
      <family val="2"/>
      <scheme val="minor"/>
    </font>
    <font>
      <sz val="10"/>
      <color rgb="FF002060"/>
      <name val="Calibri"/>
      <family val="2"/>
      <scheme val="minor"/>
    </font>
    <font>
      <sz val="11"/>
      <color rgb="FF002060"/>
      <name val="Calibri"/>
      <family val="2"/>
      <scheme val="minor"/>
    </font>
    <font>
      <sz val="8"/>
      <color indexed="8"/>
      <name val="Calibri"/>
      <family val="2"/>
      <scheme val="minor"/>
    </font>
    <font>
      <sz val="10"/>
      <color indexed="8"/>
      <name val="Calibri"/>
      <family val="2"/>
      <scheme val="minor"/>
    </font>
    <font>
      <b/>
      <sz val="8"/>
      <name val="Calibri"/>
      <family val="2"/>
      <scheme val="minor"/>
    </font>
    <font>
      <sz val="8"/>
      <name val="Calibri"/>
      <family val="2"/>
      <scheme val="minor"/>
    </font>
    <font>
      <b/>
      <sz val="18"/>
      <color indexed="9"/>
      <name val="Calibri"/>
      <family val="2"/>
      <scheme val="minor"/>
    </font>
    <font>
      <b/>
      <i/>
      <sz val="10"/>
      <color indexed="9"/>
      <name val="Calibri"/>
      <family val="2"/>
      <scheme val="minor"/>
    </font>
    <font>
      <i/>
      <sz val="10"/>
      <color indexed="9"/>
      <name val="Calibri"/>
      <family val="2"/>
      <scheme val="minor"/>
    </font>
    <font>
      <i/>
      <sz val="10"/>
      <name val="Calibri"/>
      <family val="2"/>
      <scheme val="minor"/>
    </font>
    <font>
      <b/>
      <sz val="10"/>
      <color indexed="10"/>
      <name val="Calibri"/>
      <family val="2"/>
      <scheme val="minor"/>
    </font>
    <font>
      <b/>
      <u/>
      <sz val="10"/>
      <name val="Calibri"/>
      <family val="2"/>
      <scheme val="minor"/>
    </font>
    <font>
      <b/>
      <sz val="10"/>
      <color indexed="9"/>
      <name val="Calibri"/>
      <family val="2"/>
      <scheme val="minor"/>
    </font>
    <font>
      <i/>
      <sz val="10"/>
      <color indexed="8"/>
      <name val="Calibri"/>
      <family val="2"/>
      <scheme val="minor"/>
    </font>
    <font>
      <b/>
      <sz val="10"/>
      <color rgb="FF002060"/>
      <name val="Calibri"/>
      <family val="2"/>
      <scheme val="minor"/>
    </font>
    <font>
      <b/>
      <sz val="9"/>
      <color rgb="FF002060"/>
      <name val="Calibri"/>
      <family val="2"/>
      <scheme val="minor"/>
    </font>
    <font>
      <b/>
      <sz val="11"/>
      <name val="Calibri"/>
      <family val="2"/>
      <scheme val="minor"/>
    </font>
    <font>
      <b/>
      <sz val="12"/>
      <color rgb="FF002060"/>
      <name val="Calibri"/>
      <family val="2"/>
      <scheme val="minor"/>
    </font>
    <font>
      <b/>
      <sz val="12"/>
      <name val="Calibri"/>
      <family val="2"/>
      <scheme val="minor"/>
    </font>
    <font>
      <sz val="8"/>
      <color indexed="23"/>
      <name val="Calibri"/>
      <family val="2"/>
      <scheme val="minor"/>
    </font>
    <font>
      <sz val="10"/>
      <color theme="0" tint="-0.24988555558946501"/>
      <name val="Calibri"/>
      <family val="2"/>
    </font>
    <font>
      <sz val="10"/>
      <color indexed="10"/>
      <name val="Calibri"/>
      <family val="2"/>
      <scheme val="minor"/>
    </font>
    <font>
      <b/>
      <sz val="16"/>
      <color indexed="8"/>
      <name val="Calibri"/>
      <family val="2"/>
      <scheme val="minor"/>
    </font>
    <font>
      <b/>
      <sz val="14"/>
      <name val="Calibri"/>
      <family val="2"/>
      <scheme val="minor"/>
    </font>
    <font>
      <b/>
      <sz val="18"/>
      <name val="Calibri"/>
      <family val="2"/>
      <scheme val="minor"/>
    </font>
    <font>
      <b/>
      <sz val="22"/>
      <color theme="6" tint="-0.49989318521683401"/>
      <name val="Calibri"/>
      <family val="2"/>
      <scheme val="minor"/>
    </font>
    <font>
      <b/>
      <sz val="22"/>
      <color theme="6" tint="-0.49989318521683401"/>
      <name val="Calibri"/>
      <family val="2"/>
    </font>
    <font>
      <b/>
      <sz val="22"/>
      <color theme="6" tint="-0.49989318521683401"/>
      <name val="Verdana"/>
      <family val="2"/>
    </font>
    <font>
      <b/>
      <sz val="16"/>
      <color indexed="9"/>
      <name val="Calibri"/>
      <family val="2"/>
      <scheme val="minor"/>
    </font>
    <font>
      <sz val="10"/>
      <color indexed="9"/>
      <name val="Calibri"/>
      <family val="2"/>
      <scheme val="minor"/>
    </font>
    <font>
      <sz val="11"/>
      <color theme="1" tint="0.49989318521683401"/>
      <name val="Calibri"/>
      <family val="2"/>
      <scheme val="minor"/>
    </font>
    <font>
      <sz val="11"/>
      <color indexed="23"/>
      <name val="Calibri"/>
      <family val="2"/>
      <scheme val="minor"/>
    </font>
    <font>
      <sz val="10"/>
      <color indexed="23"/>
      <name val="Calibri"/>
      <family val="2"/>
      <scheme val="minor"/>
    </font>
    <font>
      <sz val="11"/>
      <color theme="6" tint="-0.49989318521683401"/>
      <name val="Calibri"/>
      <family val="2"/>
    </font>
    <font>
      <i/>
      <sz val="11"/>
      <name val="Calibri"/>
      <family val="2"/>
      <scheme val="minor"/>
    </font>
    <font>
      <sz val="11"/>
      <color theme="1" tint="0.34998626667073579"/>
      <name val="Calibri"/>
      <family val="2"/>
      <scheme val="minor"/>
    </font>
    <font>
      <sz val="11"/>
      <color theme="1" tint="0.34998626667073579"/>
      <name val="Calibri"/>
      <family val="2"/>
    </font>
    <font>
      <sz val="11"/>
      <color theme="6" tint="-0.49989318521683401"/>
      <name val="Calibri"/>
      <family val="2"/>
      <scheme val="minor"/>
    </font>
    <font>
      <sz val="10"/>
      <color theme="1" tint="0.34998626667073579"/>
      <name val="Verdana"/>
      <family val="2"/>
    </font>
    <font>
      <sz val="11"/>
      <color theme="1" tint="0.34998626667073579"/>
      <name val="Verdana"/>
      <family val="2"/>
    </font>
    <font>
      <b/>
      <sz val="14"/>
      <color indexed="9"/>
      <name val="Calibri"/>
      <family val="2"/>
      <scheme val="minor"/>
    </font>
    <font>
      <sz val="12"/>
      <name val="Calibri"/>
      <family val="2"/>
      <scheme val="minor"/>
    </font>
    <font>
      <b/>
      <sz val="12"/>
      <color indexed="9"/>
      <name val="Calibri"/>
      <family val="2"/>
      <scheme val="minor"/>
    </font>
    <font>
      <sz val="12"/>
      <color indexed="9"/>
      <name val="Calibri"/>
      <family val="2"/>
      <scheme val="minor"/>
    </font>
    <font>
      <sz val="16"/>
      <color indexed="9"/>
      <name val="Calibri"/>
      <family val="2"/>
      <scheme val="minor"/>
    </font>
    <font>
      <b/>
      <sz val="14"/>
      <color rgb="FF65B32E"/>
      <name val="Tahoma"/>
      <family val="2"/>
    </font>
    <font>
      <b/>
      <sz val="18"/>
      <color rgb="FF002060"/>
      <name val="Calibri"/>
      <family val="2"/>
      <scheme val="minor"/>
    </font>
    <font>
      <b/>
      <sz val="11"/>
      <color rgb="FF002060"/>
      <name val="Calibri"/>
      <family val="2"/>
      <scheme val="minor"/>
    </font>
    <font>
      <sz val="12"/>
      <color indexed="8"/>
      <name val="Calibri"/>
      <family val="2"/>
      <scheme val="minor"/>
    </font>
    <font>
      <sz val="14"/>
      <color indexed="9"/>
      <name val="Calibri"/>
      <family val="2"/>
      <scheme val="minor"/>
    </font>
    <font>
      <b/>
      <sz val="11"/>
      <color rgb="FF000000"/>
      <name val="Calibri"/>
      <family val="2"/>
    </font>
    <font>
      <sz val="10"/>
      <color rgb="FFFF0000"/>
      <name val="Calibri"/>
      <family val="2"/>
      <scheme val="minor"/>
    </font>
    <font>
      <sz val="11"/>
      <color rgb="FFFF0000"/>
      <name val="Calibri"/>
      <family val="2"/>
      <scheme val="minor"/>
    </font>
    <font>
      <sz val="10"/>
      <color rgb="FFFF0000"/>
      <name val="Calibri"/>
      <family val="2"/>
    </font>
    <font>
      <sz val="10"/>
      <color theme="1"/>
      <name val="Calibri"/>
      <family val="2"/>
    </font>
    <font>
      <sz val="11"/>
      <color indexed="8"/>
      <name val="Calibri"/>
      <family val="2"/>
      <scheme val="minor"/>
    </font>
    <font>
      <b/>
      <sz val="20"/>
      <color rgb="FFFFFFFF"/>
      <name val="Tahoma"/>
      <family val="2"/>
    </font>
    <font>
      <sz val="11"/>
      <color rgb="FF000000"/>
      <name val="Calibri"/>
      <family val="2"/>
    </font>
    <font>
      <i/>
      <sz val="11"/>
      <color rgb="FF000000"/>
      <name val="Calibri"/>
      <family val="2"/>
    </font>
    <font>
      <b/>
      <sz val="14"/>
      <color rgb="FFFFFFFF"/>
      <name val="Calibri"/>
      <family val="2"/>
    </font>
    <font>
      <sz val="9"/>
      <color rgb="FFFFFFFF"/>
      <name val="Calibri"/>
      <family val="2"/>
    </font>
    <font>
      <b/>
      <sz val="12"/>
      <name val="Calibri"/>
      <family val="2"/>
    </font>
    <font>
      <sz val="12"/>
      <name val="Calibri"/>
      <family val="2"/>
    </font>
    <font>
      <b/>
      <sz val="12"/>
      <color rgb="FFFFFFFF"/>
      <name val="Calibri"/>
      <family val="2"/>
    </font>
    <font>
      <sz val="12"/>
      <color rgb="FFFFFFFF"/>
      <name val="Calibri"/>
      <family val="2"/>
    </font>
    <font>
      <b/>
      <sz val="18"/>
      <name val="Calibri"/>
      <family val="2"/>
    </font>
    <font>
      <b/>
      <sz val="16"/>
      <color rgb="FFFFFFFF"/>
      <name val="Calibri"/>
      <family val="2"/>
    </font>
    <font>
      <b/>
      <sz val="11"/>
      <color rgb="FFFFFFFF"/>
      <name val="Calibri"/>
      <family val="2"/>
    </font>
    <font>
      <b/>
      <sz val="14"/>
      <name val="Calibri"/>
      <family val="2"/>
    </font>
    <font>
      <sz val="11"/>
      <color rgb="FF9BBB59" tint="-0.49989318521683401"/>
      <name val="Calibri"/>
      <family val="2"/>
    </font>
    <font>
      <b/>
      <sz val="18"/>
      <color rgb="FFFFFFFF"/>
      <name val="Calibri"/>
      <family val="2"/>
    </font>
    <font>
      <b/>
      <sz val="10"/>
      <color rgb="FFFFFFFF"/>
      <name val="Calibri"/>
      <family val="2"/>
    </font>
    <font>
      <b/>
      <sz val="11"/>
      <name val="Calibri"/>
      <family val="2"/>
    </font>
    <font>
      <sz val="11"/>
      <name val="Calibri"/>
      <family val="2"/>
    </font>
    <font>
      <sz val="12"/>
      <color rgb="FF000000"/>
      <name val="Calibri"/>
      <family val="2"/>
    </font>
    <font>
      <b/>
      <sz val="16"/>
      <color rgb="FF000000"/>
      <name val="Calibri"/>
      <family val="2"/>
    </font>
    <font>
      <sz val="11"/>
      <color theme="1" tint="0.49989318521683401"/>
      <name val="Calibri"/>
      <family val="2"/>
    </font>
    <font>
      <i/>
      <sz val="11"/>
      <name val="Calibri"/>
      <family val="2"/>
    </font>
    <font>
      <sz val="10"/>
      <color theme="1"/>
      <name val="Arial Narrow"/>
      <family val="2"/>
    </font>
  </fonts>
  <fills count="37">
    <fill>
      <patternFill patternType="none"/>
    </fill>
    <fill>
      <patternFill patternType="gray125"/>
    </fill>
    <fill>
      <patternFill patternType="solid">
        <fgColor rgb="FFC6EFCE"/>
        <bgColor indexed="64"/>
      </patternFill>
    </fill>
    <fill>
      <patternFill patternType="solid">
        <fgColor theme="6" tint="-0.24988555558946501"/>
        <bgColor indexed="64"/>
      </patternFill>
    </fill>
    <fill>
      <patternFill patternType="solid">
        <fgColor theme="6" tint="0.39997558519241921"/>
        <bgColor indexed="64"/>
      </patternFill>
    </fill>
    <fill>
      <patternFill patternType="solid">
        <fgColor theme="6" tint="0.79989013336588644"/>
        <bgColor indexed="64"/>
      </patternFill>
    </fill>
    <fill>
      <patternFill patternType="solid">
        <fgColor indexed="65"/>
        <bgColor indexed="64"/>
      </patternFill>
    </fill>
    <fill>
      <patternFill patternType="solid">
        <fgColor rgb="FF65B32E"/>
        <bgColor indexed="64"/>
      </patternFill>
    </fill>
    <fill>
      <patternFill patternType="solid">
        <fgColor indexed="9"/>
        <bgColor indexed="64"/>
      </patternFill>
    </fill>
    <fill>
      <patternFill patternType="solid">
        <fgColor theme="8" tint="0.79989013336588644"/>
        <bgColor indexed="64"/>
      </patternFill>
    </fill>
    <fill>
      <patternFill patternType="solid">
        <fgColor indexed="13"/>
        <bgColor indexed="64"/>
      </patternFill>
    </fill>
    <fill>
      <patternFill patternType="solid">
        <fgColor theme="0" tint="-0.24988555558946501"/>
        <bgColor indexed="64"/>
      </patternFill>
    </fill>
    <fill>
      <patternFill patternType="solid">
        <fgColor indexed="11"/>
        <bgColor indexed="64"/>
      </patternFill>
    </fill>
    <fill>
      <patternFill patternType="solid">
        <fgColor rgb="FF99FF33"/>
        <bgColor indexed="64"/>
      </patternFill>
    </fill>
    <fill>
      <patternFill patternType="solid">
        <fgColor indexed="51"/>
        <bgColor indexed="64"/>
      </patternFill>
    </fill>
    <fill>
      <patternFill patternType="solid">
        <fgColor indexed="53"/>
        <bgColor indexed="64"/>
      </patternFill>
    </fill>
    <fill>
      <patternFill patternType="solid">
        <fgColor indexed="10"/>
        <bgColor indexed="64"/>
      </patternFill>
    </fill>
    <fill>
      <patternFill patternType="solid">
        <fgColor indexed="22"/>
        <bgColor indexed="64"/>
      </patternFill>
    </fill>
    <fill>
      <patternFill patternType="solid">
        <fgColor theme="4" tint="-0.24988555558946501"/>
        <bgColor indexed="64"/>
      </patternFill>
    </fill>
    <fill>
      <patternFill patternType="solid">
        <fgColor theme="3"/>
        <bgColor indexed="64"/>
      </patternFill>
    </fill>
    <fill>
      <patternFill patternType="solid">
        <fgColor rgb="FF66FF33"/>
        <bgColor indexed="64"/>
      </patternFill>
    </fill>
    <fill>
      <patternFill patternType="solid">
        <fgColor theme="9"/>
        <bgColor indexed="64"/>
      </patternFill>
    </fill>
    <fill>
      <patternFill patternType="solid">
        <fgColor theme="8" tint="0.59990234076967686"/>
        <bgColor indexed="64"/>
      </patternFill>
    </fill>
    <fill>
      <patternFill patternType="solid">
        <fgColor theme="4" tint="0.79989013336588644"/>
        <bgColor indexed="64"/>
      </patternFill>
    </fill>
    <fill>
      <patternFill patternType="solid">
        <fgColor indexed="43"/>
        <bgColor indexed="64"/>
      </patternFill>
    </fill>
    <fill>
      <patternFill patternType="solid">
        <fgColor rgb="FFFFC000"/>
        <bgColor indexed="64"/>
      </patternFill>
    </fill>
    <fill>
      <patternFill patternType="solid">
        <fgColor theme="0" tint="-4.9897762993255407E-2"/>
        <bgColor indexed="64"/>
      </patternFill>
    </fill>
    <fill>
      <patternFill patternType="solid">
        <fgColor theme="4" tint="0.59990234076967686"/>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59990234076967686"/>
        <bgColor indexed="64"/>
      </patternFill>
    </fill>
    <fill>
      <patternFill patternType="solid">
        <fgColor theme="3" tint="0.79989013336588644"/>
        <bgColor indexed="64"/>
      </patternFill>
    </fill>
    <fill>
      <patternFill patternType="solid">
        <fgColor theme="6" tint="0.59990234076967686"/>
        <bgColor indexed="64"/>
      </patternFill>
    </fill>
    <fill>
      <patternFill patternType="solid">
        <fgColor rgb="FFDEDEDE"/>
        <bgColor indexed="64"/>
      </patternFill>
    </fill>
    <fill>
      <patternFill patternType="solid">
        <fgColor rgb="FF0099CC"/>
        <bgColor indexed="64"/>
      </patternFill>
    </fill>
    <fill>
      <patternFill patternType="solid">
        <fgColor theme="2"/>
        <bgColor indexed="64"/>
      </patternFill>
    </fill>
    <fill>
      <patternFill patternType="solid">
        <fgColor theme="6" tint="-0.49989318521683401"/>
        <bgColor indexed="64"/>
      </patternFill>
    </fill>
  </fills>
  <borders count="67">
    <border>
      <left/>
      <right/>
      <top/>
      <bottom/>
      <diagonal/>
    </border>
    <border>
      <left/>
      <right style="thin">
        <color indexed="9"/>
      </right>
      <top style="thin">
        <color indexed="9"/>
      </top>
      <bottom/>
      <diagonal/>
    </border>
    <border>
      <left/>
      <right style="thin">
        <color indexed="9"/>
      </right>
      <top/>
      <bottom/>
      <diagonal/>
    </border>
    <border>
      <left style="medium">
        <color theme="0" tint="-0.24988555558946501"/>
      </left>
      <right style="medium">
        <color theme="0" tint="-0.24988555558946501"/>
      </right>
      <top style="medium">
        <color theme="0" tint="-0.24988555558946501"/>
      </top>
      <bottom/>
      <diagonal/>
    </border>
    <border>
      <left style="medium">
        <color theme="0" tint="-0.24988555558946501"/>
      </left>
      <right style="medium">
        <color theme="0" tint="-0.24988555558946501"/>
      </right>
      <top style="medium">
        <color theme="0" tint="-0.24988555558946501"/>
      </top>
      <bottom style="medium">
        <color theme="0" tint="-0.24988555558946501"/>
      </bottom>
      <diagonal/>
    </border>
    <border>
      <left style="medium">
        <color theme="0" tint="-0.24988555558946501"/>
      </left>
      <right style="medium">
        <color theme="0" tint="-0.24988555558946501"/>
      </right>
      <top/>
      <bottom/>
      <diagonal/>
    </border>
    <border>
      <left/>
      <right style="medium">
        <color theme="0" tint="-0.3498947111423078"/>
      </right>
      <top/>
      <bottom/>
      <diagonal/>
    </border>
    <border>
      <left/>
      <right style="medium">
        <color theme="0" tint="-0.3498947111423078"/>
      </right>
      <top/>
      <bottom style="medium">
        <color theme="0" tint="-0.3498947111423078"/>
      </bottom>
      <diagonal/>
    </border>
    <border>
      <left/>
      <right style="medium">
        <color theme="0" tint="-0.3498947111423078"/>
      </right>
      <top style="medium">
        <color theme="0" tint="-0.3498947111423078"/>
      </top>
      <bottom style="medium">
        <color theme="0" tint="-0.3498947111423078"/>
      </bottom>
      <diagonal/>
    </border>
    <border>
      <left/>
      <right style="medium">
        <color theme="0" tint="-0.24988555558946501"/>
      </right>
      <top style="medium">
        <color theme="0" tint="-0.24988555558946501"/>
      </top>
      <bottom style="medium">
        <color theme="0" tint="-0.3498947111423078"/>
      </bottom>
      <diagonal/>
    </border>
    <border>
      <left style="medium">
        <color theme="0" tint="-0.24988555558946501"/>
      </left>
      <right/>
      <top style="medium">
        <color theme="0" tint="-0.3498947111423078"/>
      </top>
      <bottom/>
      <diagonal/>
    </border>
    <border>
      <left/>
      <right style="medium">
        <color theme="0" tint="-0.24988555558946501"/>
      </right>
      <top style="medium">
        <color theme="0" tint="-0.3498947111423078"/>
      </top>
      <bottom/>
      <diagonal/>
    </border>
    <border>
      <left style="medium">
        <color theme="0" tint="-0.24988555558946501"/>
      </left>
      <right/>
      <top/>
      <bottom style="medium">
        <color theme="0" tint="-0.24988555558946501"/>
      </bottom>
      <diagonal/>
    </border>
    <border>
      <left/>
      <right style="medium">
        <color theme="0" tint="-0.24988555558946501"/>
      </right>
      <top/>
      <bottom style="medium">
        <color theme="0" tint="-0.24988555558946501"/>
      </bottom>
      <diagonal/>
    </border>
    <border>
      <left/>
      <right/>
      <top/>
      <bottom style="medium">
        <color theme="0" tint="-0.3498947111423078"/>
      </bottom>
      <diagonal/>
    </border>
    <border>
      <left/>
      <right/>
      <top style="medium">
        <color theme="0" tint="-0.3498947111423078"/>
      </top>
      <bottom/>
      <diagonal/>
    </border>
    <border>
      <left/>
      <right/>
      <top/>
      <bottom style="medium">
        <color theme="0" tint="-0.24988555558946501"/>
      </bottom>
      <diagonal/>
    </border>
    <border>
      <left style="thin">
        <color theme="0" tint="-0.1498764000366222"/>
      </left>
      <right style="thin">
        <color theme="0" tint="-0.1498764000366222"/>
      </right>
      <top/>
      <bottom style="thin">
        <color theme="0" tint="-0.1498764000366222"/>
      </bottom>
      <diagonal/>
    </border>
    <border>
      <left style="thin">
        <color theme="0" tint="-0.1498764000366222"/>
      </left>
      <right/>
      <top/>
      <bottom style="thin">
        <color theme="0" tint="-0.1498764000366222"/>
      </bottom>
      <diagonal/>
    </border>
    <border>
      <left/>
      <right style="thin">
        <color theme="0" tint="-0.1498764000366222"/>
      </right>
      <top/>
      <bottom style="thin">
        <color theme="0" tint="-0.149876400036622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theme="0" tint="-0.1498764000366222"/>
      </right>
      <top/>
      <bottom/>
      <diagonal/>
    </border>
    <border>
      <left/>
      <right/>
      <top/>
      <bottom style="medium">
        <color auto="1"/>
      </bottom>
      <diagonal/>
    </border>
    <border>
      <left/>
      <right/>
      <top style="medium">
        <color auto="1"/>
      </top>
      <bottom style="thin">
        <color theme="0" tint="-0.14990691854609822"/>
      </bottom>
      <diagonal/>
    </border>
    <border>
      <left/>
      <right/>
      <top style="thin">
        <color theme="0" tint="-0.14990691854609822"/>
      </top>
      <bottom style="thin">
        <color theme="0" tint="-0.14990691854609822"/>
      </bottom>
      <diagonal/>
    </border>
    <border>
      <left/>
      <right/>
      <top/>
      <bottom style="thin">
        <color theme="0" tint="-0.14990691854609822"/>
      </bottom>
      <diagonal/>
    </border>
    <border>
      <left/>
      <right/>
      <top/>
      <bottom style="thin">
        <color auto="1"/>
      </bottom>
      <diagonal/>
    </border>
    <border>
      <left/>
      <right/>
      <top style="thin">
        <color auto="1"/>
      </top>
      <bottom style="thin">
        <color auto="1"/>
      </bottom>
      <diagonal/>
    </border>
    <border>
      <left/>
      <right/>
      <top style="thin">
        <color theme="0" tint="-0.14990691854609822"/>
      </top>
      <bottom style="thin">
        <color auto="1"/>
      </bottom>
      <diagonal/>
    </border>
    <border>
      <left/>
      <right/>
      <top style="medium">
        <color rgb="FF006699"/>
      </top>
      <bottom/>
      <diagonal/>
    </border>
    <border>
      <left/>
      <right/>
      <top/>
      <bottom style="medium">
        <color rgb="FF006699"/>
      </bottom>
      <diagonal/>
    </border>
    <border>
      <left/>
      <right/>
      <top style="medium">
        <color theme="0" tint="-0.3498947111423078"/>
      </top>
      <bottom style="medium">
        <color theme="0" tint="-0.3498947111423078"/>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thin">
        <color indexed="9"/>
      </left>
      <right/>
      <top/>
      <bottom/>
      <diagonal/>
    </border>
    <border>
      <left style="thin">
        <color indexed="9"/>
      </left>
      <right style="thin">
        <color indexed="9"/>
      </right>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theme="0" tint="-0.3498947111423078"/>
      </left>
      <right/>
      <top style="medium">
        <color theme="0" tint="-0.3498947111423078"/>
      </top>
      <bottom style="medium">
        <color theme="0" tint="-0.3498947111423078"/>
      </bottom>
      <diagonal/>
    </border>
    <border>
      <left style="medium">
        <color theme="0" tint="-0.24988555558946501"/>
      </left>
      <right/>
      <top style="medium">
        <color theme="0" tint="-0.24988555558946501"/>
      </top>
      <bottom style="medium">
        <color theme="0" tint="-0.3498947111423078"/>
      </bottom>
      <diagonal/>
    </border>
    <border>
      <left/>
      <right/>
      <top style="medium">
        <color theme="0" tint="-0.24988555558946501"/>
      </top>
      <bottom style="medium">
        <color theme="0" tint="-0.3498947111423078"/>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top style="thin">
        <color auto="1"/>
      </top>
      <bottom style="thin">
        <color theme="0" tint="-0.14990691854609822"/>
      </bottom>
      <diagonal/>
    </border>
    <border>
      <left/>
      <right/>
      <top style="thin">
        <color theme="0" tint="-0.14990691854609822"/>
      </top>
      <bottom/>
      <diagonal/>
    </border>
    <border>
      <left/>
      <right/>
      <top style="thin">
        <color theme="0" tint="-0.14990691854609822"/>
      </top>
      <bottom style="medium">
        <color auto="1"/>
      </bottom>
      <diagonal/>
    </border>
    <border>
      <left/>
      <right/>
      <top style="medium">
        <color rgb="FF006699"/>
      </top>
      <bottom style="medium">
        <color rgb="FF006699"/>
      </bottom>
      <diagonal/>
    </border>
  </borders>
  <cellStyleXfs count="3">
    <xf numFmtId="0" fontId="0" fillId="0" borderId="0"/>
    <xf numFmtId="9" fontId="76" fillId="0" borderId="0" applyFill="0" applyBorder="0" applyAlignment="0" applyProtection="0"/>
    <xf numFmtId="0" fontId="14" fillId="2" borderId="0" applyNumberFormat="0" applyBorder="0" applyAlignment="0" applyProtection="0"/>
  </cellStyleXfs>
  <cellXfs count="455">
    <xf numFmtId="0" fontId="0" fillId="0" borderId="0" xfId="0" applyFont="1" applyAlignment="1"/>
    <xf numFmtId="0" fontId="63" fillId="3" borderId="1" xfId="0" applyFont="1" applyFill="1" applyBorder="1" applyAlignment="1">
      <alignment horizontal="center" vertical="center" textRotation="90" wrapText="1"/>
    </xf>
    <xf numFmtId="0" fontId="39" fillId="4" borderId="2" xfId="0" applyFont="1" applyFill="1" applyBorder="1" applyAlignment="1">
      <alignment horizontal="center" vertical="center" textRotation="90" wrapText="1"/>
    </xf>
    <xf numFmtId="0" fontId="39" fillId="4" borderId="1" xfId="0" applyFont="1" applyFill="1" applyBorder="1" applyAlignment="1">
      <alignment horizontal="center" vertical="center" textRotation="90" wrapText="1"/>
    </xf>
    <xf numFmtId="0" fontId="39" fillId="5" borderId="2" xfId="0" applyFont="1" applyFill="1" applyBorder="1" applyAlignment="1">
      <alignment horizontal="center" vertical="center" textRotation="90" wrapText="1"/>
    </xf>
    <xf numFmtId="0" fontId="22" fillId="6" borderId="0" xfId="0" applyFont="1" applyFill="1" applyBorder="1" applyAlignment="1">
      <alignment horizontal="left" vertical="center" wrapText="1"/>
    </xf>
    <xf numFmtId="0" fontId="0" fillId="6" borderId="0" xfId="0" applyFont="1" applyFill="1" applyBorder="1" applyAlignment="1">
      <alignment horizontal="left" vertical="center" wrapText="1"/>
    </xf>
    <xf numFmtId="0" fontId="66" fillId="6" borderId="0" xfId="0" applyFont="1" applyFill="1" applyBorder="1" applyAlignment="1">
      <alignment horizontal="left" vertical="center"/>
    </xf>
    <xf numFmtId="0" fontId="67" fillId="6" borderId="0" xfId="0" applyFont="1" applyFill="1" applyBorder="1" applyAlignment="1">
      <alignment horizontal="center" vertical="center"/>
    </xf>
    <xf numFmtId="0" fontId="0" fillId="6" borderId="0" xfId="0" applyFont="1" applyFill="1" applyBorder="1" applyAlignment="1">
      <alignment horizontal="center" vertical="center"/>
    </xf>
    <xf numFmtId="0" fontId="6" fillId="8" borderId="0" xfId="0" applyFont="1" applyFill="1" applyBorder="1" applyAlignment="1">
      <alignment horizontal="left" vertical="center"/>
    </xf>
    <xf numFmtId="0" fontId="0" fillId="6" borderId="0" xfId="0" applyFont="1" applyFill="1" applyBorder="1" applyAlignment="1">
      <alignment horizontal="justify" vertical="center" wrapText="1"/>
    </xf>
    <xf numFmtId="0" fontId="1" fillId="6" borderId="0" xfId="0" applyFont="1" applyFill="1" applyBorder="1" applyAlignment="1">
      <alignment horizontal="justify" vertical="center" wrapText="1"/>
    </xf>
    <xf numFmtId="0" fontId="40" fillId="6" borderId="0" xfId="0" applyFont="1" applyFill="1" applyBorder="1" applyAlignment="1">
      <alignment horizontal="justify" vertical="center" wrapText="1"/>
    </xf>
    <xf numFmtId="0" fontId="17" fillId="0" borderId="0" xfId="0" applyFont="1" applyAlignment="1">
      <alignment vertical="center"/>
    </xf>
    <xf numFmtId="0" fontId="17" fillId="0" borderId="0" xfId="0" applyFont="1" applyFill="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Fill="1" applyAlignment="1">
      <alignment vertical="center"/>
    </xf>
    <xf numFmtId="0" fontId="17" fillId="0" borderId="0" xfId="0" applyFont="1" applyFill="1" applyBorder="1" applyAlignment="1">
      <alignment horizontal="left" vertical="center" wrapText="1"/>
    </xf>
    <xf numFmtId="0" fontId="17" fillId="9" borderId="0" xfId="0" applyFont="1" applyFill="1" applyAlignment="1">
      <alignment vertical="center"/>
    </xf>
    <xf numFmtId="0" fontId="17" fillId="0" borderId="0" xfId="0" applyFont="1" applyFill="1" applyBorder="1" applyAlignment="1">
      <alignment horizontal="left" vertical="center"/>
    </xf>
    <xf numFmtId="0" fontId="17" fillId="9" borderId="0" xfId="0" applyFont="1" applyFill="1" applyAlignment="1">
      <alignment horizontal="left" vertical="center"/>
    </xf>
    <xf numFmtId="0" fontId="17" fillId="0" borderId="0" xfId="0" applyFont="1" applyAlignment="1">
      <alignment horizontal="left" vertical="center"/>
    </xf>
    <xf numFmtId="0" fontId="17" fillId="10" borderId="0" xfId="0" applyFont="1" applyFill="1" applyAlignment="1">
      <alignment vertical="center"/>
    </xf>
    <xf numFmtId="0" fontId="19" fillId="0" borderId="0" xfId="0" applyFont="1" applyFill="1" applyBorder="1" applyAlignment="1">
      <alignment horizontal="left" vertical="center"/>
    </xf>
    <xf numFmtId="0" fontId="18" fillId="0" borderId="0" xfId="0" applyFont="1" applyFill="1" applyBorder="1" applyAlignment="1">
      <alignment horizontal="left" vertical="center"/>
    </xf>
    <xf numFmtId="0" fontId="17" fillId="0" borderId="0" xfId="0" applyFont="1" applyFill="1" applyAlignment="1">
      <alignment horizontal="left" vertical="center"/>
    </xf>
    <xf numFmtId="0" fontId="17" fillId="0" borderId="0" xfId="0" applyFont="1" applyAlignment="1">
      <alignment vertical="center" wrapText="1"/>
    </xf>
    <xf numFmtId="0" fontId="18" fillId="0" borderId="0" xfId="0" applyFont="1" applyFill="1" applyAlignment="1">
      <alignment vertical="center"/>
    </xf>
    <xf numFmtId="0" fontId="17" fillId="0" borderId="0" xfId="0" applyFont="1" applyFill="1" applyAlignment="1">
      <alignment vertical="center" wrapText="1"/>
    </xf>
    <xf numFmtId="0" fontId="19" fillId="0" borderId="0" xfId="0" applyFont="1" applyFill="1" applyAlignment="1">
      <alignment vertical="center"/>
    </xf>
    <xf numFmtId="0" fontId="21" fillId="6" borderId="0" xfId="0" applyFont="1" applyFill="1" applyBorder="1" applyAlignment="1">
      <alignment vertical="center"/>
    </xf>
    <xf numFmtId="0" fontId="17" fillId="10" borderId="0" xfId="0" applyFont="1" applyFill="1" applyAlignment="1">
      <alignment horizontal="left" vertical="center"/>
    </xf>
    <xf numFmtId="0" fontId="21" fillId="6" borderId="0" xfId="0" applyFont="1" applyFill="1" applyBorder="1" applyAlignment="1"/>
    <xf numFmtId="0" fontId="0" fillId="6" borderId="0" xfId="0" applyFont="1" applyFill="1" applyBorder="1" applyAlignment="1">
      <alignment horizontal="left" vertical="center"/>
    </xf>
    <xf numFmtId="0" fontId="22" fillId="6" borderId="0" xfId="0" applyFont="1" applyFill="1" applyBorder="1" applyAlignment="1">
      <alignment vertical="center" wrapText="1"/>
    </xf>
    <xf numFmtId="0" fontId="21" fillId="6" borderId="0" xfId="0" applyFont="1" applyFill="1" applyBorder="1" applyAlignment="1">
      <alignment vertical="center" wrapText="1"/>
    </xf>
    <xf numFmtId="0" fontId="21" fillId="6" borderId="0" xfId="0" applyFont="1" applyFill="1" applyBorder="1" applyAlignment="1">
      <alignment horizontal="center"/>
    </xf>
    <xf numFmtId="0" fontId="20" fillId="0" borderId="0" xfId="0" applyFont="1" applyFill="1" applyBorder="1" applyAlignment="1">
      <alignment vertical="center"/>
    </xf>
    <xf numFmtId="0" fontId="17" fillId="0" borderId="0" xfId="0" applyFont="1" applyFill="1" applyBorder="1" applyAlignment="1">
      <alignment vertical="center"/>
    </xf>
    <xf numFmtId="0" fontId="19" fillId="0" borderId="0" xfId="0" applyFont="1" applyBorder="1" applyAlignment="1">
      <alignment vertical="center"/>
    </xf>
    <xf numFmtId="0" fontId="23" fillId="6" borderId="0" xfId="0" applyFont="1" applyFill="1" applyBorder="1" applyAlignment="1">
      <alignment horizontal="left" vertical="center"/>
    </xf>
    <xf numFmtId="0" fontId="24" fillId="6" borderId="0" xfId="0" applyFont="1" applyFill="1" applyBorder="1" applyAlignment="1" applyProtection="1">
      <alignment horizontal="center" vertical="center"/>
    </xf>
    <xf numFmtId="0" fontId="24" fillId="8" borderId="0" xfId="0" applyFont="1" applyFill="1" applyBorder="1" applyAlignment="1" applyProtection="1">
      <alignment vertical="center"/>
    </xf>
    <xf numFmtId="9" fontId="18" fillId="6" borderId="0" xfId="2" applyNumberFormat="1" applyFont="1" applyFill="1" applyBorder="1" applyAlignment="1" applyProtection="1">
      <alignment horizontal="center" vertical="center" textRotation="90" wrapText="1"/>
    </xf>
    <xf numFmtId="0" fontId="18" fillId="6" borderId="0" xfId="2" applyFont="1" applyFill="1" applyBorder="1" applyAlignment="1" applyProtection="1">
      <alignment horizontal="center" vertical="center" textRotation="90" wrapText="1"/>
    </xf>
    <xf numFmtId="164" fontId="18" fillId="6" borderId="0" xfId="2" applyNumberFormat="1" applyFont="1" applyFill="1" applyBorder="1" applyAlignment="1" applyProtection="1">
      <alignment horizontal="center" vertical="center" textRotation="90" wrapText="1"/>
    </xf>
    <xf numFmtId="2" fontId="2" fillId="6" borderId="0" xfId="0" applyNumberFormat="1" applyFont="1" applyFill="1" applyBorder="1" applyAlignment="1" applyProtection="1">
      <alignment horizontal="center" vertical="center" wrapText="1"/>
    </xf>
    <xf numFmtId="0" fontId="24" fillId="8" borderId="0" xfId="0" applyFont="1" applyFill="1" applyBorder="1" applyAlignment="1" applyProtection="1">
      <alignment horizontal="center" vertical="center"/>
    </xf>
    <xf numFmtId="0" fontId="15" fillId="6" borderId="0" xfId="0" applyFont="1" applyFill="1" applyBorder="1" applyAlignment="1" applyProtection="1">
      <alignment horizontal="left" vertical="center"/>
    </xf>
    <xf numFmtId="1" fontId="25" fillId="11" borderId="0" xfId="0" applyNumberFormat="1" applyFont="1" applyFill="1" applyBorder="1" applyAlignment="1" applyProtection="1">
      <alignment horizontal="center" vertical="center" wrapText="1"/>
    </xf>
    <xf numFmtId="0" fontId="26" fillId="6" borderId="0" xfId="0" applyFont="1" applyFill="1" applyBorder="1" applyAlignment="1" applyProtection="1">
      <alignment vertical="center"/>
    </xf>
    <xf numFmtId="164" fontId="25" fillId="11" borderId="0" xfId="0" applyNumberFormat="1" applyFont="1" applyFill="1" applyBorder="1" applyAlignment="1" applyProtection="1">
      <alignment horizontal="center" vertical="center" wrapText="1"/>
    </xf>
    <xf numFmtId="0" fontId="15" fillId="6" borderId="0" xfId="0" applyFont="1" applyFill="1" applyBorder="1" applyAlignment="1" applyProtection="1">
      <alignment horizontal="left" vertical="center"/>
    </xf>
    <xf numFmtId="0" fontId="23" fillId="6" borderId="0" xfId="0" applyFont="1" applyFill="1" applyBorder="1" applyAlignment="1" applyProtection="1">
      <alignment vertical="center"/>
    </xf>
    <xf numFmtId="0" fontId="25" fillId="12" borderId="3" xfId="0" applyFont="1" applyFill="1" applyBorder="1" applyAlignment="1" applyProtection="1">
      <alignment horizontal="center" vertical="center"/>
    </xf>
    <xf numFmtId="0" fontId="26" fillId="6" borderId="0" xfId="0" applyFont="1" applyFill="1" applyBorder="1" applyAlignment="1" applyProtection="1">
      <alignment horizontal="left" vertical="center"/>
    </xf>
    <xf numFmtId="0" fontId="25" fillId="13" borderId="4" xfId="0" applyFont="1" applyFill="1" applyBorder="1" applyAlignment="1" applyProtection="1">
      <alignment horizontal="center" vertical="center"/>
    </xf>
    <xf numFmtId="0" fontId="25" fillId="10" borderId="5" xfId="0" applyFont="1" applyFill="1" applyBorder="1" applyAlignment="1" applyProtection="1">
      <alignment horizontal="center" vertical="center"/>
    </xf>
    <xf numFmtId="0" fontId="25" fillId="14" borderId="4" xfId="0" applyFont="1" applyFill="1" applyBorder="1" applyAlignment="1" applyProtection="1">
      <alignment horizontal="center" vertical="center"/>
    </xf>
    <xf numFmtId="0" fontId="25" fillId="15" borderId="5" xfId="0" applyFont="1" applyFill="1" applyBorder="1" applyAlignment="1" applyProtection="1">
      <alignment horizontal="center" vertical="center"/>
    </xf>
    <xf numFmtId="0" fontId="25" fillId="16" borderId="4" xfId="0" applyFont="1" applyFill="1" applyBorder="1" applyAlignment="1" applyProtection="1">
      <alignment horizontal="center" vertical="center"/>
    </xf>
    <xf numFmtId="0" fontId="24" fillId="6" borderId="0" xfId="0" applyFont="1" applyFill="1" applyBorder="1" applyAlignment="1" applyProtection="1">
      <alignment vertical="center"/>
    </xf>
    <xf numFmtId="0" fontId="24" fillId="8" borderId="0" xfId="0" applyFont="1" applyFill="1" applyBorder="1" applyAlignment="1" applyProtection="1">
      <alignment vertical="center"/>
    </xf>
    <xf numFmtId="0" fontId="27" fillId="8" borderId="0" xfId="0" applyFont="1" applyFill="1" applyBorder="1" applyAlignment="1" applyProtection="1">
      <alignment vertical="center"/>
    </xf>
    <xf numFmtId="0" fontId="17" fillId="6" borderId="0" xfId="0" applyFont="1" applyFill="1" applyBorder="1" applyAlignment="1" applyProtection="1">
      <alignment horizontal="center" vertical="center"/>
    </xf>
    <xf numFmtId="0" fontId="17" fillId="6" borderId="0" xfId="0" applyFont="1" applyFill="1" applyBorder="1" applyAlignment="1" applyProtection="1">
      <alignment vertical="center"/>
    </xf>
    <xf numFmtId="165" fontId="17" fillId="6" borderId="0" xfId="0" applyNumberFormat="1" applyFont="1" applyFill="1" applyBorder="1" applyAlignment="1" applyProtection="1">
      <alignment horizontal="center" vertical="center"/>
    </xf>
    <xf numFmtId="164" fontId="17" fillId="6" borderId="0" xfId="0" applyNumberFormat="1" applyFont="1" applyFill="1" applyBorder="1" applyAlignment="1" applyProtection="1">
      <alignment horizontal="center" vertical="center"/>
    </xf>
    <xf numFmtId="0" fontId="28" fillId="6" borderId="0" xfId="0" applyFont="1" applyFill="1" applyBorder="1" applyAlignment="1" applyProtection="1">
      <alignment horizontal="center" vertical="center"/>
    </xf>
    <xf numFmtId="0" fontId="29" fillId="6" borderId="0" xfId="0" applyFont="1" applyFill="1" applyBorder="1" applyAlignment="1" applyProtection="1">
      <alignment vertical="center"/>
    </xf>
    <xf numFmtId="165" fontId="30" fillId="6" borderId="0" xfId="0" applyNumberFormat="1" applyFont="1" applyFill="1" applyBorder="1" applyAlignment="1" applyProtection="1">
      <alignment horizontal="center" vertical="center"/>
    </xf>
    <xf numFmtId="165" fontId="29" fillId="6" borderId="0" xfId="0" applyNumberFormat="1" applyFont="1" applyFill="1" applyBorder="1" applyAlignment="1" applyProtection="1">
      <alignment horizontal="center" vertical="center"/>
    </xf>
    <xf numFmtId="164" fontId="29" fillId="6" borderId="0" xfId="0" applyNumberFormat="1" applyFont="1" applyFill="1" applyBorder="1" applyAlignment="1" applyProtection="1">
      <alignment horizontal="center" vertical="center"/>
    </xf>
    <xf numFmtId="1" fontId="31" fillId="8" borderId="0" xfId="0" applyNumberFormat="1" applyFont="1" applyFill="1" applyBorder="1" applyAlignment="1" applyProtection="1">
      <alignment horizontal="center" vertical="center" wrapText="1"/>
    </xf>
    <xf numFmtId="0" fontId="32" fillId="6" borderId="0" xfId="0" applyFont="1" applyFill="1" applyBorder="1" applyAlignment="1" applyProtection="1">
      <alignment horizontal="center" vertical="center"/>
    </xf>
    <xf numFmtId="0" fontId="27" fillId="8" borderId="0" xfId="0" applyFont="1" applyFill="1" applyBorder="1" applyAlignment="1" applyProtection="1">
      <alignment horizontal="center" vertical="center"/>
    </xf>
    <xf numFmtId="0" fontId="27" fillId="8" borderId="0" xfId="0" applyFont="1" applyFill="1" applyBorder="1" applyAlignment="1" applyProtection="1">
      <alignment vertical="center"/>
    </xf>
    <xf numFmtId="165" fontId="17" fillId="17" borderId="6" xfId="0" applyNumberFormat="1" applyFont="1" applyFill="1" applyBorder="1" applyAlignment="1" applyProtection="1">
      <alignment horizontal="center" vertical="center" wrapText="1"/>
    </xf>
    <xf numFmtId="165" fontId="17" fillId="17" borderId="7" xfId="0" applyNumberFormat="1" applyFont="1" applyFill="1" applyBorder="1" applyAlignment="1" applyProtection="1">
      <alignment horizontal="center" vertical="center" wrapText="1"/>
    </xf>
    <xf numFmtId="1" fontId="33" fillId="18" borderId="8" xfId="0" applyNumberFormat="1" applyFont="1" applyFill="1" applyBorder="1" applyAlignment="1" applyProtection="1">
      <alignment horizontal="center" vertical="center" wrapText="1"/>
    </xf>
    <xf numFmtId="165" fontId="2" fillId="17" borderId="6" xfId="0" applyNumberFormat="1" applyFont="1" applyFill="1" applyBorder="1" applyAlignment="1" applyProtection="1">
      <alignment horizontal="center" vertical="center" wrapText="1"/>
    </xf>
    <xf numFmtId="165" fontId="2" fillId="17" borderId="7" xfId="0" applyNumberFormat="1" applyFont="1" applyFill="1" applyBorder="1" applyAlignment="1" applyProtection="1">
      <alignment horizontal="center" vertical="center" wrapText="1"/>
    </xf>
    <xf numFmtId="0" fontId="30" fillId="6" borderId="0" xfId="0" applyFont="1" applyFill="1" applyBorder="1" applyAlignment="1">
      <alignment vertical="center"/>
    </xf>
    <xf numFmtId="0" fontId="34" fillId="6" borderId="0" xfId="0" applyFont="1" applyFill="1" applyBorder="1" applyAlignment="1">
      <alignment vertical="center"/>
    </xf>
    <xf numFmtId="0" fontId="34" fillId="6" borderId="0" xfId="0" applyFont="1" applyFill="1" applyBorder="1" applyAlignment="1" applyProtection="1">
      <alignment vertical="center"/>
      <protection locked="0"/>
    </xf>
    <xf numFmtId="164" fontId="3" fillId="6" borderId="0" xfId="0" applyNumberFormat="1" applyFont="1" applyFill="1" applyBorder="1" applyAlignment="1" applyProtection="1">
      <alignment horizontal="center" vertical="center"/>
      <protection locked="0"/>
    </xf>
    <xf numFmtId="164" fontId="3" fillId="6" borderId="0" xfId="0" applyNumberFormat="1" applyFont="1" applyFill="1" applyBorder="1" applyAlignment="1" applyProtection="1">
      <alignment vertical="center"/>
      <protection locked="0"/>
    </xf>
    <xf numFmtId="0" fontId="3" fillId="6" borderId="0" xfId="0" applyFont="1" applyFill="1" applyBorder="1" applyAlignment="1" applyProtection="1">
      <alignment vertical="center"/>
      <protection locked="0"/>
    </xf>
    <xf numFmtId="0" fontId="20" fillId="8" borderId="0" xfId="0" applyFont="1" applyFill="1" applyAlignment="1"/>
    <xf numFmtId="0" fontId="0" fillId="8" borderId="0" xfId="0" applyFont="1" applyFill="1" applyAlignment="1"/>
    <xf numFmtId="0" fontId="35" fillId="6" borderId="0" xfId="0" applyFont="1" applyFill="1" applyBorder="1" applyAlignment="1">
      <alignment horizontal="center" vertical="center"/>
    </xf>
    <xf numFmtId="0" fontId="35" fillId="6" borderId="0" xfId="0" applyFont="1" applyFill="1" applyBorder="1" applyAlignment="1">
      <alignment vertical="center"/>
    </xf>
    <xf numFmtId="9" fontId="35" fillId="6" borderId="0" xfId="0" applyNumberFormat="1" applyFont="1" applyFill="1" applyBorder="1" applyAlignment="1">
      <alignment horizontal="center" vertical="center"/>
    </xf>
    <xf numFmtId="0" fontId="33" fillId="19" borderId="0" xfId="0" applyFont="1" applyFill="1" applyBorder="1" applyAlignment="1">
      <alignment horizontal="center" vertical="center"/>
    </xf>
    <xf numFmtId="0" fontId="33" fillId="19" borderId="0" xfId="0" applyFont="1" applyFill="1" applyBorder="1" applyAlignment="1">
      <alignment horizontal="left" vertical="center"/>
    </xf>
    <xf numFmtId="0" fontId="36" fillId="16" borderId="0" xfId="0" applyFont="1" applyFill="1" applyBorder="1" applyAlignment="1">
      <alignment horizontal="center" vertical="center"/>
    </xf>
    <xf numFmtId="9" fontId="36" fillId="10" borderId="0" xfId="0" applyNumberFormat="1" applyFont="1" applyFill="1" applyBorder="1" applyAlignment="1">
      <alignment horizontal="center" vertical="center"/>
    </xf>
    <xf numFmtId="0" fontId="36" fillId="20" borderId="0" xfId="0" applyFont="1" applyFill="1" applyBorder="1" applyAlignment="1">
      <alignment horizontal="center" vertical="center"/>
    </xf>
    <xf numFmtId="1" fontId="11" fillId="8" borderId="0" xfId="0" applyNumberFormat="1" applyFont="1" applyFill="1" applyBorder="1" applyAlignment="1" applyProtection="1">
      <alignment horizontal="center" vertical="center"/>
      <protection hidden="1"/>
    </xf>
    <xf numFmtId="9" fontId="36" fillId="21" borderId="0" xfId="0" applyNumberFormat="1" applyFont="1" applyFill="1" applyBorder="1" applyAlignment="1">
      <alignment horizontal="center" vertical="center"/>
    </xf>
    <xf numFmtId="0" fontId="13" fillId="19" borderId="0" xfId="0" applyFont="1" applyFill="1" applyBorder="1" applyAlignment="1">
      <alignment horizontal="center" vertical="center"/>
    </xf>
    <xf numFmtId="0" fontId="37" fillId="22" borderId="0" xfId="0" applyFont="1" applyFill="1" applyBorder="1" applyAlignment="1">
      <alignment horizontal="center" vertical="center"/>
    </xf>
    <xf numFmtId="0" fontId="0" fillId="8" borderId="0" xfId="0" applyFont="1" applyFill="1" applyAlignment="1">
      <alignment horizontal="center"/>
    </xf>
    <xf numFmtId="49" fontId="38" fillId="8" borderId="0" xfId="0" applyNumberFormat="1" applyFont="1" applyFill="1" applyBorder="1" applyAlignment="1">
      <alignment horizontal="center" vertical="center"/>
    </xf>
    <xf numFmtId="0" fontId="38" fillId="8" borderId="0" xfId="0" applyFont="1" applyFill="1" applyBorder="1" applyAlignment="1">
      <alignment horizontal="center" vertical="center"/>
    </xf>
    <xf numFmtId="1" fontId="33" fillId="18" borderId="9" xfId="0" applyNumberFormat="1" applyFont="1" applyFill="1" applyBorder="1" applyAlignment="1" applyProtection="1">
      <alignment horizontal="center" vertical="center" wrapText="1"/>
    </xf>
    <xf numFmtId="0" fontId="37" fillId="23" borderId="10" xfId="0" applyFont="1" applyFill="1" applyBorder="1" applyAlignment="1" applyProtection="1">
      <alignment horizontal="center" vertical="center"/>
    </xf>
    <xf numFmtId="165" fontId="17" fillId="17" borderId="11" xfId="0" applyNumberFormat="1" applyFont="1" applyFill="1" applyBorder="1" applyAlignment="1" applyProtection="1">
      <alignment horizontal="center" vertical="center" wrapText="1"/>
    </xf>
    <xf numFmtId="0" fontId="37" fillId="23" borderId="12" xfId="0" applyFont="1" applyFill="1" applyBorder="1" applyAlignment="1" applyProtection="1">
      <alignment horizontal="center" vertical="center"/>
    </xf>
    <xf numFmtId="165" fontId="17" fillId="17" borderId="13" xfId="0" applyNumberFormat="1" applyFont="1" applyFill="1" applyBorder="1" applyAlignment="1" applyProtection="1">
      <alignment horizontal="center" vertical="center" wrapText="1"/>
    </xf>
    <xf numFmtId="0" fontId="24" fillId="0" borderId="0" xfId="0" applyFont="1" applyFill="1" applyAlignment="1">
      <alignment vertical="center"/>
    </xf>
    <xf numFmtId="0" fontId="24" fillId="0" borderId="0" xfId="0" applyFont="1" applyFill="1" applyBorder="1" applyAlignment="1">
      <alignment horizontal="left" vertical="center"/>
    </xf>
    <xf numFmtId="0" fontId="24" fillId="9" borderId="0" xfId="0" applyFont="1" applyFill="1" applyAlignment="1">
      <alignment horizontal="left" vertical="center"/>
    </xf>
    <xf numFmtId="0" fontId="24" fillId="9" borderId="0" xfId="0" applyFont="1" applyFill="1" applyAlignment="1">
      <alignment vertical="center"/>
    </xf>
    <xf numFmtId="0" fontId="0" fillId="0" borderId="0" xfId="0" applyFont="1" applyAlignment="1"/>
    <xf numFmtId="0" fontId="19" fillId="6" borderId="0" xfId="0" applyFont="1" applyFill="1" applyBorder="1" applyAlignment="1" applyProtection="1">
      <alignment horizontal="left" vertical="center"/>
    </xf>
    <xf numFmtId="0" fontId="19" fillId="6" borderId="14" xfId="0" applyFont="1" applyFill="1" applyBorder="1" applyAlignment="1" applyProtection="1">
      <alignment horizontal="left" vertical="center"/>
    </xf>
    <xf numFmtId="0" fontId="19" fillId="6" borderId="15" xfId="0" applyFont="1" applyFill="1" applyBorder="1" applyAlignment="1" applyProtection="1">
      <alignment horizontal="left" vertical="center"/>
    </xf>
    <xf numFmtId="0" fontId="19" fillId="6" borderId="16" xfId="0" applyFont="1" applyFill="1" applyBorder="1" applyAlignment="1" applyProtection="1">
      <alignment horizontal="left" vertical="center"/>
    </xf>
    <xf numFmtId="0" fontId="16" fillId="0" borderId="0" xfId="0" applyFont="1" applyAlignment="1">
      <alignment vertical="center"/>
    </xf>
    <xf numFmtId="0" fontId="20" fillId="0" borderId="0" xfId="0" applyFont="1" applyFill="1" applyAlignment="1">
      <alignment horizontal="center" vertical="center"/>
    </xf>
    <xf numFmtId="0" fontId="19" fillId="0" borderId="0" xfId="0" applyFont="1" applyAlignment="1">
      <alignment horizontal="center" vertical="center"/>
    </xf>
    <xf numFmtId="0" fontId="39" fillId="8" borderId="0" xfId="0" applyFont="1" applyFill="1" applyBorder="1" applyAlignment="1">
      <alignment horizontal="left" vertical="center" wrapText="1"/>
    </xf>
    <xf numFmtId="0" fontId="39" fillId="8" borderId="0" xfId="0" applyFont="1" applyFill="1" applyBorder="1" applyAlignment="1">
      <alignment horizontal="center" vertical="center"/>
    </xf>
    <xf numFmtId="0" fontId="39" fillId="8" borderId="0" xfId="0" applyFont="1" applyFill="1" applyBorder="1" applyAlignment="1">
      <alignment vertical="center" wrapText="1"/>
    </xf>
    <xf numFmtId="0" fontId="40" fillId="6" borderId="0" xfId="0" applyFont="1" applyFill="1" applyBorder="1" applyAlignment="1">
      <alignment vertical="center"/>
    </xf>
    <xf numFmtId="0" fontId="10" fillId="8" borderId="0" xfId="0" applyFont="1" applyFill="1" applyBorder="1" applyAlignment="1">
      <alignment vertical="center" wrapText="1"/>
    </xf>
    <xf numFmtId="9" fontId="17" fillId="6" borderId="0" xfId="2" applyNumberFormat="1" applyFont="1" applyFill="1" applyBorder="1" applyAlignment="1" applyProtection="1">
      <alignment horizontal="center" vertical="center" textRotation="90" wrapText="1"/>
    </xf>
    <xf numFmtId="0" fontId="17" fillId="6" borderId="0" xfId="2" applyFont="1" applyFill="1" applyBorder="1" applyAlignment="1" applyProtection="1">
      <alignment horizontal="center" vertical="center" textRotation="90" wrapText="1"/>
    </xf>
    <xf numFmtId="0" fontId="15" fillId="0" borderId="0" xfId="0" applyFont="1" applyAlignment="1"/>
    <xf numFmtId="0" fontId="0" fillId="8" borderId="0" xfId="0" applyFont="1" applyFill="1" applyAlignment="1">
      <alignment wrapText="1"/>
    </xf>
    <xf numFmtId="0" fontId="10" fillId="8" borderId="0" xfId="0" applyFont="1" applyFill="1" applyBorder="1" applyAlignment="1">
      <alignment wrapText="1"/>
    </xf>
    <xf numFmtId="0" fontId="10" fillId="8" borderId="0" xfId="0" applyFont="1" applyFill="1" applyAlignment="1">
      <alignment wrapText="1"/>
    </xf>
    <xf numFmtId="0" fontId="24" fillId="24" borderId="17" xfId="0" applyFont="1" applyFill="1" applyBorder="1" applyAlignment="1" applyProtection="1">
      <alignment horizontal="center" vertical="center" wrapText="1"/>
      <protection locked="0"/>
    </xf>
    <xf numFmtId="0" fontId="24" fillId="24" borderId="18" xfId="0" applyFont="1" applyFill="1" applyBorder="1" applyAlignment="1" applyProtection="1">
      <alignment horizontal="center" vertical="center" wrapText="1"/>
      <protection locked="0"/>
    </xf>
    <xf numFmtId="0" fontId="24" fillId="14" borderId="19" xfId="0" applyFont="1" applyFill="1" applyBorder="1" applyAlignment="1" applyProtection="1">
      <alignment horizontal="center" vertical="center" wrapText="1"/>
    </xf>
    <xf numFmtId="1" fontId="17" fillId="11" borderId="0" xfId="0" applyNumberFormat="1" applyFont="1" applyFill="1" applyBorder="1" applyAlignment="1" applyProtection="1">
      <alignment horizontal="center" vertical="center" wrapText="1"/>
    </xf>
    <xf numFmtId="0" fontId="0" fillId="8" borderId="0" xfId="0" applyFont="1" applyFill="1" applyAlignment="1"/>
    <xf numFmtId="10" fontId="17" fillId="11" borderId="0" xfId="0" applyNumberFormat="1" applyFont="1" applyFill="1" applyBorder="1" applyAlignment="1" applyProtection="1">
      <alignment horizontal="center" vertical="center" wrapText="1"/>
    </xf>
    <xf numFmtId="0" fontId="24" fillId="0" borderId="0" xfId="0" applyFont="1" applyAlignment="1"/>
    <xf numFmtId="165" fontId="17" fillId="25" borderId="0" xfId="0" applyNumberFormat="1" applyFont="1" applyFill="1" applyBorder="1" applyAlignment="1" applyProtection="1">
      <alignment horizontal="center" vertical="center"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wrapText="1"/>
    </xf>
    <xf numFmtId="0" fontId="0" fillId="0" borderId="0" xfId="0" applyFont="1" applyAlignment="1"/>
    <xf numFmtId="0" fontId="42" fillId="8" borderId="0" xfId="0" applyFont="1" applyFill="1" applyBorder="1" applyAlignment="1" applyProtection="1">
      <alignment horizontal="left" vertical="center"/>
    </xf>
    <xf numFmtId="2" fontId="0" fillId="0" borderId="0" xfId="0" applyNumberFormat="1" applyFont="1" applyAlignment="1">
      <alignment horizontal="center" vertical="center"/>
    </xf>
    <xf numFmtId="0" fontId="0" fillId="4" borderId="0" xfId="0" applyFont="1" applyFill="1" applyAlignment="1">
      <alignment horizontal="left" vertical="top" wrapText="1"/>
    </xf>
    <xf numFmtId="0" fontId="0" fillId="4" borderId="0" xfId="0" applyFont="1" applyFill="1" applyBorder="1" applyAlignment="1">
      <alignment horizontal="left" vertical="top" wrapText="1"/>
    </xf>
    <xf numFmtId="0" fontId="0" fillId="5" borderId="20" xfId="0" applyFont="1" applyFill="1" applyBorder="1" applyAlignment="1">
      <alignment horizontal="left" vertical="top" wrapText="1"/>
    </xf>
    <xf numFmtId="0" fontId="0" fillId="5" borderId="21" xfId="0" applyFont="1" applyFill="1" applyBorder="1" applyAlignment="1">
      <alignment horizontal="left" vertical="top" wrapText="1"/>
    </xf>
    <xf numFmtId="0" fontId="0" fillId="5" borderId="22" xfId="0" applyFont="1" applyFill="1" applyBorder="1" applyAlignment="1">
      <alignment horizontal="left" vertical="top" wrapText="1"/>
    </xf>
    <xf numFmtId="0" fontId="0" fillId="5" borderId="23" xfId="0" applyFont="1" applyFill="1" applyBorder="1" applyAlignment="1">
      <alignment horizontal="left" vertical="top" wrapText="1"/>
    </xf>
    <xf numFmtId="0" fontId="0" fillId="5" borderId="23" xfId="0" applyFont="1" applyFill="1" applyBorder="1" applyAlignment="1">
      <alignment horizontal="left" vertical="top" wrapText="1"/>
    </xf>
    <xf numFmtId="10" fontId="17" fillId="11" borderId="0" xfId="1" applyNumberFormat="1" applyFont="1" applyFill="1" applyBorder="1" applyAlignment="1" applyProtection="1">
      <alignment horizontal="center" vertical="center" wrapText="1"/>
    </xf>
    <xf numFmtId="0" fontId="42" fillId="8" borderId="0" xfId="0" applyFont="1" applyFill="1" applyBorder="1" applyAlignment="1" applyProtection="1">
      <alignment horizontal="left" vertical="center"/>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0" fillId="0" borderId="0" xfId="0" applyFont="1" applyAlignment="1">
      <alignment horizontal="center" vertical="center"/>
    </xf>
    <xf numFmtId="0" fontId="0" fillId="0" borderId="0" xfId="0" applyFont="1" applyAlignment="1" applyProtection="1">
      <protection locked="0"/>
    </xf>
    <xf numFmtId="0" fontId="8" fillId="8" borderId="0" xfId="0" applyFont="1" applyFill="1" applyBorder="1" applyAlignment="1" applyProtection="1">
      <alignment horizontal="center" vertical="center"/>
      <protection locked="0"/>
    </xf>
    <xf numFmtId="0" fontId="43" fillId="8" borderId="0" xfId="0" applyFont="1" applyFill="1" applyAlignment="1" applyProtection="1">
      <alignment horizontal="center" vertical="center"/>
      <protection locked="0"/>
    </xf>
    <xf numFmtId="0" fontId="2" fillId="6" borderId="0" xfId="0" applyFont="1" applyFill="1" applyBorder="1" applyAlignment="1" applyProtection="1">
      <alignment vertical="center"/>
      <protection locked="0"/>
    </xf>
    <xf numFmtId="0" fontId="44" fillId="8" borderId="0" xfId="0" applyFont="1" applyFill="1" applyBorder="1" applyAlignment="1" applyProtection="1">
      <alignment horizontal="center" vertical="center" wrapText="1"/>
      <protection locked="0"/>
    </xf>
    <xf numFmtId="0" fontId="0" fillId="8" borderId="0" xfId="0" applyFont="1" applyFill="1" applyAlignment="1" applyProtection="1">
      <protection locked="0"/>
    </xf>
    <xf numFmtId="9" fontId="25" fillId="24" borderId="0" xfId="2" applyNumberFormat="1" applyFont="1" applyFill="1" applyBorder="1" applyAlignment="1" applyProtection="1">
      <alignment horizontal="center" vertical="center" textRotation="90" wrapText="1"/>
      <protection locked="0"/>
    </xf>
    <xf numFmtId="0" fontId="25" fillId="11" borderId="0" xfId="2" applyFont="1" applyFill="1" applyBorder="1" applyAlignment="1" applyProtection="1">
      <alignment horizontal="center" vertical="center" textRotation="90" wrapText="1"/>
      <protection locked="0"/>
    </xf>
    <xf numFmtId="164" fontId="25" fillId="11" borderId="0" xfId="2" applyNumberFormat="1" applyFont="1" applyFill="1" applyBorder="1" applyAlignment="1" applyProtection="1">
      <alignment horizontal="center" vertical="center" textRotation="90" wrapText="1"/>
      <protection locked="0"/>
    </xf>
    <xf numFmtId="0" fontId="1" fillId="5" borderId="21" xfId="0" applyFont="1" applyFill="1" applyBorder="1" applyAlignment="1">
      <alignment horizontal="left" vertical="top" wrapText="1"/>
    </xf>
    <xf numFmtId="0" fontId="0" fillId="5" borderId="20" xfId="0" applyFont="1" applyFill="1" applyBorder="1" applyAlignment="1">
      <alignment horizontal="left" vertical="top" wrapText="1"/>
    </xf>
    <xf numFmtId="0" fontId="40" fillId="6" borderId="0" xfId="0" applyFont="1" applyFill="1" applyBorder="1" applyAlignment="1">
      <alignment horizontal="left" vertical="center" wrapText="1"/>
    </xf>
    <xf numFmtId="0" fontId="13" fillId="8" borderId="0" xfId="0" applyFont="1" applyFill="1" applyBorder="1" applyAlignment="1">
      <alignment vertical="center"/>
    </xf>
    <xf numFmtId="0" fontId="21" fillId="6" borderId="0" xfId="0" applyFont="1" applyFill="1" applyBorder="1" applyAlignment="1"/>
    <xf numFmtId="0" fontId="0" fillId="0" borderId="0" xfId="0" applyFont="1" applyBorder="1" applyAlignment="1"/>
    <xf numFmtId="0" fontId="0" fillId="3" borderId="0" xfId="0" applyFont="1" applyFill="1" applyAlignment="1" applyProtection="1">
      <protection locked="0"/>
    </xf>
    <xf numFmtId="165" fontId="19" fillId="17" borderId="23" xfId="0" applyNumberFormat="1" applyFont="1" applyFill="1" applyBorder="1" applyAlignment="1" applyProtection="1">
      <alignment horizontal="center" vertical="center" wrapText="1"/>
    </xf>
    <xf numFmtId="165" fontId="19" fillId="17" borderId="23" xfId="0" applyNumberFormat="1" applyFont="1" applyFill="1" applyBorder="1" applyAlignment="1" applyProtection="1">
      <alignment horizontal="center" vertical="center" wrapText="1"/>
    </xf>
    <xf numFmtId="2" fontId="0" fillId="0" borderId="0" xfId="0" applyNumberFormat="1" applyFont="1" applyAlignment="1"/>
    <xf numFmtId="0" fontId="45" fillId="8" borderId="0" xfId="0" applyFont="1" applyFill="1" applyBorder="1" applyAlignment="1" applyProtection="1">
      <alignment horizontal="center" vertical="center"/>
    </xf>
    <xf numFmtId="0" fontId="42" fillId="8" borderId="0" xfId="0" applyFont="1" applyFill="1" applyBorder="1" applyAlignment="1" applyProtection="1">
      <alignment horizontal="left" vertical="center"/>
    </xf>
    <xf numFmtId="0" fontId="8" fillId="8" borderId="0" xfId="0" applyFont="1" applyFill="1" applyBorder="1" applyAlignment="1" applyProtection="1">
      <alignment horizontal="center" vertical="center"/>
      <protection locked="0"/>
    </xf>
    <xf numFmtId="0" fontId="0" fillId="8" borderId="0" xfId="0" applyFont="1" applyFill="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Alignment="1">
      <alignment horizontal="center" vertical="center"/>
    </xf>
    <xf numFmtId="9" fontId="39" fillId="24" borderId="0" xfId="2" applyNumberFormat="1" applyFont="1" applyFill="1" applyBorder="1" applyAlignment="1" applyProtection="1">
      <alignment horizontal="center" vertical="center" textRotation="90" wrapText="1"/>
      <protection locked="0"/>
    </xf>
    <xf numFmtId="0" fontId="39" fillId="24" borderId="0" xfId="2" applyFont="1" applyFill="1" applyBorder="1" applyAlignment="1" applyProtection="1">
      <alignment horizontal="center" vertical="center" textRotation="90" wrapText="1"/>
      <protection locked="0"/>
    </xf>
    <xf numFmtId="0" fontId="24" fillId="14" borderId="24" xfId="0" applyFont="1" applyFill="1" applyBorder="1" applyAlignment="1" applyProtection="1">
      <alignment horizontal="center" vertical="center" wrapText="1"/>
    </xf>
    <xf numFmtId="0" fontId="1" fillId="8" borderId="0" xfId="0" applyFont="1" applyFill="1" applyBorder="1" applyAlignment="1">
      <alignment horizontal="left" vertical="top" wrapText="1"/>
    </xf>
    <xf numFmtId="0" fontId="24" fillId="14" borderId="0" xfId="0" applyFont="1" applyFill="1" applyBorder="1" applyAlignment="1" applyProtection="1">
      <alignment horizontal="center" vertical="center" wrapText="1"/>
    </xf>
    <xf numFmtId="0" fontId="24" fillId="24" borderId="18" xfId="0" applyFont="1" applyFill="1" applyBorder="1" applyAlignment="1" applyProtection="1">
      <alignment horizontal="center" vertical="center" wrapText="1"/>
      <protection locked="0"/>
    </xf>
    <xf numFmtId="0" fontId="22" fillId="6" borderId="0" xfId="0" applyFont="1" applyFill="1" applyBorder="1" applyAlignment="1">
      <alignment horizontal="left" vertical="center" wrapText="1"/>
    </xf>
    <xf numFmtId="2" fontId="0" fillId="0" borderId="0" xfId="0" applyNumberFormat="1" applyFont="1" applyAlignment="1">
      <alignment horizontal="center" vertical="center"/>
    </xf>
    <xf numFmtId="0" fontId="24" fillId="6" borderId="0" xfId="0" applyFont="1" applyFill="1" applyBorder="1" applyAlignment="1" applyProtection="1">
      <alignment vertical="top"/>
    </xf>
    <xf numFmtId="0" fontId="0" fillId="0" borderId="0" xfId="0" applyFont="1" applyAlignment="1">
      <alignment vertical="top" wrapText="1"/>
    </xf>
    <xf numFmtId="0" fontId="46" fillId="8" borderId="0" xfId="0" applyFont="1" applyFill="1" applyBorder="1" applyAlignment="1">
      <alignment horizontal="left" vertical="top" wrapText="1"/>
    </xf>
    <xf numFmtId="0" fontId="47" fillId="8" borderId="0" xfId="0" applyFont="1" applyFill="1" applyBorder="1" applyAlignment="1">
      <alignment horizontal="left" vertical="top" wrapText="1"/>
    </xf>
    <xf numFmtId="0" fontId="46" fillId="8" borderId="0" xfId="0" applyFont="1" applyFill="1" applyAlignment="1"/>
    <xf numFmtId="0" fontId="48" fillId="8" borderId="0" xfId="0" applyFont="1" applyFill="1" applyBorder="1" applyAlignment="1">
      <alignment vertical="center" wrapText="1"/>
    </xf>
    <xf numFmtId="0" fontId="0" fillId="26" borderId="25" xfId="0" applyFont="1" applyFill="1" applyBorder="1" applyAlignment="1">
      <alignment horizontal="left" vertical="top" wrapText="1"/>
    </xf>
    <xf numFmtId="0" fontId="0" fillId="26" borderId="0" xfId="0" applyFont="1" applyFill="1" applyBorder="1" applyAlignment="1">
      <alignment horizontal="left" vertical="top" wrapText="1"/>
    </xf>
    <xf numFmtId="0" fontId="15" fillId="9" borderId="0" xfId="0" applyFont="1" applyFill="1" applyBorder="1" applyAlignment="1">
      <alignment horizontal="left" vertical="top" wrapText="1"/>
    </xf>
    <xf numFmtId="0" fontId="0" fillId="27"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12" fillId="8" borderId="0" xfId="0" applyFont="1" applyFill="1" applyAlignment="1">
      <alignment vertical="top" wrapText="1"/>
    </xf>
    <xf numFmtId="0" fontId="49" fillId="28" borderId="0" xfId="0" applyFont="1" applyFill="1" applyAlignment="1">
      <alignment vertical="top" wrapText="1"/>
    </xf>
    <xf numFmtId="0" fontId="12" fillId="28" borderId="0" xfId="0" applyFont="1" applyFill="1" applyAlignment="1">
      <alignment vertical="top" wrapText="1"/>
    </xf>
    <xf numFmtId="0" fontId="50" fillId="28" borderId="0" xfId="0" applyFont="1" applyFill="1" applyBorder="1" applyAlignment="1" applyProtection="1">
      <alignment vertical="top"/>
    </xf>
    <xf numFmtId="0" fontId="51" fillId="26" borderId="0" xfId="0" applyFont="1" applyFill="1" applyBorder="1" applyAlignment="1">
      <alignment horizontal="left" vertical="top" wrapText="1"/>
    </xf>
    <xf numFmtId="0" fontId="51" fillId="26" borderId="25" xfId="0" applyFont="1" applyFill="1" applyBorder="1" applyAlignment="1">
      <alignment horizontal="left" vertical="top" wrapText="1"/>
    </xf>
    <xf numFmtId="0" fontId="0" fillId="22" borderId="0" xfId="0" applyFont="1" applyFill="1" applyBorder="1" applyAlignment="1">
      <alignment horizontal="left" vertical="top" wrapText="1"/>
    </xf>
    <xf numFmtId="0" fontId="0" fillId="29"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51" fillId="26" borderId="26" xfId="0" applyFont="1" applyFill="1" applyBorder="1" applyAlignment="1">
      <alignment horizontal="left" vertical="top" wrapText="1"/>
    </xf>
    <xf numFmtId="0" fontId="51" fillId="26" borderId="27" xfId="0" applyFont="1" applyFill="1" applyBorder="1" applyAlignment="1">
      <alignment horizontal="left" vertical="top" wrapText="1"/>
    </xf>
    <xf numFmtId="0" fontId="51" fillId="26" borderId="28" xfId="0" applyFont="1" applyFill="1" applyBorder="1" applyAlignment="1">
      <alignment horizontal="left" vertical="top" wrapText="1"/>
    </xf>
    <xf numFmtId="0" fontId="52" fillId="26" borderId="28"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26" borderId="27" xfId="0" applyFont="1" applyFill="1" applyBorder="1" applyAlignment="1">
      <alignment horizontal="left" vertical="top" wrapText="1"/>
    </xf>
    <xf numFmtId="0" fontId="15" fillId="26" borderId="27" xfId="0" applyFont="1" applyFill="1" applyBorder="1" applyAlignment="1">
      <alignment horizontal="left" vertical="top" wrapText="1"/>
    </xf>
    <xf numFmtId="0" fontId="0" fillId="29"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0" fillId="26" borderId="29" xfId="0" applyFont="1" applyFill="1" applyBorder="1" applyAlignment="1">
      <alignment horizontal="left" vertical="top" wrapText="1"/>
    </xf>
    <xf numFmtId="0" fontId="51" fillId="26" borderId="29" xfId="0" applyFont="1" applyFill="1" applyBorder="1" applyAlignment="1">
      <alignment horizontal="left" vertical="top" wrapText="1"/>
    </xf>
    <xf numFmtId="0" fontId="24" fillId="29" borderId="29" xfId="0" applyFont="1" applyFill="1" applyBorder="1" applyAlignment="1" applyProtection="1">
      <alignment vertical="center"/>
    </xf>
    <xf numFmtId="0" fontId="15" fillId="27" borderId="29" xfId="0" applyFont="1" applyFill="1" applyBorder="1" applyAlignment="1">
      <alignment vertical="top" wrapText="1"/>
    </xf>
    <xf numFmtId="0" fontId="0" fillId="22" borderId="29" xfId="0" applyFont="1" applyFill="1" applyBorder="1" applyAlignment="1">
      <alignment horizontal="left" vertical="top" wrapText="1"/>
    </xf>
    <xf numFmtId="0" fontId="15" fillId="9" borderId="29" xfId="0" applyFont="1" applyFill="1" applyBorder="1" applyAlignment="1">
      <alignment horizontal="left" vertical="top" wrapText="1"/>
    </xf>
    <xf numFmtId="0" fontId="51" fillId="26" borderId="30" xfId="0" applyFont="1" applyFill="1" applyBorder="1" applyAlignment="1">
      <alignment horizontal="left" vertical="top" wrapText="1"/>
    </xf>
    <xf numFmtId="0" fontId="0" fillId="26" borderId="30" xfId="0" applyFont="1" applyFill="1" applyBorder="1" applyAlignment="1">
      <alignment horizontal="left" vertical="top" wrapText="1"/>
    </xf>
    <xf numFmtId="0" fontId="51" fillId="26" borderId="31"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26" borderId="31" xfId="0" applyFont="1" applyFill="1" applyBorder="1" applyAlignment="1">
      <alignment horizontal="left" vertical="top" wrapText="1"/>
    </xf>
    <xf numFmtId="0" fontId="15" fillId="26" borderId="28" xfId="0" applyFont="1" applyFill="1" applyBorder="1" applyAlignment="1">
      <alignment horizontal="left" vertical="top" wrapText="1"/>
    </xf>
    <xf numFmtId="0" fontId="15" fillId="26" borderId="29" xfId="0" applyFont="1" applyFill="1" applyBorder="1" applyAlignment="1">
      <alignment horizontal="left" vertical="top" wrapText="1"/>
    </xf>
    <xf numFmtId="0" fontId="0" fillId="30" borderId="29" xfId="0" applyFont="1" applyFill="1" applyBorder="1" applyAlignment="1">
      <alignment horizontal="left" vertical="top" wrapText="1"/>
    </xf>
    <xf numFmtId="0" fontId="15" fillId="31" borderId="29" xfId="0" applyFont="1" applyFill="1" applyBorder="1" applyAlignment="1">
      <alignment vertical="top" wrapText="1"/>
    </xf>
    <xf numFmtId="0" fontId="52" fillId="26" borderId="31" xfId="0" applyFont="1" applyFill="1" applyBorder="1" applyAlignment="1">
      <alignment horizontal="left" vertical="top" wrapText="1"/>
    </xf>
    <xf numFmtId="0" fontId="53" fillId="26" borderId="31" xfId="0" applyFont="1" applyFill="1" applyBorder="1" applyAlignment="1" applyProtection="1">
      <alignment horizontal="left" vertical="top"/>
    </xf>
    <xf numFmtId="0" fontId="54" fillId="8" borderId="0" xfId="0" applyFont="1" applyFill="1" applyBorder="1" applyAlignment="1">
      <alignment horizontal="center" vertical="center" wrapText="1"/>
    </xf>
    <xf numFmtId="0" fontId="0" fillId="32"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6" fillId="0" borderId="0" xfId="0" applyFont="1" applyAlignment="1"/>
    <xf numFmtId="0" fontId="0" fillId="0" borderId="32" xfId="0" applyFont="1" applyBorder="1" applyAlignment="1"/>
    <xf numFmtId="0" fontId="0" fillId="33" borderId="0" xfId="0" applyFont="1" applyFill="1" applyBorder="1" applyAlignment="1">
      <alignment vertical="top" wrapText="1"/>
    </xf>
    <xf numFmtId="0" fontId="0" fillId="33" borderId="0" xfId="0" applyNumberFormat="1" applyFont="1" applyFill="1" applyBorder="1" applyAlignment="1">
      <alignment vertical="top" wrapText="1"/>
    </xf>
    <xf numFmtId="0" fontId="0" fillId="33" borderId="0" xfId="0" applyFont="1" applyFill="1" applyBorder="1" applyAlignment="1">
      <alignment horizontal="left" vertical="top" wrapText="1"/>
    </xf>
    <xf numFmtId="0" fontId="0" fillId="33" borderId="0" xfId="0" applyFont="1" applyFill="1" applyBorder="1" applyAlignment="1">
      <alignment vertical="center" wrapText="1"/>
    </xf>
    <xf numFmtId="0" fontId="0" fillId="33" borderId="33" xfId="0" applyFont="1" applyFill="1" applyBorder="1" applyAlignment="1">
      <alignment horizontal="left" vertical="top" wrapText="1"/>
    </xf>
    <xf numFmtId="0" fontId="0" fillId="0" borderId="0" xfId="0" applyFont="1" applyFill="1" applyAlignment="1"/>
    <xf numFmtId="0" fontId="0" fillId="0" borderId="0" xfId="0" applyFont="1" applyFill="1" applyBorder="1" applyAlignment="1"/>
    <xf numFmtId="0" fontId="55" fillId="33" borderId="32" xfId="0" applyFont="1" applyFill="1" applyBorder="1" applyAlignment="1">
      <alignment vertical="center" wrapText="1"/>
    </xf>
    <xf numFmtId="0" fontId="0" fillId="33" borderId="32" xfId="0" applyFont="1" applyFill="1" applyBorder="1" applyAlignment="1">
      <alignment horizontal="left" vertical="top" wrapText="1"/>
    </xf>
    <xf numFmtId="0" fontId="0" fillId="33" borderId="32" xfId="0" applyFont="1" applyFill="1" applyBorder="1" applyAlignment="1"/>
    <xf numFmtId="0" fontId="0" fillId="33" borderId="33" xfId="0" applyFont="1" applyFill="1" applyBorder="1" applyAlignment="1"/>
    <xf numFmtId="0" fontId="0" fillId="33" borderId="0" xfId="0" applyFont="1" applyFill="1" applyBorder="1" applyAlignment="1">
      <alignment horizontal="center" vertical="center"/>
    </xf>
    <xf numFmtId="0" fontId="0" fillId="33" borderId="32" xfId="0" applyFont="1" applyFill="1" applyBorder="1" applyAlignment="1">
      <alignment vertical="top" wrapText="1"/>
    </xf>
    <xf numFmtId="0" fontId="0" fillId="33" borderId="32" xfId="0" applyFont="1" applyFill="1" applyBorder="1" applyAlignment="1">
      <alignment vertical="center" wrapText="1"/>
    </xf>
    <xf numFmtId="0" fontId="0" fillId="33" borderId="33" xfId="0" applyFont="1" applyFill="1" applyBorder="1" applyAlignment="1">
      <alignment vertical="top" wrapText="1"/>
    </xf>
    <xf numFmtId="0" fontId="55" fillId="33" borderId="0" xfId="0" applyFont="1" applyFill="1" applyBorder="1" applyAlignment="1">
      <alignment vertical="center" wrapText="1"/>
    </xf>
    <xf numFmtId="0" fontId="0" fillId="33" borderId="32" xfId="0" applyFont="1" applyFill="1" applyBorder="1" applyAlignment="1">
      <alignment horizontal="center"/>
    </xf>
    <xf numFmtId="0" fontId="0" fillId="33" borderId="33" xfId="0" applyFont="1" applyFill="1" applyBorder="1" applyAlignment="1">
      <alignment vertical="center" wrapText="1"/>
    </xf>
    <xf numFmtId="0" fontId="37" fillId="33" borderId="0" xfId="0" applyFont="1" applyFill="1" applyBorder="1" applyAlignment="1">
      <alignment vertical="center" wrapText="1"/>
    </xf>
    <xf numFmtId="0" fontId="13" fillId="27" borderId="33" xfId="0" applyFont="1" applyFill="1" applyBorder="1" applyAlignment="1">
      <alignment vertical="center" wrapText="1"/>
    </xf>
    <xf numFmtId="0" fontId="13" fillId="34" borderId="32" xfId="0" applyFont="1" applyFill="1" applyBorder="1" applyAlignment="1">
      <alignment horizontal="center" vertical="center" wrapText="1"/>
    </xf>
    <xf numFmtId="0" fontId="13" fillId="34" borderId="0" xfId="0" applyFont="1" applyFill="1" applyBorder="1" applyAlignment="1">
      <alignment horizontal="center" vertical="center" wrapText="1"/>
    </xf>
    <xf numFmtId="0" fontId="0" fillId="0" borderId="33" xfId="0" applyFont="1" applyBorder="1" applyAlignment="1"/>
    <xf numFmtId="0" fontId="0" fillId="8" borderId="0"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7" fillId="8" borderId="0" xfId="0" applyFont="1" applyFill="1" applyBorder="1" applyAlignment="1">
      <alignment horizontal="center" vertical="center" wrapText="1"/>
    </xf>
    <xf numFmtId="0" fontId="56" fillId="8" borderId="0" xfId="0" applyFont="1" applyFill="1" applyBorder="1" applyAlignment="1">
      <alignment horizontal="center" vertical="center" wrapText="1"/>
    </xf>
    <xf numFmtId="0" fontId="58" fillId="8" borderId="0" xfId="0" applyFont="1" applyFill="1" applyBorder="1" applyAlignment="1">
      <alignment horizontal="center" vertical="center" wrapText="1"/>
    </xf>
    <xf numFmtId="0" fontId="56" fillId="8" borderId="0" xfId="0" applyFont="1" applyFill="1" applyAlignment="1">
      <alignment horizontal="center" vertical="center" wrapText="1"/>
    </xf>
    <xf numFmtId="0" fontId="1" fillId="8" borderId="0" xfId="0" applyFont="1" applyFill="1" applyBorder="1" applyAlignment="1">
      <alignment horizontal="center" vertical="center" wrapText="1"/>
    </xf>
    <xf numFmtId="0" fontId="56" fillId="8" borderId="0" xfId="0" applyFont="1" applyFill="1" applyBorder="1" applyAlignment="1">
      <alignment horizontal="center" vertical="center"/>
    </xf>
    <xf numFmtId="0" fontId="59" fillId="8" borderId="0" xfId="0" applyFont="1" applyFill="1" applyBorder="1" applyAlignment="1">
      <alignment horizontal="center" vertical="center" wrapText="1"/>
    </xf>
    <xf numFmtId="0" fontId="0" fillId="8" borderId="0" xfId="0" applyFont="1" applyFill="1" applyBorder="1" applyAlignment="1">
      <alignment horizontal="center" vertical="center"/>
    </xf>
    <xf numFmtId="0" fontId="60" fillId="8" borderId="0" xfId="0" applyFont="1" applyFill="1" applyBorder="1" applyAlignment="1">
      <alignment horizontal="center" vertical="center" wrapText="1"/>
    </xf>
    <xf numFmtId="0" fontId="49" fillId="28" borderId="0" xfId="0" applyFont="1" applyFill="1" applyAlignment="1">
      <alignment vertical="top" wrapText="1"/>
    </xf>
    <xf numFmtId="0" fontId="0" fillId="27" borderId="29" xfId="0" applyFont="1" applyFill="1" applyBorder="1" applyAlignment="1">
      <alignment horizontal="left" vertical="top" wrapText="1"/>
    </xf>
    <xf numFmtId="0" fontId="61" fillId="18" borderId="34" xfId="0" applyFont="1" applyFill="1" applyBorder="1" applyAlignment="1" applyProtection="1">
      <alignment horizontal="center" vertical="center" wrapText="1"/>
    </xf>
    <xf numFmtId="0" fontId="52" fillId="26" borderId="26"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0" xfId="0" applyFont="1" applyFill="1" applyBorder="1" applyAlignment="1">
      <alignment horizontal="left" vertical="top" wrapText="1"/>
    </xf>
    <xf numFmtId="0" fontId="52" fillId="8" borderId="35" xfId="0" applyFont="1" applyFill="1" applyBorder="1" applyAlignment="1">
      <alignment horizontal="left" vertical="top" wrapText="1"/>
    </xf>
    <xf numFmtId="0" fontId="52" fillId="8" borderId="36" xfId="0" applyFont="1" applyFill="1" applyBorder="1" applyAlignment="1">
      <alignment horizontal="left" vertical="top" wrapText="1"/>
    </xf>
    <xf numFmtId="0" fontId="53" fillId="8" borderId="36" xfId="0" applyFont="1" applyFill="1" applyBorder="1" applyAlignment="1" applyProtection="1">
      <alignment horizontal="left" vertical="top"/>
    </xf>
    <xf numFmtId="0" fontId="24" fillId="8" borderId="36" xfId="0" applyFont="1" applyFill="1" applyBorder="1" applyAlignment="1" applyProtection="1">
      <alignment horizontal="left" vertical="top"/>
    </xf>
    <xf numFmtId="0" fontId="24" fillId="8" borderId="37" xfId="0" applyFont="1" applyFill="1" applyBorder="1" applyAlignment="1" applyProtection="1">
      <alignment horizontal="left" vertical="top"/>
    </xf>
    <xf numFmtId="1" fontId="17" fillId="11" borderId="38" xfId="0" applyNumberFormat="1" applyFont="1" applyFill="1" applyBorder="1" applyAlignment="1" applyProtection="1">
      <alignment horizontal="center" vertical="center" wrapText="1"/>
    </xf>
    <xf numFmtId="0" fontId="0" fillId="8" borderId="0" xfId="0" applyFont="1" applyFill="1" applyBorder="1" applyAlignment="1">
      <alignment vertical="top" wrapText="1"/>
    </xf>
    <xf numFmtId="0" fontId="0" fillId="35" borderId="20" xfId="0" applyFont="1" applyFill="1" applyBorder="1" applyAlignment="1">
      <alignment horizontal="left" vertical="top" wrapText="1"/>
    </xf>
    <xf numFmtId="0" fontId="0" fillId="0" borderId="0" xfId="0" applyFont="1" applyAlignment="1">
      <alignment horizontal="left" vertical="top"/>
    </xf>
    <xf numFmtId="0" fontId="8" fillId="8" borderId="0" xfId="0" applyFont="1" applyFill="1" applyBorder="1" applyAlignment="1" applyProtection="1">
      <alignment vertical="center"/>
      <protection locked="0"/>
    </xf>
    <xf numFmtId="0" fontId="1" fillId="5" borderId="23" xfId="0" applyFont="1" applyFill="1" applyBorder="1" applyAlignment="1">
      <alignment horizontal="left" vertical="top" wrapText="1"/>
    </xf>
    <xf numFmtId="0" fontId="12" fillId="19" borderId="0" xfId="0" applyFont="1" applyFill="1" applyAlignment="1"/>
    <xf numFmtId="0" fontId="8" fillId="8" borderId="0" xfId="0" applyFont="1" applyFill="1" applyBorder="1" applyAlignment="1" applyProtection="1">
      <alignment horizontal="left" vertical="top"/>
      <protection locked="0"/>
    </xf>
    <xf numFmtId="0" fontId="0" fillId="8" borderId="0" xfId="0" applyFont="1" applyFill="1" applyAlignment="1">
      <alignment vertical="top" wrapText="1"/>
    </xf>
    <xf numFmtId="0" fontId="24" fillId="8" borderId="0" xfId="0" applyFont="1" applyFill="1" applyBorder="1" applyAlignment="1" applyProtection="1">
      <alignment vertical="top"/>
    </xf>
    <xf numFmtId="0" fontId="24" fillId="0" borderId="0" xfId="0" applyFont="1" applyAlignment="1">
      <alignment vertical="top" wrapText="1"/>
    </xf>
    <xf numFmtId="0" fontId="15" fillId="4" borderId="0" xfId="0" applyFont="1" applyFill="1" applyBorder="1" applyAlignment="1">
      <alignment vertical="center" wrapText="1"/>
    </xf>
    <xf numFmtId="0" fontId="0" fillId="4" borderId="0" xfId="0" applyFont="1" applyFill="1" applyBorder="1" applyAlignment="1">
      <alignment horizontal="left" vertical="top" wrapText="1"/>
    </xf>
    <xf numFmtId="0" fontId="15" fillId="4" borderId="0" xfId="0" applyFont="1" applyFill="1" applyBorder="1" applyAlignment="1">
      <alignment horizontal="left" vertical="top" wrapText="1"/>
    </xf>
    <xf numFmtId="0" fontId="39" fillId="5" borderId="0" xfId="0" applyFont="1" applyFill="1" applyBorder="1" applyAlignment="1">
      <alignment vertical="center" wrapText="1"/>
    </xf>
    <xf numFmtId="0" fontId="39" fillId="4" borderId="0" xfId="0" applyFont="1" applyFill="1" applyBorder="1" applyAlignment="1">
      <alignment vertical="center" wrapText="1"/>
    </xf>
    <xf numFmtId="0" fontId="62" fillId="4" borderId="0" xfId="0" applyFont="1" applyFill="1" applyBorder="1" applyAlignment="1">
      <alignment vertical="center" wrapText="1"/>
    </xf>
    <xf numFmtId="0" fontId="63" fillId="3" borderId="0" xfId="0" applyFont="1" applyFill="1" applyBorder="1" applyAlignment="1">
      <alignment horizontal="center" vertical="center"/>
    </xf>
    <xf numFmtId="0" fontId="63" fillId="36" borderId="0" xfId="0" applyFont="1" applyFill="1" applyBorder="1" applyAlignment="1">
      <alignment horizontal="center" vertical="center"/>
    </xf>
    <xf numFmtId="0" fontId="62" fillId="5" borderId="39" xfId="0" applyFont="1" applyFill="1" applyBorder="1" applyAlignment="1">
      <alignment vertical="center" wrapText="1"/>
    </xf>
    <xf numFmtId="0" fontId="39" fillId="5" borderId="40" xfId="0" applyFont="1" applyFill="1" applyBorder="1" applyAlignment="1">
      <alignment vertical="center" wrapText="1"/>
    </xf>
    <xf numFmtId="0" fontId="64" fillId="3" borderId="41" xfId="0" applyFont="1" applyFill="1" applyBorder="1" applyAlignment="1">
      <alignment vertical="center" wrapText="1"/>
    </xf>
    <xf numFmtId="0" fontId="63" fillId="3" borderId="42" xfId="0" applyFont="1" applyFill="1" applyBorder="1" applyAlignment="1">
      <alignment vertical="center" wrapText="1"/>
    </xf>
    <xf numFmtId="0" fontId="63" fillId="3" borderId="42" xfId="0" applyFont="1" applyFill="1" applyBorder="1" applyAlignment="1">
      <alignment horizontal="center" vertical="center"/>
    </xf>
    <xf numFmtId="0" fontId="63" fillId="36" borderId="39" xfId="0" applyFont="1" applyFill="1" applyBorder="1" applyAlignment="1">
      <alignment horizontal="center" vertical="center"/>
    </xf>
    <xf numFmtId="0" fontId="39" fillId="5" borderId="43" xfId="0" applyFont="1" applyFill="1" applyBorder="1" applyAlignment="1">
      <alignment horizontal="center" vertical="center" wrapText="1"/>
    </xf>
    <xf numFmtId="0" fontId="39" fillId="5" borderId="42" xfId="0" applyFont="1" applyFill="1" applyBorder="1" applyAlignment="1">
      <alignment horizontal="center" vertical="center"/>
    </xf>
    <xf numFmtId="0" fontId="39" fillId="5" borderId="44" xfId="0" applyFont="1" applyFill="1" applyBorder="1" applyAlignment="1">
      <alignment horizontal="center" vertical="center"/>
    </xf>
    <xf numFmtId="0" fontId="39" fillId="5" borderId="45" xfId="0" applyFont="1" applyFill="1" applyBorder="1" applyAlignment="1">
      <alignment horizontal="center" vertical="center"/>
    </xf>
    <xf numFmtId="0" fontId="39" fillId="5" borderId="40" xfId="0" applyFont="1" applyFill="1" applyBorder="1" applyAlignment="1">
      <alignment horizontal="center" vertical="center"/>
    </xf>
    <xf numFmtId="0" fontId="39" fillId="4" borderId="43" xfId="0" applyFont="1" applyFill="1" applyBorder="1" applyAlignment="1">
      <alignment horizontal="center" vertical="center"/>
    </xf>
    <xf numFmtId="0" fontId="63" fillId="3" borderId="46" xfId="0" applyFont="1" applyFill="1" applyBorder="1" applyAlignment="1">
      <alignment horizontal="center" vertical="center"/>
    </xf>
    <xf numFmtId="0" fontId="39" fillId="4" borderId="47" xfId="0" applyFont="1" applyFill="1" applyBorder="1" applyAlignment="1">
      <alignment vertical="center" wrapText="1"/>
    </xf>
    <xf numFmtId="0" fontId="62" fillId="4" borderId="46" xfId="0" applyFont="1" applyFill="1" applyBorder="1" applyAlignment="1">
      <alignment vertical="center" wrapText="1"/>
    </xf>
    <xf numFmtId="0" fontId="39" fillId="4" borderId="48" xfId="0" applyFont="1" applyFill="1" applyBorder="1" applyAlignment="1">
      <alignment horizontal="center" vertical="center"/>
    </xf>
    <xf numFmtId="0" fontId="39" fillId="5" borderId="43" xfId="0" applyFont="1" applyFill="1" applyBorder="1" applyAlignment="1">
      <alignment horizontal="center" vertical="center"/>
    </xf>
    <xf numFmtId="0" fontId="39" fillId="5" borderId="47" xfId="0" applyFont="1" applyFill="1" applyBorder="1" applyAlignment="1">
      <alignment vertical="center" wrapText="1"/>
    </xf>
    <xf numFmtId="0" fontId="62" fillId="5" borderId="48" xfId="0" applyFont="1" applyFill="1" applyBorder="1" applyAlignment="1">
      <alignment vertical="center" wrapText="1"/>
    </xf>
    <xf numFmtId="49" fontId="61" fillId="7" borderId="42" xfId="0" applyNumberFormat="1" applyFont="1" applyFill="1" applyBorder="1" applyAlignment="1">
      <alignment horizontal="center" vertical="center"/>
    </xf>
    <xf numFmtId="0" fontId="43" fillId="7" borderId="0" xfId="0" applyFont="1" applyFill="1" applyAlignment="1" applyProtection="1">
      <alignment horizontal="center" vertical="center"/>
      <protection locked="0"/>
    </xf>
    <xf numFmtId="0" fontId="49" fillId="7" borderId="0" xfId="0" applyFont="1" applyFill="1" applyAlignment="1" applyProtection="1">
      <alignment horizontal="center" vertical="center"/>
      <protection locked="0"/>
    </xf>
    <xf numFmtId="0" fontId="9" fillId="7" borderId="0" xfId="0" applyFont="1" applyFill="1" applyBorder="1" applyAlignment="1" applyProtection="1">
      <alignment horizontal="left" vertical="center"/>
      <protection locked="0"/>
    </xf>
    <xf numFmtId="0" fontId="13" fillId="7" borderId="0" xfId="0" applyFont="1" applyFill="1" applyAlignment="1" applyProtection="1">
      <protection locked="0"/>
    </xf>
    <xf numFmtId="0" fontId="65" fillId="7" borderId="0" xfId="0" applyFont="1" applyFill="1" applyAlignment="1" applyProtection="1">
      <alignment horizontal="center" vertical="center"/>
      <protection locked="0"/>
    </xf>
    <xf numFmtId="0" fontId="21" fillId="6" borderId="0" xfId="0" applyFont="1" applyFill="1" applyBorder="1" applyAlignment="1">
      <alignment horizontal="center"/>
    </xf>
    <xf numFmtId="0" fontId="62" fillId="5" borderId="48" xfId="0" applyFont="1" applyFill="1" applyBorder="1" applyAlignment="1" applyProtection="1">
      <alignment vertical="center" wrapText="1"/>
      <protection locked="0"/>
    </xf>
    <xf numFmtId="0" fontId="21" fillId="6" borderId="0" xfId="0" applyFont="1" applyFill="1" applyBorder="1" applyAlignment="1" applyProtection="1">
      <protection locked="0"/>
    </xf>
    <xf numFmtId="0" fontId="73" fillId="0" borderId="0" xfId="0" applyFont="1" applyAlignment="1"/>
    <xf numFmtId="0" fontId="74" fillId="8" borderId="0" xfId="0" applyFont="1" applyFill="1" applyBorder="1" applyAlignment="1" applyProtection="1">
      <alignment horizontal="center" vertical="center"/>
      <protection locked="0"/>
    </xf>
    <xf numFmtId="0" fontId="63" fillId="3" borderId="2" xfId="0" applyFont="1" applyFill="1" applyBorder="1" applyAlignment="1">
      <alignment horizontal="center" vertical="center" textRotation="90" wrapText="1"/>
    </xf>
    <xf numFmtId="0" fontId="61" fillId="7" borderId="0" xfId="0" applyFont="1" applyFill="1" applyBorder="1" applyAlignment="1">
      <alignment horizontal="left" vertical="center"/>
    </xf>
    <xf numFmtId="0" fontId="21" fillId="6" borderId="0" xfId="0" applyFont="1" applyFill="1" applyBorder="1" applyAlignment="1">
      <alignment horizontal="center"/>
    </xf>
    <xf numFmtId="0" fontId="21" fillId="6" borderId="49" xfId="0" applyFont="1" applyFill="1" applyBorder="1" applyAlignment="1">
      <alignment horizontal="center"/>
    </xf>
    <xf numFmtId="0" fontId="61" fillId="7" borderId="0" xfId="0" applyFont="1" applyFill="1" applyBorder="1" applyAlignment="1">
      <alignment horizontal="center" vertical="center"/>
    </xf>
    <xf numFmtId="0" fontId="61" fillId="7" borderId="39" xfId="0" applyFont="1" applyFill="1" applyBorder="1" applyAlignment="1">
      <alignment horizontal="center" vertical="center" wrapText="1"/>
    </xf>
    <xf numFmtId="0" fontId="61" fillId="7" borderId="0" xfId="0" applyFont="1" applyFill="1" applyBorder="1" applyAlignment="1">
      <alignment horizontal="center" vertical="center" wrapText="1"/>
    </xf>
    <xf numFmtId="0" fontId="68" fillId="6" borderId="0" xfId="0" applyFont="1" applyFill="1" applyBorder="1" applyAlignment="1">
      <alignment horizontal="left" vertical="center" wrapText="1"/>
    </xf>
    <xf numFmtId="0" fontId="0" fillId="0" borderId="0" xfId="0" applyFont="1" applyBorder="1" applyAlignment="1">
      <alignment wrapText="1"/>
    </xf>
    <xf numFmtId="0" fontId="49" fillId="3" borderId="0" xfId="0" applyFont="1" applyFill="1" applyAlignment="1" applyProtection="1">
      <alignment horizontal="center" vertical="center"/>
      <protection locked="0"/>
    </xf>
    <xf numFmtId="0" fontId="72" fillId="0" borderId="0" xfId="0" applyFont="1" applyAlignment="1">
      <alignment horizontal="left" vertical="top" wrapText="1"/>
    </xf>
    <xf numFmtId="0" fontId="72" fillId="0" borderId="0" xfId="0" applyFont="1" applyAlignment="1">
      <alignment vertical="top" wrapText="1"/>
    </xf>
    <xf numFmtId="0" fontId="13" fillId="7" borderId="0" xfId="0" applyFont="1" applyFill="1" applyAlignment="1" applyProtection="1">
      <alignment horizontal="center"/>
      <protection locked="0"/>
    </xf>
    <xf numFmtId="0" fontId="44" fillId="11" borderId="0" xfId="0" applyFont="1" applyFill="1" applyBorder="1" applyAlignment="1" applyProtection="1">
      <alignment horizontal="center" vertical="center" wrapText="1"/>
      <protection locked="0"/>
    </xf>
    <xf numFmtId="0" fontId="5" fillId="24" borderId="0" xfId="0" applyFont="1" applyFill="1" applyBorder="1" applyAlignment="1" applyProtection="1">
      <alignment horizontal="center" vertical="center" wrapText="1"/>
      <protection locked="0"/>
    </xf>
    <xf numFmtId="0" fontId="17" fillId="24" borderId="0" xfId="0" applyFont="1" applyFill="1" applyBorder="1" applyAlignment="1" applyProtection="1">
      <alignment horizontal="center" vertical="center" wrapText="1"/>
      <protection locked="0"/>
    </xf>
    <xf numFmtId="0" fontId="45" fillId="8" borderId="0" xfId="0" applyFont="1" applyFill="1" applyBorder="1" applyAlignment="1" applyProtection="1">
      <alignment horizontal="center" vertical="center"/>
    </xf>
    <xf numFmtId="0" fontId="8" fillId="8" borderId="0" xfId="0" applyFont="1" applyFill="1" applyBorder="1" applyAlignment="1" applyProtection="1">
      <alignment horizontal="left" vertical="center"/>
      <protection locked="0"/>
    </xf>
    <xf numFmtId="0" fontId="72" fillId="8" borderId="0" xfId="0" applyFont="1" applyFill="1" applyAlignment="1">
      <alignment horizontal="left" vertical="top" wrapText="1"/>
    </xf>
    <xf numFmtId="0" fontId="8" fillId="8" borderId="0" xfId="0" applyFont="1" applyFill="1" applyBorder="1" applyAlignment="1" applyProtection="1">
      <alignment horizontal="left" vertical="top"/>
      <protection locked="0"/>
    </xf>
    <xf numFmtId="0" fontId="42" fillId="8" borderId="0" xfId="0" applyFont="1" applyFill="1" applyBorder="1" applyAlignment="1" applyProtection="1">
      <alignment horizontal="left" vertical="center"/>
    </xf>
    <xf numFmtId="0" fontId="15" fillId="0" borderId="0" xfId="0" applyFont="1" applyBorder="1" applyAlignment="1">
      <alignment wrapText="1"/>
    </xf>
    <xf numFmtId="0" fontId="0" fillId="26" borderId="65" xfId="0" applyFont="1" applyFill="1" applyBorder="1" applyAlignment="1">
      <alignment horizontal="left" vertical="top" wrapText="1"/>
    </xf>
    <xf numFmtId="0" fontId="0" fillId="27" borderId="29" xfId="0" applyFont="1" applyFill="1" applyBorder="1" applyAlignment="1">
      <alignment horizontal="left" vertical="top" wrapText="1"/>
    </xf>
    <xf numFmtId="0" fontId="0" fillId="27" borderId="52" xfId="0" applyFont="1" applyFill="1" applyBorder="1" applyAlignment="1">
      <alignment horizontal="left" vertical="top" wrapText="1"/>
    </xf>
    <xf numFmtId="0" fontId="0" fillId="26" borderId="30" xfId="0" applyFont="1" applyFill="1" applyBorder="1" applyAlignment="1">
      <alignment horizontal="left" vertical="top" wrapText="1"/>
    </xf>
    <xf numFmtId="0" fontId="0" fillId="26" borderId="27" xfId="0" applyFont="1" applyFill="1" applyBorder="1" applyAlignment="1">
      <alignment horizontal="left" vertical="top" wrapText="1"/>
    </xf>
    <xf numFmtId="0" fontId="0" fillId="9" borderId="29" xfId="0" applyFont="1" applyFill="1" applyBorder="1" applyAlignment="1">
      <alignment horizontal="left" vertical="top" wrapText="1"/>
    </xf>
    <xf numFmtId="0" fontId="0" fillId="9" borderId="30"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9" borderId="52" xfId="0" applyFont="1" applyFill="1" applyBorder="1" applyAlignment="1">
      <alignment horizontal="left" vertical="top" wrapText="1"/>
    </xf>
    <xf numFmtId="0" fontId="0" fillId="9" borderId="0" xfId="0" applyFont="1" applyFill="1" applyBorder="1" applyAlignment="1">
      <alignment horizontal="left" vertical="top" wrapText="1"/>
    </xf>
    <xf numFmtId="0" fontId="69" fillId="0" borderId="0" xfId="0" applyFont="1" applyAlignment="1">
      <alignment vertical="top" wrapText="1"/>
    </xf>
    <xf numFmtId="0" fontId="49" fillId="28" borderId="0" xfId="0" applyFont="1" applyFill="1" applyAlignment="1">
      <alignment vertical="top" wrapText="1"/>
    </xf>
    <xf numFmtId="0" fontId="0" fillId="31" borderId="30" xfId="0" applyFont="1" applyFill="1" applyBorder="1" applyAlignment="1">
      <alignment horizontal="left" vertical="top" wrapText="1"/>
    </xf>
    <xf numFmtId="0" fontId="0" fillId="26" borderId="63" xfId="0" applyFont="1" applyFill="1" applyBorder="1" applyAlignment="1">
      <alignment horizontal="left" vertical="top" wrapText="1"/>
    </xf>
    <xf numFmtId="0" fontId="0" fillId="26" borderId="31"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64" xfId="0" applyFont="1" applyFill="1" applyBorder="1" applyAlignment="1">
      <alignment horizontal="left" vertical="top" wrapText="1"/>
    </xf>
    <xf numFmtId="0" fontId="52" fillId="26" borderId="28" xfId="0" applyFont="1" applyFill="1" applyBorder="1" applyAlignment="1">
      <alignment horizontal="left" vertical="top" wrapText="1"/>
    </xf>
    <xf numFmtId="0" fontId="15" fillId="26" borderId="63" xfId="0" applyFont="1" applyFill="1" applyBorder="1" applyAlignment="1">
      <alignment horizontal="left" vertical="top" wrapText="1"/>
    </xf>
    <xf numFmtId="0" fontId="15" fillId="26" borderId="27" xfId="0" applyFont="1" applyFill="1" applyBorder="1" applyAlignment="1">
      <alignment horizontal="left" vertical="top" wrapText="1"/>
    </xf>
    <xf numFmtId="0" fontId="61" fillId="18" borderId="53" xfId="0" applyFont="1" applyFill="1" applyBorder="1" applyAlignment="1" applyProtection="1">
      <alignment horizontal="center" vertical="center"/>
    </xf>
    <xf numFmtId="0" fontId="61" fillId="18" borderId="34" xfId="0" applyFont="1" applyFill="1" applyBorder="1" applyAlignment="1" applyProtection="1">
      <alignment horizontal="center" vertical="center"/>
    </xf>
    <xf numFmtId="0" fontId="52" fillId="26" borderId="26" xfId="0" applyFont="1" applyFill="1" applyBorder="1" applyAlignment="1">
      <alignment horizontal="left" vertical="top" wrapText="1"/>
    </xf>
    <xf numFmtId="0" fontId="0" fillId="26" borderId="52"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6" borderId="50" xfId="0" applyFont="1" applyFill="1" applyBorder="1" applyAlignment="1" applyProtection="1">
      <alignment vertical="top" wrapText="1"/>
    </xf>
    <xf numFmtId="0" fontId="0" fillId="6" borderId="51" xfId="0" applyFont="1" applyFill="1" applyBorder="1" applyAlignment="1" applyProtection="1">
      <alignment vertical="top" wrapText="1"/>
    </xf>
    <xf numFmtId="0" fontId="19" fillId="6" borderId="50" xfId="0" applyFont="1" applyFill="1" applyBorder="1" applyAlignment="1" applyProtection="1">
      <alignment vertical="top" wrapText="1"/>
    </xf>
    <xf numFmtId="0" fontId="19" fillId="6" borderId="51" xfId="0" applyFont="1" applyFill="1" applyBorder="1" applyAlignment="1" applyProtection="1">
      <alignment vertical="top" wrapText="1"/>
    </xf>
    <xf numFmtId="0" fontId="43" fillId="32" borderId="57" xfId="0" applyFont="1" applyFill="1" applyBorder="1" applyAlignment="1">
      <alignment horizontal="left" vertical="top" wrapText="1"/>
    </xf>
    <xf numFmtId="0" fontId="43" fillId="32" borderId="59" xfId="0" applyFont="1" applyFill="1" applyBorder="1" applyAlignment="1">
      <alignment horizontal="left" vertical="top" wrapText="1"/>
    </xf>
    <xf numFmtId="0" fontId="43" fillId="29" borderId="60" xfId="0" applyFont="1" applyFill="1" applyBorder="1" applyAlignment="1">
      <alignment horizontal="left" vertical="top" wrapText="1"/>
    </xf>
    <xf numFmtId="0" fontId="43" fillId="29" borderId="57" xfId="0" applyFont="1" applyFill="1" applyBorder="1" applyAlignment="1">
      <alignment horizontal="left" vertical="top" wrapText="1"/>
    </xf>
    <xf numFmtId="1" fontId="17" fillId="11" borderId="61" xfId="0" applyNumberFormat="1" applyFont="1" applyFill="1" applyBorder="1" applyAlignment="1" applyProtection="1">
      <alignment horizontal="center" vertical="center" wrapText="1"/>
    </xf>
    <xf numFmtId="1" fontId="17" fillId="11" borderId="36" xfId="0" applyNumberFormat="1" applyFont="1" applyFill="1" applyBorder="1" applyAlignment="1" applyProtection="1">
      <alignment horizontal="center" vertical="center" wrapText="1"/>
    </xf>
    <xf numFmtId="1" fontId="17" fillId="11" borderId="62" xfId="0" applyNumberFormat="1" applyFont="1" applyFill="1" applyBorder="1" applyAlignment="1" applyProtection="1">
      <alignment horizontal="center" vertical="center" wrapText="1"/>
    </xf>
    <xf numFmtId="0" fontId="0" fillId="5" borderId="30" xfId="0" applyFont="1" applyFill="1" applyBorder="1" applyAlignment="1">
      <alignment horizontal="left" vertical="top" wrapText="1"/>
    </xf>
    <xf numFmtId="0" fontId="0" fillId="27" borderId="30" xfId="0" applyFont="1" applyFill="1" applyBorder="1" applyAlignment="1">
      <alignment horizontal="left" vertical="top" wrapText="1"/>
    </xf>
    <xf numFmtId="0" fontId="0" fillId="27" borderId="0" xfId="0" applyFont="1" applyFill="1" applyBorder="1" applyAlignment="1">
      <alignment horizontal="left" vertical="top" wrapText="1"/>
    </xf>
    <xf numFmtId="0" fontId="0" fillId="22" borderId="52" xfId="0" applyFont="1" applyFill="1" applyBorder="1" applyAlignment="1">
      <alignment horizontal="left" vertical="top" wrapText="1"/>
    </xf>
    <xf numFmtId="0" fontId="0" fillId="22" borderId="29" xfId="0" applyFont="1" applyFill="1" applyBorder="1" applyAlignment="1">
      <alignment horizontal="left" vertical="top" wrapText="1"/>
    </xf>
    <xf numFmtId="0" fontId="27" fillId="18" borderId="53" xfId="0" applyFont="1" applyFill="1" applyBorder="1" applyAlignment="1" applyProtection="1">
      <alignment horizontal="center" vertical="center"/>
    </xf>
    <xf numFmtId="0" fontId="27" fillId="18" borderId="34" xfId="0" applyFont="1" applyFill="1" applyBorder="1" applyAlignment="1" applyProtection="1">
      <alignment horizontal="center" vertical="center"/>
    </xf>
    <xf numFmtId="0" fontId="27" fillId="18" borderId="8" xfId="0" applyFont="1" applyFill="1" applyBorder="1" applyAlignment="1" applyProtection="1">
      <alignment horizontal="center" vertical="center"/>
    </xf>
    <xf numFmtId="0" fontId="61" fillId="18" borderId="54" xfId="0" applyFont="1" applyFill="1" applyBorder="1" applyAlignment="1" applyProtection="1">
      <alignment horizontal="center" vertical="center"/>
    </xf>
    <xf numFmtId="0" fontId="61" fillId="18" borderId="55" xfId="0" applyFont="1" applyFill="1" applyBorder="1" applyAlignment="1" applyProtection="1">
      <alignment horizontal="center" vertical="center"/>
    </xf>
    <xf numFmtId="0" fontId="27" fillId="18" borderId="0" xfId="0" applyFont="1" applyFill="1" applyBorder="1" applyAlignment="1" applyProtection="1">
      <alignment horizontal="center" vertical="center"/>
    </xf>
    <xf numFmtId="0" fontId="43" fillId="30" borderId="56" xfId="0" applyFont="1" applyFill="1" applyBorder="1" applyAlignment="1">
      <alignment horizontal="left" vertical="top" wrapText="1"/>
    </xf>
    <xf numFmtId="0" fontId="43" fillId="30" borderId="57" xfId="0" applyFont="1" applyFill="1" applyBorder="1" applyAlignment="1">
      <alignment horizontal="left" vertical="top" wrapText="1"/>
    </xf>
    <xf numFmtId="0" fontId="43" fillId="30" borderId="58" xfId="0" applyFont="1" applyFill="1" applyBorder="1" applyAlignment="1">
      <alignment horizontal="left" vertical="top" wrapText="1"/>
    </xf>
    <xf numFmtId="0" fontId="43" fillId="22" borderId="57" xfId="0" applyFont="1" applyFill="1" applyBorder="1" applyAlignment="1">
      <alignment horizontal="left" vertical="top" wrapText="1"/>
    </xf>
    <xf numFmtId="0" fontId="43" fillId="22" borderId="58" xfId="0" applyFont="1" applyFill="1" applyBorder="1" applyAlignment="1">
      <alignment horizontal="left" vertical="top" wrapText="1"/>
    </xf>
    <xf numFmtId="0" fontId="61" fillId="18" borderId="53" xfId="0" applyFont="1" applyFill="1" applyBorder="1" applyAlignment="1" applyProtection="1">
      <alignment horizontal="center" vertical="center" wrapText="1"/>
    </xf>
    <xf numFmtId="0" fontId="61" fillId="18" borderId="34" xfId="0" applyFont="1" applyFill="1" applyBorder="1" applyAlignment="1" applyProtection="1">
      <alignment horizontal="center" vertical="center" wrapText="1"/>
    </xf>
    <xf numFmtId="165" fontId="18" fillId="17" borderId="34" xfId="0" applyNumberFormat="1" applyFont="1" applyFill="1" applyBorder="1" applyAlignment="1" applyProtection="1">
      <alignment horizontal="center" vertical="center" wrapText="1"/>
    </xf>
    <xf numFmtId="165" fontId="18" fillId="17" borderId="8" xfId="0" applyNumberFormat="1" applyFont="1" applyFill="1" applyBorder="1" applyAlignment="1" applyProtection="1">
      <alignment horizontal="center" vertical="center" wrapText="1"/>
    </xf>
    <xf numFmtId="0" fontId="27" fillId="19" borderId="0" xfId="0" applyFont="1" applyFill="1" applyBorder="1" applyAlignment="1">
      <alignment horizontal="center"/>
    </xf>
    <xf numFmtId="0" fontId="0" fillId="4" borderId="0" xfId="0" applyFont="1" applyFill="1" applyBorder="1" applyAlignment="1">
      <alignment horizontal="left" vertical="top" wrapText="1"/>
    </xf>
    <xf numFmtId="0" fontId="13" fillId="3" borderId="0" xfId="0" applyFont="1" applyFill="1" applyBorder="1" applyAlignment="1">
      <alignment vertical="center" wrapText="1"/>
    </xf>
    <xf numFmtId="0" fontId="15" fillId="5" borderId="0" xfId="0" applyFont="1" applyFill="1" applyBorder="1" applyAlignment="1">
      <alignment horizontal="left" vertical="top" wrapText="1"/>
    </xf>
    <xf numFmtId="0" fontId="0" fillId="5"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28" fillId="19" borderId="0" xfId="0" applyFont="1" applyFill="1" applyBorder="1" applyAlignment="1">
      <alignment horizontal="left" vertical="center"/>
    </xf>
    <xf numFmtId="0" fontId="0" fillId="33" borderId="0" xfId="0" applyFont="1" applyFill="1" applyBorder="1" applyAlignment="1">
      <alignment horizontal="left" vertical="top" wrapText="1"/>
    </xf>
    <xf numFmtId="0" fontId="0" fillId="33" borderId="33" xfId="0" applyFont="1" applyFill="1" applyBorder="1" applyAlignment="1">
      <alignment horizontal="left" vertical="top" wrapText="1"/>
    </xf>
    <xf numFmtId="0" fontId="0" fillId="33" borderId="32"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0" xfId="0" applyFont="1" applyFill="1" applyBorder="1" applyAlignment="1">
      <alignment vertical="center" wrapText="1"/>
    </xf>
    <xf numFmtId="0" fontId="0" fillId="33" borderId="33" xfId="0" applyFont="1" applyFill="1" applyBorder="1" applyAlignment="1">
      <alignment vertical="center" wrapText="1"/>
    </xf>
    <xf numFmtId="0" fontId="55" fillId="27" borderId="66" xfId="0" applyFont="1" applyFill="1" applyBorder="1" applyAlignment="1">
      <alignment vertical="center" wrapText="1"/>
    </xf>
    <xf numFmtId="0" fontId="0" fillId="27" borderId="66" xfId="0" applyFont="1" applyFill="1" applyBorder="1" applyAlignment="1">
      <alignment horizontal="center"/>
    </xf>
    <xf numFmtId="0" fontId="61" fillId="19" borderId="0" xfId="0" applyFont="1" applyFill="1" applyAlignment="1">
      <alignment horizontal="center" vertical="center" wrapText="1"/>
    </xf>
    <xf numFmtId="0" fontId="13" fillId="34" borderId="32" xfId="0" applyFont="1" applyFill="1" applyBorder="1" applyAlignment="1">
      <alignment horizontal="center" vertical="center" wrapText="1"/>
    </xf>
    <xf numFmtId="0" fontId="61" fillId="19" borderId="0" xfId="0" applyFont="1" applyFill="1" applyAlignment="1">
      <alignment horizontal="center" vertical="top"/>
    </xf>
    <xf numFmtId="0" fontId="70" fillId="19" borderId="0" xfId="0" applyFont="1" applyFill="1" applyAlignment="1">
      <alignment horizontal="center" vertical="top"/>
    </xf>
    <xf numFmtId="0" fontId="4" fillId="19" borderId="0" xfId="0" applyFont="1" applyFill="1" applyAlignment="1">
      <alignment horizontal="center"/>
    </xf>
    <xf numFmtId="0" fontId="70" fillId="19" borderId="0" xfId="0" applyFont="1" applyFill="1" applyAlignment="1">
      <alignment horizontal="center"/>
    </xf>
    <xf numFmtId="0" fontId="55" fillId="27" borderId="33" xfId="0" applyFont="1" applyFill="1" applyBorder="1" applyAlignment="1">
      <alignment vertical="center" wrapText="1"/>
    </xf>
    <xf numFmtId="0" fontId="0" fillId="33" borderId="32" xfId="0" applyFont="1" applyFill="1" applyBorder="1" applyAlignment="1">
      <alignment horizontal="center" vertical="center" wrapText="1"/>
    </xf>
    <xf numFmtId="0" fontId="0" fillId="33" borderId="0"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0" fillId="27" borderId="32" xfId="0" applyFont="1" applyFill="1" applyBorder="1" applyAlignment="1">
      <alignment horizontal="center"/>
    </xf>
    <xf numFmtId="0" fontId="7" fillId="7" borderId="0" xfId="0" applyFont="1" applyFill="1" applyBorder="1" applyAlignment="1">
      <alignment horizontal="left" vertical="center" wrapText="1"/>
    </xf>
    <xf numFmtId="0" fontId="75" fillId="8" borderId="0" xfId="0" applyFont="1" applyFill="1" applyBorder="1" applyAlignment="1" applyProtection="1">
      <alignment horizontal="center" vertical="center"/>
      <protection locked="0"/>
    </xf>
    <xf numFmtId="0" fontId="99" fillId="8" borderId="0" xfId="0" applyFont="1" applyFill="1" applyBorder="1" applyAlignment="1" applyProtection="1">
      <alignment horizontal="center" vertical="center"/>
      <protection locked="0"/>
    </xf>
  </cellXfs>
  <cellStyles count="3">
    <cellStyle name="Good" xfId="2" builtinId="26"/>
    <cellStyle name="Normal" xfId="0" builtinId="0"/>
    <cellStyle name="Percent" xfId="1" builtinId="5"/>
  </cellStyles>
  <dxfs count="744">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ont>
        <color indexed="27"/>
      </font>
    </dxf>
    <dxf>
      <font>
        <color indexed="27"/>
      </font>
    </dxf>
    <dxf>
      <font>
        <color indexed="27"/>
      </font>
    </dxf>
    <dxf>
      <font>
        <color indexed="27"/>
      </font>
    </dxf>
    <dxf>
      <font>
        <color indexed="27"/>
      </font>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9FF33"/>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99FF99"/>
        </patternFill>
      </fill>
    </dxf>
    <dxf>
      <fill>
        <patternFill>
          <bgColor rgb="FF66FF3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28" Type="http://schemas.openxmlformats.org/officeDocument/2006/relationships/customXml" Target="../customXml/item7.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 Id="rId27" Type="http://schemas.openxmlformats.org/officeDocument/2006/relationships/customXml" Target="../customXml/item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Oversigt!$E$34:$E$40</c:f>
              <c:strCache>
                <c:ptCount val="7"/>
                <c:pt idx="0">
                  <c:v>Forudgående forberedelse og ledelse</c:v>
                </c:pt>
                <c:pt idx="1">
                  <c:v>Ressourcer: veluddannet arbejdsstyrke</c:v>
                </c:pt>
                <c:pt idx="2">
                  <c:v>Støttekapacitet: overvågning</c:v>
                </c:pt>
                <c:pt idx="3">
                  <c:v>Støttekapacitet: risikovurdering</c:v>
                </c:pt>
                <c:pt idx="4">
                  <c:v>Styring af indsats ved hændelser</c:v>
                </c:pt>
                <c:pt idx="5">
                  <c:v>Hændelsesgennemgang</c:v>
                </c:pt>
                <c:pt idx="6">
                  <c:v>Nyttiggørelse af erfaringer</c:v>
                </c:pt>
              </c:strCache>
            </c:strRef>
          </c:cat>
          <c:val>
            <c:numRef>
              <c:f>Oversigt!$G$34:$G$40</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FA0-4601-AC1C-CB7DF1A5A5FF}"/>
            </c:ext>
          </c:extLst>
        </c:ser>
        <c:dLbls>
          <c:showLegendKey val="0"/>
          <c:showVal val="0"/>
          <c:showCatName val="0"/>
          <c:showSerName val="0"/>
          <c:showPercent val="0"/>
          <c:showBubbleSize val="0"/>
        </c:dLbls>
        <c:axId val="59610411"/>
        <c:axId val="14528369"/>
      </c:radarChart>
      <c:catAx>
        <c:axId val="59610411"/>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4528369"/>
        <c:crosses val="autoZero"/>
        <c:auto val="0"/>
        <c:lblAlgn val="ctr"/>
        <c:lblOffset val="100"/>
        <c:noMultiLvlLbl val="0"/>
      </c:catAx>
      <c:valAx>
        <c:axId val="14528369"/>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9610411"/>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Oversigt!$E$46:$E$52</c:f>
              <c:strCache>
                <c:ptCount val="7"/>
                <c:pt idx="0">
                  <c:v>Forudgående forberedelse og ledelse</c:v>
                </c:pt>
                <c:pt idx="1">
                  <c:v>Ressourcer: veluddannet arbejdsstyrke</c:v>
                </c:pt>
                <c:pt idx="2">
                  <c:v>Støttekapacitet: overvågning</c:v>
                </c:pt>
                <c:pt idx="3">
                  <c:v>Støttekapacitet: risikovurdering</c:v>
                </c:pt>
                <c:pt idx="4">
                  <c:v>Styring af indsats ved hændelser</c:v>
                </c:pt>
                <c:pt idx="5">
                  <c:v>Hændelsesgennemgang</c:v>
                </c:pt>
                <c:pt idx="6">
                  <c:v>Nyttiggørelse af erfaringer</c:v>
                </c:pt>
              </c:strCache>
            </c:strRef>
          </c:cat>
          <c:val>
            <c:numRef>
              <c:f>Oversigt!$G$46:$G$52</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5F6-466F-B11D-02521B4E0B9D}"/>
            </c:ext>
          </c:extLst>
        </c:ser>
        <c:dLbls>
          <c:showLegendKey val="0"/>
          <c:showVal val="0"/>
          <c:showCatName val="0"/>
          <c:showSerName val="0"/>
          <c:showPercent val="0"/>
          <c:showBubbleSize val="0"/>
        </c:dLbls>
        <c:axId val="1254748"/>
        <c:axId val="55329978"/>
      </c:radarChart>
      <c:catAx>
        <c:axId val="1254748"/>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5329978"/>
        <c:crosses val="autoZero"/>
        <c:auto val="0"/>
        <c:lblAlgn val="ctr"/>
        <c:lblOffset val="100"/>
        <c:noMultiLvlLbl val="0"/>
      </c:catAx>
      <c:valAx>
        <c:axId val="55329978"/>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254748"/>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sz="1600" b="1" u="none"/>
              <a:t>HEPSA STRATEGIC FRAMEWORK: </a:t>
            </a:r>
            <a:endParaRPr lang="en-US"/>
          </a:p>
          <a:p>
            <a:pPr>
              <a:defRPr/>
            </a:pPr>
            <a:r>
              <a:rPr sz="1600" b="1" u="none"/>
              <a:t>each phase has a specific preparedness GOAL</a:t>
            </a:r>
            <a:endParaRPr lang="en-US"/>
          </a:p>
        </c:rich>
      </c:tx>
      <c:layout>
        <c:manualLayout>
          <c:xMode val="edge"/>
          <c:yMode val="edge"/>
          <c:x val="0.32874999999999999"/>
          <c:y val="4.1750000000000002E-2"/>
        </c:manualLayout>
      </c:layout>
      <c:overlay val="0"/>
      <c:spPr>
        <a:solidFill>
          <a:srgbClr val="376092"/>
        </a:solidFill>
        <a:ln w="25400">
          <a:noFill/>
        </a:ln>
      </c:spPr>
    </c:title>
    <c:autoTitleDeleted val="0"/>
    <c:plotArea>
      <c:layout>
        <c:manualLayout>
          <c:layoutTarget val="inner"/>
          <c:xMode val="edge"/>
          <c:yMode val="edge"/>
          <c:x val="0.29225000000000001"/>
          <c:y val="0.18625"/>
          <c:w val="0.41575000000000001"/>
          <c:h val="0.74124999999999996"/>
        </c:manualLayout>
      </c:layout>
      <c:doughnutChart>
        <c:varyColors val="1"/>
        <c:ser>
          <c:idx val="0"/>
          <c:order val="0"/>
          <c:spPr>
            <a:solidFill>
              <a:srgbClr val="4F81BD"/>
            </a:solidFill>
            <a:ln w="25400">
              <a:noFill/>
            </a:ln>
          </c:spPr>
          <c:dPt>
            <c:idx val="0"/>
            <c:bubble3D val="0"/>
            <c:spPr>
              <a:solidFill>
                <a:srgbClr val="0070C0"/>
              </a:solidFill>
              <a:ln w="12700" cap="flat" cmpd="sng">
                <a:solidFill>
                  <a:srgbClr val="FFFFFF"/>
                </a:solidFill>
                <a:prstDash val="solid"/>
              </a:ln>
            </c:spPr>
            <c:extLst>
              <c:ext xmlns:c16="http://schemas.microsoft.com/office/drawing/2014/chart" uri="{C3380CC4-5D6E-409C-BE32-E72D297353CC}">
                <c16:uniqueId val="{00000001-17FA-4CF3-906A-78ADFD2C1408}"/>
              </c:ext>
            </c:extLst>
          </c:dPt>
          <c:dPt>
            <c:idx val="1"/>
            <c:bubble3D val="0"/>
            <c:spPr>
              <a:solidFill>
                <a:srgbClr val="C00000"/>
              </a:solidFill>
              <a:ln w="12700" cap="flat" cmpd="sng">
                <a:solidFill>
                  <a:srgbClr val="FFFFFF"/>
                </a:solidFill>
                <a:prstDash val="solid"/>
              </a:ln>
            </c:spPr>
            <c:extLst>
              <c:ext xmlns:c16="http://schemas.microsoft.com/office/drawing/2014/chart" uri="{C3380CC4-5D6E-409C-BE32-E72D297353CC}">
                <c16:uniqueId val="{00000003-17FA-4CF3-906A-78ADFD2C1408}"/>
              </c:ext>
            </c:extLst>
          </c:dPt>
          <c:dPt>
            <c:idx val="2"/>
            <c:bubble3D val="0"/>
            <c:spPr>
              <a:solidFill>
                <a:srgbClr val="77933C"/>
              </a:solidFill>
              <a:ln w="12700" cap="flat" cmpd="sng">
                <a:solidFill>
                  <a:srgbClr val="FFFFFF"/>
                </a:solidFill>
                <a:prstDash val="solid"/>
              </a:ln>
            </c:spPr>
            <c:extLst>
              <c:ext xmlns:c16="http://schemas.microsoft.com/office/drawing/2014/chart" uri="{C3380CC4-5D6E-409C-BE32-E72D297353CC}">
                <c16:uniqueId val="{00000005-17FA-4CF3-906A-78ADFD2C1408}"/>
              </c:ext>
            </c:extLst>
          </c:dPt>
          <c:dLbls>
            <c:dLbl>
              <c:idx val="1"/>
              <c:layout>
                <c:manualLayout>
                  <c:x val="1.325E-2"/>
                  <c:y val="-1.95E-2"/>
                </c:manualLayout>
              </c:layout>
              <c:spPr>
                <a:noFill/>
                <a:ln w="25400">
                  <a:noFill/>
                </a:ln>
              </c:spPr>
              <c:txPr>
                <a:bodyPr rot="0" vert="horz"/>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FA-4CF3-906A-78ADFD2C1408}"/>
                </c:ext>
              </c:extLst>
            </c:dLbl>
            <c:spPr>
              <a:noFill/>
              <a:ln w="25400">
                <a:noFill/>
              </a:ln>
            </c:spPr>
            <c:txPr>
              <a:bodyPr rot="0" vert="horz">
                <a:spAutoFit/>
              </a:bodyPr>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Figures!$J$10:$J$12</c:f>
              <c:strCache>
                <c:ptCount val="3"/>
                <c:pt idx="0">
                  <c:v>Pre-event: RISK MANAGEMENT (GOAL 1)</c:v>
                </c:pt>
                <c:pt idx="1">
                  <c:v>Event: EMERGENCY MANAGEMENT (GOAL 2)</c:v>
                </c:pt>
                <c:pt idx="2">
                  <c:v>Post-event: RECOVERY MANAGEMENT (GOAL 3)</c:v>
                </c:pt>
              </c:strCache>
            </c:strRef>
          </c:cat>
          <c:val>
            <c:numRef>
              <c:f>Figures!$K$10:$K$12</c:f>
              <c:numCache>
                <c:formatCode>General</c:formatCode>
                <c:ptCount val="3"/>
                <c:pt idx="0">
                  <c:v>1</c:v>
                </c:pt>
                <c:pt idx="1">
                  <c:v>1</c:v>
                </c:pt>
                <c:pt idx="2">
                  <c:v>1</c:v>
                </c:pt>
              </c:numCache>
            </c:numRef>
          </c:val>
          <c:extLst>
            <c:ext xmlns:c16="http://schemas.microsoft.com/office/drawing/2014/chart" uri="{C3380CC4-5D6E-409C-BE32-E72D297353CC}">
              <c16:uniqueId val="{00000006-17FA-4CF3-906A-78ADFD2C1408}"/>
            </c:ext>
          </c:extLst>
        </c:ser>
        <c:dLbls>
          <c:showLegendKey val="0"/>
          <c:showVal val="0"/>
          <c:showCatName val="0"/>
          <c:showSerName val="0"/>
          <c:showPercent val="0"/>
          <c:showBubbleSize val="0"/>
          <c:showLeaderLines val="0"/>
        </c:dLbls>
        <c:firstSliceAng val="0"/>
        <c:holeSize val="54"/>
      </c:doughnutChart>
      <c:spPr>
        <a:noFill/>
        <a:ln w="25400">
          <a:noFill/>
        </a:ln>
      </c:spPr>
    </c:plotArea>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Overview%20BSI%20&amp;%20CSI'!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hyperlink" Target="#'D1'!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2'!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3'!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4'!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5'!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6'!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7'!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Oversigt'!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371475</xdr:rowOff>
    </xdr:from>
    <xdr:ext cx="1095375" cy="1000125"/>
    <xdr:pic>
      <xdr:nvPicPr>
        <xdr:cNvPr id="57824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23850" y="37147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1193800</xdr:colOff>
      <xdr:row>32</xdr:row>
      <xdr:rowOff>180975</xdr:rowOff>
    </xdr:from>
    <xdr:to>
      <xdr:col>2</xdr:col>
      <xdr:colOff>4213225</xdr:colOff>
      <xdr:row>41</xdr:row>
      <xdr:rowOff>342900</xdr:rowOff>
    </xdr:to>
    <xdr:graphicFrame macro="">
      <xdr:nvGraphicFramePr>
        <xdr:cNvPr id="142293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1104900</xdr:colOff>
      <xdr:row>45</xdr:row>
      <xdr:rowOff>85725</xdr:rowOff>
    </xdr:from>
    <xdr:to>
      <xdr:col>2</xdr:col>
      <xdr:colOff>4143375</xdr:colOff>
      <xdr:row>57</xdr:row>
      <xdr:rowOff>38100</xdr:rowOff>
    </xdr:to>
    <xdr:graphicFrame macro="">
      <xdr:nvGraphicFramePr>
        <xdr:cNvPr id="1422931"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676424</xdr:colOff>
      <xdr:row>54</xdr:row>
      <xdr:rowOff>75902</xdr:rowOff>
    </xdr:from>
    <xdr:to>
      <xdr:col>8</xdr:col>
      <xdr:colOff>686098</xdr:colOff>
      <xdr:row>56</xdr:row>
      <xdr:rowOff>37951</xdr:rowOff>
    </xdr:to>
    <xdr:sp macro="" textlink="" fLocksText="0">
      <xdr:nvSpPr>
        <xdr:cNvPr id="1620" name="Rounded Rectangle 5">
          <a:hlinkClick xmlns:r="http://schemas.openxmlformats.org/officeDocument/2006/relationships" r:id="rId3"/>
        </xdr:cNvPr>
        <xdr:cNvSpPr/>
      </xdr:nvSpPr>
      <xdr:spPr>
        <a:xfrm>
          <a:off x="11525250" y="157067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Næste</a:t>
          </a:r>
        </a:p>
      </xdr:txBody>
    </xdr:sp>
    <xdr:clientData/>
  </xdr:twoCellAnchor>
  <xdr:oneCellAnchor>
    <xdr:from>
      <xdr:col>1</xdr:col>
      <xdr:colOff>0</xdr:colOff>
      <xdr:row>63</xdr:row>
      <xdr:rowOff>0</xdr:rowOff>
    </xdr:from>
    <xdr:ext cx="8220075" cy="1495425"/>
    <xdr:pic>
      <xdr:nvPicPr>
        <xdr:cNvPr id="1422933" name="Picture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323850" y="175164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22</xdr:col>
      <xdr:colOff>66768</xdr:colOff>
      <xdr:row>2</xdr:row>
      <xdr:rowOff>28910</xdr:rowOff>
    </xdr:from>
    <xdr:to>
      <xdr:col>22</xdr:col>
      <xdr:colOff>276365</xdr:colOff>
      <xdr:row>2</xdr:row>
      <xdr:rowOff>171896</xdr:rowOff>
    </xdr:to>
    <xdr:sp macro="" textlink="" fLocksText="0">
      <xdr:nvSpPr>
        <xdr:cNvPr id="2224" name="Left Brace 1"/>
        <xdr:cNvSpPr/>
      </xdr:nvSpPr>
      <xdr:spPr>
        <a:xfrm>
          <a:off x="22183725" y="40957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24</xdr:col>
      <xdr:colOff>38063</xdr:colOff>
      <xdr:row>2</xdr:row>
      <xdr:rowOff>47662</xdr:rowOff>
    </xdr:from>
    <xdr:to>
      <xdr:col>24</xdr:col>
      <xdr:colOff>247697</xdr:colOff>
      <xdr:row>2</xdr:row>
      <xdr:rowOff>190649</xdr:rowOff>
    </xdr:to>
    <xdr:sp macro="" textlink="" fLocksText="0">
      <xdr:nvSpPr>
        <xdr:cNvPr id="2225" name="Left Brace 2"/>
        <xdr:cNvSpPr/>
      </xdr:nvSpPr>
      <xdr:spPr>
        <a:xfrm>
          <a:off x="2326005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26</xdr:col>
      <xdr:colOff>38063</xdr:colOff>
      <xdr:row>2</xdr:row>
      <xdr:rowOff>47662</xdr:rowOff>
    </xdr:from>
    <xdr:to>
      <xdr:col>26</xdr:col>
      <xdr:colOff>247697</xdr:colOff>
      <xdr:row>2</xdr:row>
      <xdr:rowOff>190649</xdr:rowOff>
    </xdr:to>
    <xdr:sp macro="" textlink="" fLocksText="0">
      <xdr:nvSpPr>
        <xdr:cNvPr id="2226" name="Left Brace 3"/>
        <xdr:cNvSpPr/>
      </xdr:nvSpPr>
      <xdr:spPr>
        <a:xfrm>
          <a:off x="2438400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1</xdr:col>
      <xdr:colOff>0</xdr:colOff>
      <xdr:row>8</xdr:row>
      <xdr:rowOff>0</xdr:rowOff>
    </xdr:from>
    <xdr:to>
      <xdr:col>8</xdr:col>
      <xdr:colOff>142875</xdr:colOff>
      <xdr:row>43</xdr:row>
      <xdr:rowOff>95250</xdr:rowOff>
    </xdr:to>
    <xdr:graphicFrame macro="">
      <xdr:nvGraphicFramePr>
        <xdr:cNvPr id="179729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44</xdr:row>
      <xdr:rowOff>0</xdr:rowOff>
    </xdr:from>
    <xdr:ext cx="5257800" cy="1476375"/>
    <xdr:pic>
      <xdr:nvPicPr>
        <xdr:cNvPr id="1797300"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52425" y="8391525"/>
          <a:ext cx="52578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c:userShapes xmlns:c="http://schemas.openxmlformats.org/drawingml/2006/chart">
  <cdr:relSizeAnchor xmlns:cdr="http://schemas.openxmlformats.org/drawingml/2006/chartDrawing">
    <cdr:from>
      <cdr:x>0.24825</cdr:x>
      <cdr:y>0.146</cdr:y>
    </cdr:from>
    <cdr:to>
      <cdr:x>0.74975</cdr:x>
      <cdr:y>0.93975</cdr:y>
    </cdr:to>
    <cdr:sp macro="" textlink="" fLocksText="0">
      <cdr:nvSpPr>
        <cdr:cNvPr id="3" name="Rectangle 2"/>
        <cdr:cNvSpPr/>
      </cdr:nvSpPr>
      <cdr:spPr>
        <a:xfrm xmlns:a="http://schemas.openxmlformats.org/drawingml/2006/main">
          <a:off x="2809875" y="981075"/>
          <a:ext cx="5695950" cy="5372100"/>
        </a:xfrm>
        <a:prstGeom xmlns:a="http://schemas.openxmlformats.org/drawingml/2006/main" prst="rect">
          <a:avLst/>
        </a:prstGeom>
        <a:noFill xmlns:a="http://schemas.openxmlformats.org/drawingml/2006/main"/>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0.7515</cdr:x>
      <cdr:y>0.5445</cdr:y>
    </cdr:from>
    <cdr:to>
      <cdr:x>0.79075</cdr:x>
      <cdr:y>0.57525</cdr:y>
    </cdr:to>
    <cdr:sp macro="" textlink="" fLocksText="0">
      <cdr:nvSpPr>
        <cdr:cNvPr id="5" name="Right Arrow 4"/>
        <cdr:cNvSpPr/>
      </cdr:nvSpPr>
      <cdr:spPr>
        <a:xfrm xmlns:a="http://schemas.openxmlformats.org/drawingml/2006/main">
          <a:off x="8524875" y="3676650"/>
          <a:ext cx="447675" cy="209550"/>
        </a:xfrm>
        <a:prstGeom xmlns:a="http://schemas.openxmlformats.org/drawingml/2006/main" prst="rightArrow">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0.7955</cdr:x>
      <cdr:y>0.53575</cdr:y>
    </cdr:from>
    <cdr:to>
      <cdr:x>0.96125</cdr:x>
      <cdr:y>0.86625</cdr:y>
    </cdr:to>
    <cdr:sp macro="" textlink="">
      <cdr:nvSpPr>
        <cdr:cNvPr id="6" name="TextBox 5"/>
        <cdr:cNvSpPr txBox="1"/>
      </cdr:nvSpPr>
      <cdr:spPr>
        <a:xfrm xmlns:a="http://schemas.openxmlformats.org/drawingml/2006/main">
          <a:off x="9029700" y="3619500"/>
          <a:ext cx="1885950" cy="2238375"/>
        </a:xfrm>
        <a:prstGeom xmlns:a="http://schemas.openxmlformats.org/drawingml/2006/main" prst="rect">
          <a:avLst/>
        </a:prstGeom>
      </cdr:spPr>
      <cdr:txBody>
        <a:bodyPr xmlns:a="http://schemas.openxmlformats.org/drawingml/2006/main" vertOverflow="clip" wrap="none"/>
        <a:lstStyle xmlns:a="http://schemas.openxmlformats.org/drawingml/2006/main"/>
        <a:p xmlns:a="http://schemas.openxmlformats.org/drawingml/2006/main">
          <a:endParaRPr lang="en-US"/>
        </a:p>
      </cdr:txBody>
    </cdr:sp>
  </cdr:relSizeAnchor>
  <cdr:relSizeAnchor xmlns:cdr="http://schemas.openxmlformats.org/drawingml/2006/chartDrawing">
    <cdr:from>
      <cdr:x>0.4975</cdr:x>
      <cdr:y>0.17525</cdr:y>
    </cdr:from>
    <cdr:to>
      <cdr:x>0.52775</cdr:x>
      <cdr:y>0.4</cdr:y>
    </cdr:to>
    <cdr:sp macro="" textlink="">
      <cdr:nvSpPr>
        <cdr:cNvPr id="1913860" name="Down Arrow 20"/>
        <cdr:cNvSpPr>
          <a:spLocks xmlns:a="http://schemas.openxmlformats.org/drawingml/2006/main" noChangeArrowheads="1"/>
        </cdr:cNvSpPr>
      </cdr:nvSpPr>
      <cdr:spPr bwMode="auto">
        <a:xfrm xmlns:a="http://schemas.openxmlformats.org/drawingml/2006/main" rot="5400000" flipV="1">
          <a:off x="5648325" y="1181100"/>
          <a:ext cx="342900" cy="1524000"/>
        </a:xfrm>
        <a:prstGeom xmlns:a="http://schemas.openxmlformats.org/drawingml/2006/main" prst="downArrow">
          <a:avLst>
            <a:gd name="adj1" fmla="val 60833"/>
            <a:gd name="adj2" fmla="val 100000"/>
          </a:avLst>
        </a:prstGeom>
        <a:solidFill xmlns:a="http://schemas.openxmlformats.org/drawingml/2006/main">
          <a:srgbClr val="77933C"/>
        </a:solidFill>
        <a:ln xmlns:a="http://schemas.openxmlformats.org/drawingml/2006/main" w="25400" algn="ctr">
          <a:solidFill>
            <a:srgbClr val="77933C"/>
          </a:solidFill>
          <a:miter lim="800000"/>
        </a:ln>
      </cdr:spPr>
    </cdr:sp>
  </cdr:relSizeAnchor>
  <cdr:relSizeAnchor xmlns:cdr="http://schemas.openxmlformats.org/drawingml/2006/chartDrawing">
    <cdr:from>
      <cdr:x>0.29275</cdr:x>
      <cdr:y>0.6535</cdr:y>
    </cdr:from>
    <cdr:to>
      <cdr:x>0.42525</cdr:x>
      <cdr:y>0.7045</cdr:y>
    </cdr:to>
    <cdr:sp macro="" textlink="" fLocksText="0">
      <cdr:nvSpPr>
        <cdr:cNvPr id="22" name="Down Arrow 21"/>
        <cdr:cNvSpPr/>
      </cdr:nvSpPr>
      <cdr:spPr>
        <a:xfrm xmlns:a="http://schemas.openxmlformats.org/drawingml/2006/main" rot="19910260" flipV="1">
          <a:off x="3314700" y="4410075"/>
          <a:ext cx="1504950" cy="342900"/>
        </a:xfrm>
        <a:prstGeom xmlns:a="http://schemas.openxmlformats.org/drawingml/2006/main" prst="downArrow">
          <a:avLst>
            <a:gd name="adj1" fmla="val 60836"/>
            <a:gd name="adj2" fmla="val 100000"/>
          </a:avLst>
        </a:prstGeom>
        <a:solidFill xmlns:a="http://schemas.openxmlformats.org/drawingml/2006/main">
          <a:srgbClr val="C00000"/>
        </a:solidFill>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0.564</cdr:x>
      <cdr:y>0.6695</cdr:y>
    </cdr:from>
    <cdr:to>
      <cdr:x>0.6965</cdr:x>
      <cdr:y>0.7205</cdr:y>
    </cdr:to>
    <cdr:sp macro="" textlink="" fLocksText="0">
      <cdr:nvSpPr>
        <cdr:cNvPr id="23" name="Down Arrow 22"/>
        <cdr:cNvSpPr/>
      </cdr:nvSpPr>
      <cdr:spPr>
        <a:xfrm xmlns:a="http://schemas.openxmlformats.org/drawingml/2006/main" rot="12948504" flipV="1">
          <a:off x="6400800" y="4524375"/>
          <a:ext cx="1504950" cy="342900"/>
        </a:xfrm>
        <a:prstGeom xmlns:a="http://schemas.openxmlformats.org/drawingml/2006/main" prst="downArrow">
          <a:avLst>
            <a:gd name="adj1" fmla="val 60836"/>
            <a:gd name="adj2" fmla="val 100000"/>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0.811</cdr:x>
      <cdr:y>0.53075</cdr:y>
    </cdr:from>
    <cdr:to>
      <cdr:x>0.904</cdr:x>
      <cdr:y>0.581</cdr:y>
    </cdr:to>
    <cdr:sp macro="" textlink="">
      <cdr:nvSpPr>
        <cdr:cNvPr id="24" name="TextBox 8"/>
        <cdr:cNvSpPr txBox="1"/>
      </cdr:nvSpPr>
      <cdr:spPr>
        <a:xfrm xmlns:a="http://schemas.openxmlformats.org/drawingml/2006/main">
          <a:off x="9201150" y="3581400"/>
          <a:ext cx="1057275" cy="34290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600" b="1"/>
            <a:t>ENABLERS</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218898</xdr:colOff>
      <xdr:row>20</xdr:row>
      <xdr:rowOff>161888</xdr:rowOff>
    </xdr:from>
    <xdr:to>
      <xdr:col>7</xdr:col>
      <xdr:colOff>19095</xdr:colOff>
      <xdr:row>22</xdr:row>
      <xdr:rowOff>85539</xdr:rowOff>
    </xdr:to>
    <xdr:sp macro="" textlink="" fLocksText="0">
      <xdr:nvSpPr>
        <xdr:cNvPr id="3329" name="Rounded Rectangle 9">
          <a:hlinkClick xmlns:r="http://schemas.openxmlformats.org/officeDocument/2006/relationships" r:id="rId1"/>
        </xdr:cNvPr>
        <xdr:cNvSpPr/>
      </xdr:nvSpPr>
      <xdr:spPr>
        <a:xfrm>
          <a:off x="9763125" y="176498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Næste</a:t>
          </a:r>
        </a:p>
      </xdr:txBody>
    </xdr:sp>
    <xdr:clientData/>
  </xdr:twoCellAnchor>
  <xdr:twoCellAnchor>
    <xdr:from>
      <xdr:col>3</xdr:col>
      <xdr:colOff>1210289</xdr:colOff>
      <xdr:row>6</xdr:row>
      <xdr:rowOff>739787</xdr:rowOff>
    </xdr:from>
    <xdr:to>
      <xdr:col>4</xdr:col>
      <xdr:colOff>3085951</xdr:colOff>
      <xdr:row>8</xdr:row>
      <xdr:rowOff>533995</xdr:rowOff>
    </xdr:to>
    <xdr:sp macro="" textlink="" fLocksText="0">
      <xdr:nvSpPr>
        <xdr:cNvPr id="3330" name="Ring 4"/>
        <xdr:cNvSpPr/>
      </xdr:nvSpPr>
      <xdr:spPr>
        <a:xfrm rot="9975368">
          <a:off x="2266950" y="3067050"/>
          <a:ext cx="3152775" cy="3190875"/>
        </a:xfrm>
        <a:prstGeom prst="donut">
          <a:avLst>
            <a:gd name="adj" fmla="val 18906"/>
          </a:avLst>
        </a:prstGeom>
        <a:gradFill rotWithShape="1">
          <a:gsLst>
            <a:gs pos="0">
              <a:srgbClr val="FF0000">
                <a:lumMod val="90000"/>
                <a:lumOff val="10000"/>
              </a:srgbClr>
            </a:gs>
            <a:gs pos="35000">
              <a:srgbClr val="39870C">
                <a:lumMod val="40000"/>
                <a:lumOff val="60000"/>
              </a:srgbClr>
            </a:gs>
            <a:gs pos="100000">
              <a:srgbClr val="39870C">
                <a:lumMod val="60000"/>
                <a:lumOff val="40000"/>
              </a:srgbClr>
            </a:gs>
          </a:gsLst>
          <a:lin ang="5400000" scaled="1"/>
          <a:tileRect/>
        </a:gra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p>
          <a:endParaRPr lang="en-GB"/>
        </a:p>
      </xdr:txBody>
    </xdr:sp>
    <xdr:clientData/>
  </xdr:twoCellAnchor>
  <xdr:oneCellAnchor>
    <xdr:from>
      <xdr:col>4</xdr:col>
      <xdr:colOff>212272</xdr:colOff>
      <xdr:row>6</xdr:row>
      <xdr:rowOff>1748517</xdr:rowOff>
    </xdr:from>
    <xdr:ext cx="2752725" cy="409575"/>
    <xdr:sp macro="" textlink="">
      <xdr:nvSpPr>
        <xdr:cNvPr id="1852675" name="Tekstvak 19"/>
        <xdr:cNvSpPr txBox="1">
          <a:spLocks noChangeArrowheads="1"/>
        </xdr:cNvSpPr>
      </xdr:nvSpPr>
      <xdr:spPr bwMode="auto">
        <a:xfrm rot="10800000">
          <a:off x="2552701" y="4075338"/>
          <a:ext cx="27527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45720" tIns="36576" rIns="45720" bIns="0" anchor="t" upright="1">
          <a:spAutoFit/>
        </a:bodyPr>
        <a:lstStyle/>
        <a:p>
          <a:pPr algn="ctr" rtl="0"/>
          <a:r>
            <a:rPr lang="en-US" sz="2400">
              <a:solidFill>
                <a:srgbClr val="000000"/>
              </a:solidFill>
              <a:latin typeface="Verdana"/>
              <a:ea typeface="Verdana"/>
            </a:rPr>
            <a:t>Efter hændelsen</a:t>
          </a:r>
        </a:p>
      </xdr:txBody>
    </xdr:sp>
    <xdr:clientData/>
  </xdr:oneCellAnchor>
  <xdr:twoCellAnchor>
    <xdr:from>
      <xdr:col>4</xdr:col>
      <xdr:colOff>3382677</xdr:colOff>
      <xdr:row>6</xdr:row>
      <xdr:rowOff>1391803</xdr:rowOff>
    </xdr:from>
    <xdr:to>
      <xdr:col>4</xdr:col>
      <xdr:colOff>4895980</xdr:colOff>
      <xdr:row>6</xdr:row>
      <xdr:rowOff>2119052</xdr:rowOff>
    </xdr:to>
    <xdr:sp macro="" textlink="" fLocksText="0">
      <xdr:nvSpPr>
        <xdr:cNvPr id="3332" name="Rounded Rectangle 61"/>
        <xdr:cNvSpPr/>
      </xdr:nvSpPr>
      <xdr:spPr>
        <a:xfrm>
          <a:off x="5715000" y="371475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3. Overvågning</a:t>
          </a:r>
          <a:r>
            <a:rPr lang="en-US" sz="1200"/>
            <a:t>
</a:t>
          </a:r>
        </a:p>
      </xdr:txBody>
    </xdr:sp>
    <xdr:clientData/>
  </xdr:twoCellAnchor>
  <xdr:twoCellAnchor>
    <xdr:from>
      <xdr:col>4</xdr:col>
      <xdr:colOff>1370874</xdr:colOff>
      <xdr:row>8</xdr:row>
      <xdr:rowOff>754559</xdr:rowOff>
    </xdr:from>
    <xdr:to>
      <xdr:col>4</xdr:col>
      <xdr:colOff>2884177</xdr:colOff>
      <xdr:row>8</xdr:row>
      <xdr:rowOff>1468487</xdr:rowOff>
    </xdr:to>
    <xdr:sp macro="" textlink="" fLocksText="0">
      <xdr:nvSpPr>
        <xdr:cNvPr id="3333" name="Rounded Rectangle 62"/>
        <xdr:cNvSpPr/>
      </xdr:nvSpPr>
      <xdr:spPr>
        <a:xfrm>
          <a:off x="3705225" y="6477000"/>
          <a:ext cx="1514475" cy="714375"/>
        </a:xfrm>
        <a:prstGeom prst="roundRect">
          <a:avLst/>
        </a:prstGeom>
        <a:solidFill>
          <a:srgbClr val="FF3300"/>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t"/>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b="1">
              <a:solidFill>
                <a:srgbClr val="FFFFFF"/>
              </a:solidFill>
              <a:latin typeface="Tahoma" pitchFamily="34"/>
              <a:ea typeface="Tahoma"/>
              <a:cs typeface="Tahoma"/>
            </a:rPr>
            <a:t>5. Risiko- og krisestyring</a:t>
          </a:r>
          <a:r>
            <a:rPr lang="en-US" sz="1200"/>
            <a:t>
</a:t>
          </a:r>
        </a:p>
      </xdr:txBody>
    </xdr:sp>
    <xdr:clientData/>
  </xdr:twoCellAnchor>
  <xdr:twoCellAnchor>
    <xdr:from>
      <xdr:col>4</xdr:col>
      <xdr:colOff>3228380</xdr:colOff>
      <xdr:row>6</xdr:row>
      <xdr:rowOff>3009305</xdr:rowOff>
    </xdr:from>
    <xdr:to>
      <xdr:col>4</xdr:col>
      <xdr:colOff>4735748</xdr:colOff>
      <xdr:row>8</xdr:row>
      <xdr:rowOff>340407</xdr:rowOff>
    </xdr:to>
    <xdr:sp macro="" textlink="" fLocksText="0">
      <xdr:nvSpPr>
        <xdr:cNvPr id="3334" name="Rounded Rectangle 63"/>
        <xdr:cNvSpPr/>
      </xdr:nvSpPr>
      <xdr:spPr>
        <a:xfrm>
          <a:off x="5562600" y="5334000"/>
          <a:ext cx="1504950" cy="733425"/>
        </a:xfrm>
        <a:prstGeom prst="roundRect">
          <a:avLst/>
        </a:prstGeom>
        <a:gradFill rotWithShape="1">
          <a:gsLst>
            <a:gs pos="50000">
              <a:srgbClr val="39870C">
                <a:lumMod val="40000"/>
                <a:lumOff val="60000"/>
              </a:srgbClr>
            </a:gs>
            <a:gs pos="82000">
              <a:srgbClr val="FF3300"/>
            </a:gs>
            <a:gs pos="100000">
              <a:srgbClr val="FF3300"/>
            </a:gs>
          </a:gsLst>
          <a:lin ang="8100000" scaled="1"/>
          <a:tileRect/>
        </a:gra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4. Risikovurdering</a:t>
          </a:r>
          <a:r>
            <a:rPr lang="en-US" sz="1200"/>
            <a:t>
</a:t>
          </a:r>
        </a:p>
      </xdr:txBody>
    </xdr:sp>
    <xdr:clientData/>
  </xdr:twoCellAnchor>
  <xdr:twoCellAnchor>
    <xdr:from>
      <xdr:col>2</xdr:col>
      <xdr:colOff>0</xdr:colOff>
      <xdr:row>6</xdr:row>
      <xdr:rowOff>1730350</xdr:rowOff>
    </xdr:from>
    <xdr:to>
      <xdr:col>3</xdr:col>
      <xdr:colOff>980524</xdr:colOff>
      <xdr:row>6</xdr:row>
      <xdr:rowOff>2457599</xdr:rowOff>
    </xdr:to>
    <xdr:sp macro="" textlink="" fLocksText="0">
      <xdr:nvSpPr>
        <xdr:cNvPr id="3335" name="Rounded Rectangle 64"/>
        <xdr:cNvSpPr/>
      </xdr:nvSpPr>
      <xdr:spPr>
        <a:xfrm>
          <a:off x="514350" y="4057650"/>
          <a:ext cx="152400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t"/>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7. Nyttiggørelse af erfaringer</a:t>
          </a:r>
          <a:r>
            <a:rPr lang="en-US" sz="1200"/>
            <a:t>
</a:t>
          </a:r>
        </a:p>
      </xdr:txBody>
    </xdr:sp>
    <xdr:clientData/>
  </xdr:twoCellAnchor>
  <xdr:twoCellAnchor>
    <xdr:from>
      <xdr:col>2</xdr:col>
      <xdr:colOff>504751</xdr:colOff>
      <xdr:row>8</xdr:row>
      <xdr:rowOff>220563</xdr:rowOff>
    </xdr:from>
    <xdr:to>
      <xdr:col>4</xdr:col>
      <xdr:colOff>201774</xdr:colOff>
      <xdr:row>8</xdr:row>
      <xdr:rowOff>934492</xdr:rowOff>
    </xdr:to>
    <xdr:sp macro="" textlink="" fLocksText="0">
      <xdr:nvSpPr>
        <xdr:cNvPr id="3336" name="Rounded Rectangle 65"/>
        <xdr:cNvSpPr/>
      </xdr:nvSpPr>
      <xdr:spPr>
        <a:xfrm>
          <a:off x="1019175" y="5943600"/>
          <a:ext cx="1514475" cy="714375"/>
        </a:xfrm>
        <a:prstGeom prst="roundRect">
          <a:avLst/>
        </a:prstGeom>
        <a:solidFill>
          <a:srgbClr val="39870C">
            <a:lumMod val="40000"/>
            <a:lumOff val="60000"/>
          </a:srgbClr>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t"/>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6. Hændelsesevaluering</a:t>
          </a:r>
          <a:r>
            <a:rPr lang="en-US" sz="1200"/>
            <a:t>
</a:t>
          </a:r>
        </a:p>
      </xdr:txBody>
    </xdr:sp>
    <xdr:clientData/>
  </xdr:twoCellAnchor>
  <xdr:oneCellAnchor>
    <xdr:from>
      <xdr:col>4</xdr:col>
      <xdr:colOff>666750</xdr:colOff>
      <xdr:row>6</xdr:row>
      <xdr:rowOff>2143125</xdr:rowOff>
    </xdr:from>
    <xdr:ext cx="1466850" cy="419100"/>
    <xdr:sp macro="" textlink="">
      <xdr:nvSpPr>
        <xdr:cNvPr id="1852682" name="Tekstvak 19"/>
        <xdr:cNvSpPr txBox="1">
          <a:spLocks noChangeArrowheads="1"/>
        </xdr:cNvSpPr>
      </xdr:nvSpPr>
      <xdr:spPr bwMode="auto">
        <a:xfrm rot="-2179498">
          <a:off x="3000375" y="4467225"/>
          <a:ext cx="14668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36576" rIns="45720" bIns="0" anchor="t" upright="1">
          <a:spAutoFit/>
        </a:bodyPr>
        <a:lstStyle/>
        <a:p>
          <a:pPr algn="r" rtl="0"/>
          <a:r>
            <a:rPr lang="en-US" sz="2400" b="1">
              <a:solidFill>
                <a:srgbClr val="FFFFFF"/>
              </a:solidFill>
              <a:latin typeface="Verdana"/>
              <a:ea typeface="Verdana"/>
            </a:rPr>
            <a:t>Hændelse	</a:t>
          </a:r>
        </a:p>
      </xdr:txBody>
    </xdr:sp>
    <xdr:clientData/>
  </xdr:oneCellAnchor>
  <xdr:twoCellAnchor>
    <xdr:from>
      <xdr:col>4</xdr:col>
      <xdr:colOff>2160166</xdr:colOff>
      <xdr:row>6</xdr:row>
      <xdr:rowOff>0</xdr:rowOff>
    </xdr:from>
    <xdr:to>
      <xdr:col>4</xdr:col>
      <xdr:colOff>3673469</xdr:colOff>
      <xdr:row>6</xdr:row>
      <xdr:rowOff>727249</xdr:rowOff>
    </xdr:to>
    <xdr:sp macro="" textlink="" fLocksText="0">
      <xdr:nvSpPr>
        <xdr:cNvPr id="3339" name="Rounded Rectangle 68"/>
        <xdr:cNvSpPr/>
      </xdr:nvSpPr>
      <xdr:spPr>
        <a:xfrm>
          <a:off x="4495800" y="232410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t"/>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2. Opbygning og vedligeholdelse af kapacitet </a:t>
          </a:r>
          <a:r>
            <a:rPr lang="en-US" sz="1200"/>
            <a:t>
</a:t>
          </a:r>
        </a:p>
      </xdr:txBody>
    </xdr:sp>
    <xdr:clientData/>
  </xdr:twoCellAnchor>
  <xdr:twoCellAnchor>
    <xdr:from>
      <xdr:col>4</xdr:col>
      <xdr:colOff>818964</xdr:colOff>
      <xdr:row>6</xdr:row>
      <xdr:rowOff>1028179</xdr:rowOff>
    </xdr:from>
    <xdr:to>
      <xdr:col>4</xdr:col>
      <xdr:colOff>1335267</xdr:colOff>
      <xdr:row>6</xdr:row>
      <xdr:rowOff>1304032</xdr:rowOff>
    </xdr:to>
    <xdr:sp macro="" textlink="" fLocksText="0">
      <xdr:nvSpPr>
        <xdr:cNvPr id="3340" name="Right Arrow 69"/>
        <xdr:cNvSpPr/>
      </xdr:nvSpPr>
      <xdr:spPr>
        <a:xfrm rot="-1351082">
          <a:off x="3152775" y="3352800"/>
          <a:ext cx="514350"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2522172</xdr:colOff>
      <xdr:row>6</xdr:row>
      <xdr:rowOff>2445060</xdr:rowOff>
    </xdr:from>
    <xdr:to>
      <xdr:col>4</xdr:col>
      <xdr:colOff>2824832</xdr:colOff>
      <xdr:row>6</xdr:row>
      <xdr:rowOff>2971688</xdr:rowOff>
    </xdr:to>
    <xdr:sp macro="" textlink="" fLocksText="0">
      <xdr:nvSpPr>
        <xdr:cNvPr id="3341" name="Right Arrow 70"/>
        <xdr:cNvSpPr/>
      </xdr:nvSpPr>
      <xdr:spPr>
        <a:xfrm rot="6456063">
          <a:off x="4857750" y="4772025"/>
          <a:ext cx="304800" cy="523875"/>
        </a:xfrm>
        <a:prstGeom prst="rightArrow">
          <a:avLst>
            <a:gd name="adj1" fmla="val 50000"/>
            <a:gd name="adj2" fmla="val 58259"/>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664666</xdr:colOff>
      <xdr:row>7</xdr:row>
      <xdr:rowOff>162223</xdr:rowOff>
    </xdr:from>
    <xdr:to>
      <xdr:col>4</xdr:col>
      <xdr:colOff>1192839</xdr:colOff>
      <xdr:row>8</xdr:row>
      <xdr:rowOff>249585</xdr:rowOff>
    </xdr:to>
    <xdr:sp macro="" textlink="" fLocksText="0">
      <xdr:nvSpPr>
        <xdr:cNvPr id="3342" name="Right Arrow 71"/>
        <xdr:cNvSpPr/>
      </xdr:nvSpPr>
      <xdr:spPr>
        <a:xfrm rot="-9119546">
          <a:off x="3000375" y="5695950"/>
          <a:ext cx="523875"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3</xdr:col>
      <xdr:colOff>619032</xdr:colOff>
      <xdr:row>6</xdr:row>
      <xdr:rowOff>0</xdr:rowOff>
    </xdr:from>
    <xdr:to>
      <xdr:col>4</xdr:col>
      <xdr:colOff>848646</xdr:colOff>
      <xdr:row>6</xdr:row>
      <xdr:rowOff>727249</xdr:rowOff>
    </xdr:to>
    <xdr:sp macro="" textlink="" fLocksText="0">
      <xdr:nvSpPr>
        <xdr:cNvPr id="3343" name="Rounded Rectangle 72"/>
        <xdr:cNvSpPr/>
      </xdr:nvSpPr>
      <xdr:spPr>
        <a:xfrm>
          <a:off x="1676400" y="2324100"/>
          <a:ext cx="150495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1. Ledelse</a:t>
          </a:r>
          <a:r>
            <a:rPr lang="en-US" sz="1200"/>
            <a:t>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361950</xdr:colOff>
      <xdr:row>10</xdr:row>
      <xdr:rowOff>476250</xdr:rowOff>
    </xdr:from>
    <xdr:ext cx="180975" cy="266700"/>
    <xdr:sp macro="" textlink="">
      <xdr:nvSpPr>
        <xdr:cNvPr id="15296" name="TextBox 1"/>
        <xdr:cNvSpPr txBox="1"/>
      </xdr:nvSpPr>
      <xdr:spPr>
        <a:xfrm>
          <a:off x="11201400" y="4438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10</xdr:row>
      <xdr:rowOff>361950</xdr:rowOff>
    </xdr:from>
    <xdr:ext cx="180975" cy="266700"/>
    <xdr:sp macro="" textlink="">
      <xdr:nvSpPr>
        <xdr:cNvPr id="15297" name="TextBox 2"/>
        <xdr:cNvSpPr txBox="1"/>
      </xdr:nvSpPr>
      <xdr:spPr>
        <a:xfrm>
          <a:off x="11020425" y="4324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15</xdr:row>
      <xdr:rowOff>476250</xdr:rowOff>
    </xdr:from>
    <xdr:ext cx="180975" cy="266700"/>
    <xdr:sp macro="" textlink="">
      <xdr:nvSpPr>
        <xdr:cNvPr id="15298" name="TextBox 4"/>
        <xdr:cNvSpPr txBox="1"/>
      </xdr:nvSpPr>
      <xdr:spPr>
        <a:xfrm>
          <a:off x="11201400" y="78771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15</xdr:row>
      <xdr:rowOff>361950</xdr:rowOff>
    </xdr:from>
    <xdr:ext cx="180975" cy="266700"/>
    <xdr:sp macro="" textlink="">
      <xdr:nvSpPr>
        <xdr:cNvPr id="15299" name="TextBox 5"/>
        <xdr:cNvSpPr txBox="1"/>
      </xdr:nvSpPr>
      <xdr:spPr>
        <a:xfrm>
          <a:off x="11020425" y="7762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22</xdr:row>
      <xdr:rowOff>476250</xdr:rowOff>
    </xdr:from>
    <xdr:ext cx="180975" cy="266700"/>
    <xdr:sp macro="" textlink="">
      <xdr:nvSpPr>
        <xdr:cNvPr id="15300" name="TextBox 6"/>
        <xdr:cNvSpPr txBox="1"/>
      </xdr:nvSpPr>
      <xdr:spPr>
        <a:xfrm>
          <a:off x="11201400" y="12811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22</xdr:row>
      <xdr:rowOff>361950</xdr:rowOff>
    </xdr:from>
    <xdr:ext cx="180975" cy="266700"/>
    <xdr:sp macro="" textlink="">
      <xdr:nvSpPr>
        <xdr:cNvPr id="15301" name="TextBox 7"/>
        <xdr:cNvSpPr txBox="1"/>
      </xdr:nvSpPr>
      <xdr:spPr>
        <a:xfrm>
          <a:off x="11020425" y="126968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28</xdr:row>
      <xdr:rowOff>476250</xdr:rowOff>
    </xdr:from>
    <xdr:ext cx="180975" cy="266700"/>
    <xdr:sp macro="" textlink="">
      <xdr:nvSpPr>
        <xdr:cNvPr id="15302" name="TextBox 8"/>
        <xdr:cNvSpPr txBox="1"/>
      </xdr:nvSpPr>
      <xdr:spPr>
        <a:xfrm>
          <a:off x="11201400" y="17116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28</xdr:row>
      <xdr:rowOff>361950</xdr:rowOff>
    </xdr:from>
    <xdr:ext cx="180975" cy="266700"/>
    <xdr:sp macro="" textlink="">
      <xdr:nvSpPr>
        <xdr:cNvPr id="15303" name="TextBox 9"/>
        <xdr:cNvSpPr txBox="1"/>
      </xdr:nvSpPr>
      <xdr:spPr>
        <a:xfrm>
          <a:off x="11020425" y="17002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36</xdr:row>
      <xdr:rowOff>476250</xdr:rowOff>
    </xdr:from>
    <xdr:ext cx="180975" cy="266700"/>
    <xdr:sp macro="" textlink="">
      <xdr:nvSpPr>
        <xdr:cNvPr id="15304" name="TextBox 12"/>
        <xdr:cNvSpPr txBox="1"/>
      </xdr:nvSpPr>
      <xdr:spPr>
        <a:xfrm>
          <a:off x="11201400" y="22507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36</xdr:row>
      <xdr:rowOff>361950</xdr:rowOff>
    </xdr:from>
    <xdr:ext cx="180975" cy="266700"/>
    <xdr:sp macro="" textlink="">
      <xdr:nvSpPr>
        <xdr:cNvPr id="15305" name="TextBox 13"/>
        <xdr:cNvSpPr txBox="1"/>
      </xdr:nvSpPr>
      <xdr:spPr>
        <a:xfrm>
          <a:off x="11020425" y="223932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42</xdr:row>
      <xdr:rowOff>476250</xdr:rowOff>
    </xdr:from>
    <xdr:ext cx="180975" cy="266700"/>
    <xdr:sp macro="" textlink="">
      <xdr:nvSpPr>
        <xdr:cNvPr id="15306" name="TextBox 14"/>
        <xdr:cNvSpPr txBox="1"/>
      </xdr:nvSpPr>
      <xdr:spPr>
        <a:xfrm>
          <a:off x="11201400" y="26374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42</xdr:row>
      <xdr:rowOff>361950</xdr:rowOff>
    </xdr:from>
    <xdr:ext cx="180975" cy="266700"/>
    <xdr:sp macro="" textlink="">
      <xdr:nvSpPr>
        <xdr:cNvPr id="15307" name="TextBox 15"/>
        <xdr:cNvSpPr txBox="1"/>
      </xdr:nvSpPr>
      <xdr:spPr>
        <a:xfrm>
          <a:off x="11020425" y="26260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27</xdr:col>
      <xdr:colOff>600075</xdr:colOff>
      <xdr:row>19</xdr:row>
      <xdr:rowOff>228600</xdr:rowOff>
    </xdr:from>
    <xdr:ext cx="180975" cy="266700"/>
    <xdr:sp macro="" textlink="">
      <xdr:nvSpPr>
        <xdr:cNvPr id="15308" name="TextBox 3"/>
        <xdr:cNvSpPr txBox="1"/>
      </xdr:nvSpPr>
      <xdr:spPr>
        <a:xfrm>
          <a:off x="12725400" y="10639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438150</xdr:colOff>
      <xdr:row>11</xdr:row>
      <xdr:rowOff>38100</xdr:rowOff>
    </xdr:from>
    <xdr:ext cx="180975" cy="266700"/>
    <xdr:sp macro="" textlink="">
      <xdr:nvSpPr>
        <xdr:cNvPr id="15309" name="TextBox 20"/>
        <xdr:cNvSpPr txBox="1"/>
      </xdr:nvSpPr>
      <xdr:spPr>
        <a:xfrm>
          <a:off x="11277600" y="46386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24</xdr:col>
      <xdr:colOff>419100</xdr:colOff>
      <xdr:row>9</xdr:row>
      <xdr:rowOff>0</xdr:rowOff>
    </xdr:from>
    <xdr:to>
      <xdr:col>31</xdr:col>
      <xdr:colOff>409175</xdr:colOff>
      <xdr:row>9</xdr:row>
      <xdr:rowOff>505867</xdr:rowOff>
    </xdr:to>
    <xdr:sp macro="" textlink="">
      <xdr:nvSpPr>
        <xdr:cNvPr id="15310" name="TextBox 25"/>
        <xdr:cNvSpPr txBox="1"/>
      </xdr:nvSpPr>
      <xdr:spPr>
        <a:xfrm>
          <a:off x="9925050" y="33337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GB"/>
        </a:p>
      </xdr:txBody>
    </xdr:sp>
    <xdr:clientData/>
  </xdr:twoCellAnchor>
  <xdr:twoCellAnchor>
    <xdr:from>
      <xdr:col>25</xdr:col>
      <xdr:colOff>0</xdr:colOff>
      <xdr:row>13</xdr:row>
      <xdr:rowOff>685800</xdr:rowOff>
    </xdr:from>
    <xdr:to>
      <xdr:col>27</xdr:col>
      <xdr:colOff>9860</xdr:colOff>
      <xdr:row>14</xdr:row>
      <xdr:rowOff>0</xdr:rowOff>
    </xdr:to>
    <xdr:sp macro="" textlink="">
      <xdr:nvSpPr>
        <xdr:cNvPr id="15311" name="TextBox 84"/>
        <xdr:cNvSpPr txBox="1"/>
      </xdr:nvSpPr>
      <xdr:spPr>
        <a:xfrm>
          <a:off x="9925050" y="6610350"/>
          <a:ext cx="2209800" cy="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409175</xdr:colOff>
      <xdr:row>10</xdr:row>
      <xdr:rowOff>506053</xdr:rowOff>
    </xdr:to>
    <xdr:sp macro="" textlink="">
      <xdr:nvSpPr>
        <xdr:cNvPr id="15312" name="TextBox 87"/>
        <xdr:cNvSpPr txBox="1"/>
      </xdr:nvSpPr>
      <xdr:spPr>
        <a:xfrm>
          <a:off x="9925050" y="39624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409175</xdr:colOff>
      <xdr:row>11</xdr:row>
      <xdr:rowOff>505755</xdr:rowOff>
    </xdr:to>
    <xdr:sp macro="" textlink="">
      <xdr:nvSpPr>
        <xdr:cNvPr id="15313" name="TextBox 88"/>
        <xdr:cNvSpPr txBox="1"/>
      </xdr:nvSpPr>
      <xdr:spPr>
        <a:xfrm>
          <a:off x="9925050" y="4600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409175</xdr:colOff>
      <xdr:row>12</xdr:row>
      <xdr:rowOff>505271</xdr:rowOff>
    </xdr:to>
    <xdr:sp macro="" textlink="">
      <xdr:nvSpPr>
        <xdr:cNvPr id="15314" name="TextBox 89"/>
        <xdr:cNvSpPr txBox="1"/>
      </xdr:nvSpPr>
      <xdr:spPr>
        <a:xfrm>
          <a:off x="9925050" y="5257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409175</xdr:colOff>
      <xdr:row>13</xdr:row>
      <xdr:rowOff>513319</xdr:rowOff>
    </xdr:to>
    <xdr:sp macro="" textlink="">
      <xdr:nvSpPr>
        <xdr:cNvPr id="15315" name="TextBox 90"/>
        <xdr:cNvSpPr txBox="1"/>
      </xdr:nvSpPr>
      <xdr:spPr>
        <a:xfrm>
          <a:off x="9925050" y="592455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409175</xdr:colOff>
      <xdr:row>14</xdr:row>
      <xdr:rowOff>503374</xdr:rowOff>
    </xdr:to>
    <xdr:sp macro="" textlink="">
      <xdr:nvSpPr>
        <xdr:cNvPr id="15316" name="TextBox 91"/>
        <xdr:cNvSpPr txBox="1"/>
      </xdr:nvSpPr>
      <xdr:spPr>
        <a:xfrm>
          <a:off x="9925050" y="6610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409175</xdr:colOff>
      <xdr:row>15</xdr:row>
      <xdr:rowOff>503411</xdr:rowOff>
    </xdr:to>
    <xdr:sp macro="" textlink="">
      <xdr:nvSpPr>
        <xdr:cNvPr id="15317" name="TextBox 92"/>
        <xdr:cNvSpPr txBox="1"/>
      </xdr:nvSpPr>
      <xdr:spPr>
        <a:xfrm>
          <a:off x="9925050" y="7400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409175</xdr:colOff>
      <xdr:row>16</xdr:row>
      <xdr:rowOff>513548</xdr:rowOff>
    </xdr:to>
    <xdr:sp macro="" textlink="">
      <xdr:nvSpPr>
        <xdr:cNvPr id="15318" name="TextBox 93"/>
        <xdr:cNvSpPr txBox="1"/>
      </xdr:nvSpPr>
      <xdr:spPr>
        <a:xfrm>
          <a:off x="9925050" y="8181975"/>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409175</xdr:colOff>
      <xdr:row>17</xdr:row>
      <xdr:rowOff>503411</xdr:rowOff>
    </xdr:to>
    <xdr:sp macro="" textlink="">
      <xdr:nvSpPr>
        <xdr:cNvPr id="15319" name="TextBox 95"/>
        <xdr:cNvSpPr txBox="1"/>
      </xdr:nvSpPr>
      <xdr:spPr>
        <a:xfrm>
          <a:off x="9925050" y="8886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409175</xdr:colOff>
      <xdr:row>18</xdr:row>
      <xdr:rowOff>504974</xdr:rowOff>
    </xdr:to>
    <xdr:sp macro="" textlink="">
      <xdr:nvSpPr>
        <xdr:cNvPr id="15320" name="TextBox 96"/>
        <xdr:cNvSpPr txBox="1"/>
      </xdr:nvSpPr>
      <xdr:spPr>
        <a:xfrm>
          <a:off x="9925050" y="9667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409175</xdr:colOff>
      <xdr:row>21</xdr:row>
      <xdr:rowOff>503969</xdr:rowOff>
    </xdr:to>
    <xdr:sp macro="" textlink="">
      <xdr:nvSpPr>
        <xdr:cNvPr id="15321" name="TextBox 97"/>
        <xdr:cNvSpPr txBox="1"/>
      </xdr:nvSpPr>
      <xdr:spPr>
        <a:xfrm>
          <a:off x="9925050" y="11734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409175</xdr:colOff>
      <xdr:row>22</xdr:row>
      <xdr:rowOff>505197</xdr:rowOff>
    </xdr:to>
    <xdr:sp macro="" textlink="">
      <xdr:nvSpPr>
        <xdr:cNvPr id="15322" name="TextBox 98"/>
        <xdr:cNvSpPr txBox="1"/>
      </xdr:nvSpPr>
      <xdr:spPr>
        <a:xfrm>
          <a:off x="9925050" y="12334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409175</xdr:colOff>
      <xdr:row>23</xdr:row>
      <xdr:rowOff>505569</xdr:rowOff>
    </xdr:to>
    <xdr:sp macro="" textlink="">
      <xdr:nvSpPr>
        <xdr:cNvPr id="15323" name="TextBox 99"/>
        <xdr:cNvSpPr txBox="1"/>
      </xdr:nvSpPr>
      <xdr:spPr>
        <a:xfrm>
          <a:off x="9925050" y="129254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409175</xdr:colOff>
      <xdr:row>24</xdr:row>
      <xdr:rowOff>505569</xdr:rowOff>
    </xdr:to>
    <xdr:sp macro="" textlink="">
      <xdr:nvSpPr>
        <xdr:cNvPr id="15324" name="TextBox 100"/>
        <xdr:cNvSpPr txBox="1"/>
      </xdr:nvSpPr>
      <xdr:spPr>
        <a:xfrm>
          <a:off x="9925050" y="13677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409175</xdr:colOff>
      <xdr:row>25</xdr:row>
      <xdr:rowOff>506053</xdr:rowOff>
    </xdr:to>
    <xdr:sp macro="" textlink="">
      <xdr:nvSpPr>
        <xdr:cNvPr id="15325" name="TextBox 101"/>
        <xdr:cNvSpPr txBox="1"/>
      </xdr:nvSpPr>
      <xdr:spPr>
        <a:xfrm>
          <a:off x="9925050" y="14497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409175</xdr:colOff>
      <xdr:row>26</xdr:row>
      <xdr:rowOff>505569</xdr:rowOff>
    </xdr:to>
    <xdr:sp macro="" textlink="">
      <xdr:nvSpPr>
        <xdr:cNvPr id="15326" name="TextBox 102"/>
        <xdr:cNvSpPr txBox="1"/>
      </xdr:nvSpPr>
      <xdr:spPr>
        <a:xfrm>
          <a:off x="9925050" y="15135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409175</xdr:colOff>
      <xdr:row>27</xdr:row>
      <xdr:rowOff>505569</xdr:rowOff>
    </xdr:to>
    <xdr:sp macro="" textlink="">
      <xdr:nvSpPr>
        <xdr:cNvPr id="15327" name="TextBox 103"/>
        <xdr:cNvSpPr txBox="1"/>
      </xdr:nvSpPr>
      <xdr:spPr>
        <a:xfrm>
          <a:off x="9925050" y="15887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409175</xdr:colOff>
      <xdr:row>28</xdr:row>
      <xdr:rowOff>496499</xdr:rowOff>
    </xdr:to>
    <xdr:sp macro="" textlink="">
      <xdr:nvSpPr>
        <xdr:cNvPr id="15328" name="TextBox 104"/>
        <xdr:cNvSpPr txBox="1"/>
      </xdr:nvSpPr>
      <xdr:spPr>
        <a:xfrm>
          <a:off x="9925050" y="166401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409175</xdr:colOff>
      <xdr:row>29</xdr:row>
      <xdr:rowOff>505271</xdr:rowOff>
    </xdr:to>
    <xdr:sp macro="" textlink="">
      <xdr:nvSpPr>
        <xdr:cNvPr id="15329" name="TextBox 105"/>
        <xdr:cNvSpPr txBox="1"/>
      </xdr:nvSpPr>
      <xdr:spPr>
        <a:xfrm>
          <a:off x="9925050" y="1726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409175</xdr:colOff>
      <xdr:row>30</xdr:row>
      <xdr:rowOff>505755</xdr:rowOff>
    </xdr:to>
    <xdr:sp macro="" textlink="">
      <xdr:nvSpPr>
        <xdr:cNvPr id="15330" name="TextBox 106"/>
        <xdr:cNvSpPr txBox="1"/>
      </xdr:nvSpPr>
      <xdr:spPr>
        <a:xfrm>
          <a:off x="9925050" y="17935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409175</xdr:colOff>
      <xdr:row>31</xdr:row>
      <xdr:rowOff>505867</xdr:rowOff>
    </xdr:to>
    <xdr:sp macro="" textlink="">
      <xdr:nvSpPr>
        <xdr:cNvPr id="15331" name="TextBox 107"/>
        <xdr:cNvSpPr txBox="1"/>
      </xdr:nvSpPr>
      <xdr:spPr>
        <a:xfrm>
          <a:off x="9925050" y="18592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409175</xdr:colOff>
      <xdr:row>32</xdr:row>
      <xdr:rowOff>503374</xdr:rowOff>
    </xdr:to>
    <xdr:sp macro="" textlink="">
      <xdr:nvSpPr>
        <xdr:cNvPr id="15332" name="TextBox 108"/>
        <xdr:cNvSpPr txBox="1"/>
      </xdr:nvSpPr>
      <xdr:spPr>
        <a:xfrm>
          <a:off x="9925050" y="1922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409175</xdr:colOff>
      <xdr:row>33</xdr:row>
      <xdr:rowOff>506053</xdr:rowOff>
    </xdr:to>
    <xdr:sp macro="" textlink="">
      <xdr:nvSpPr>
        <xdr:cNvPr id="15333" name="TextBox 109"/>
        <xdr:cNvSpPr txBox="1"/>
      </xdr:nvSpPr>
      <xdr:spPr>
        <a:xfrm>
          <a:off x="9925050" y="20012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409175</xdr:colOff>
      <xdr:row>34</xdr:row>
      <xdr:rowOff>506313</xdr:rowOff>
    </xdr:to>
    <xdr:sp macro="" textlink="">
      <xdr:nvSpPr>
        <xdr:cNvPr id="15334" name="TextBox 114"/>
        <xdr:cNvSpPr txBox="1"/>
      </xdr:nvSpPr>
      <xdr:spPr>
        <a:xfrm>
          <a:off x="9925050" y="206502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409175</xdr:colOff>
      <xdr:row>35</xdr:row>
      <xdr:rowOff>504825</xdr:rowOff>
    </xdr:to>
    <xdr:sp macro="" textlink="">
      <xdr:nvSpPr>
        <xdr:cNvPr id="15335" name="TextBox 115"/>
        <xdr:cNvSpPr txBox="1"/>
      </xdr:nvSpPr>
      <xdr:spPr>
        <a:xfrm>
          <a:off x="9925050" y="214217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409175</xdr:colOff>
      <xdr:row>36</xdr:row>
      <xdr:rowOff>506053</xdr:rowOff>
    </xdr:to>
    <xdr:sp macro="" textlink="">
      <xdr:nvSpPr>
        <xdr:cNvPr id="15336" name="TextBox 116"/>
        <xdr:cNvSpPr txBox="1"/>
      </xdr:nvSpPr>
      <xdr:spPr>
        <a:xfrm>
          <a:off x="9925050" y="220313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409175</xdr:colOff>
      <xdr:row>37</xdr:row>
      <xdr:rowOff>506016</xdr:rowOff>
    </xdr:to>
    <xdr:sp macro="" textlink="">
      <xdr:nvSpPr>
        <xdr:cNvPr id="15337" name="TextBox 117"/>
        <xdr:cNvSpPr txBox="1"/>
      </xdr:nvSpPr>
      <xdr:spPr>
        <a:xfrm>
          <a:off x="9925050" y="22669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409175</xdr:colOff>
      <xdr:row>38</xdr:row>
      <xdr:rowOff>504527</xdr:rowOff>
    </xdr:to>
    <xdr:sp macro="" textlink="">
      <xdr:nvSpPr>
        <xdr:cNvPr id="15338" name="TextBox 118"/>
        <xdr:cNvSpPr txBox="1"/>
      </xdr:nvSpPr>
      <xdr:spPr>
        <a:xfrm>
          <a:off x="9925050" y="23431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409175</xdr:colOff>
      <xdr:row>39</xdr:row>
      <xdr:rowOff>505755</xdr:rowOff>
    </xdr:to>
    <xdr:sp macro="" textlink="">
      <xdr:nvSpPr>
        <xdr:cNvPr id="15339" name="TextBox 119"/>
        <xdr:cNvSpPr txBox="1"/>
      </xdr:nvSpPr>
      <xdr:spPr>
        <a:xfrm>
          <a:off x="9925050" y="24003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409175</xdr:colOff>
      <xdr:row>40</xdr:row>
      <xdr:rowOff>506016</xdr:rowOff>
    </xdr:to>
    <xdr:sp macro="" textlink="">
      <xdr:nvSpPr>
        <xdr:cNvPr id="15340" name="TextBox 120"/>
        <xdr:cNvSpPr txBox="1"/>
      </xdr:nvSpPr>
      <xdr:spPr>
        <a:xfrm>
          <a:off x="9925050" y="24660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409175</xdr:colOff>
      <xdr:row>41</xdr:row>
      <xdr:rowOff>505197</xdr:rowOff>
    </xdr:to>
    <xdr:sp macro="" textlink="">
      <xdr:nvSpPr>
        <xdr:cNvPr id="15341" name="TextBox 121"/>
        <xdr:cNvSpPr txBox="1"/>
      </xdr:nvSpPr>
      <xdr:spPr>
        <a:xfrm>
          <a:off x="9925050" y="25307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409175</xdr:colOff>
      <xdr:row>42</xdr:row>
      <xdr:rowOff>506053</xdr:rowOff>
    </xdr:to>
    <xdr:sp macro="" textlink="">
      <xdr:nvSpPr>
        <xdr:cNvPr id="15342" name="TextBox 122"/>
        <xdr:cNvSpPr txBox="1"/>
      </xdr:nvSpPr>
      <xdr:spPr>
        <a:xfrm>
          <a:off x="9925050" y="25898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409175</xdr:colOff>
      <xdr:row>43</xdr:row>
      <xdr:rowOff>506016</xdr:rowOff>
    </xdr:to>
    <xdr:sp macro="" textlink="">
      <xdr:nvSpPr>
        <xdr:cNvPr id="15343" name="TextBox 123"/>
        <xdr:cNvSpPr txBox="1"/>
      </xdr:nvSpPr>
      <xdr:spPr>
        <a:xfrm>
          <a:off x="9925050" y="26536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409175</xdr:colOff>
      <xdr:row>44</xdr:row>
      <xdr:rowOff>505271</xdr:rowOff>
    </xdr:to>
    <xdr:sp macro="" textlink="">
      <xdr:nvSpPr>
        <xdr:cNvPr id="15344" name="TextBox 124"/>
        <xdr:cNvSpPr txBox="1"/>
      </xdr:nvSpPr>
      <xdr:spPr>
        <a:xfrm>
          <a:off x="9925050" y="27184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409175</xdr:colOff>
      <xdr:row>45</xdr:row>
      <xdr:rowOff>496682</xdr:rowOff>
    </xdr:to>
    <xdr:sp macro="" textlink="">
      <xdr:nvSpPr>
        <xdr:cNvPr id="15345" name="TextBox 125"/>
        <xdr:cNvSpPr txBox="1"/>
      </xdr:nvSpPr>
      <xdr:spPr>
        <a:xfrm>
          <a:off x="9925050" y="27851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409175</xdr:colOff>
      <xdr:row>46</xdr:row>
      <xdr:rowOff>505085</xdr:rowOff>
    </xdr:to>
    <xdr:sp macro="" textlink="">
      <xdr:nvSpPr>
        <xdr:cNvPr id="15346" name="TextBox 126"/>
        <xdr:cNvSpPr txBox="1"/>
      </xdr:nvSpPr>
      <xdr:spPr>
        <a:xfrm>
          <a:off x="9925050" y="28489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409175</xdr:colOff>
      <xdr:row>19</xdr:row>
      <xdr:rowOff>504565</xdr:rowOff>
    </xdr:to>
    <xdr:sp macro="" textlink="">
      <xdr:nvSpPr>
        <xdr:cNvPr id="15347" name="TextBox 138"/>
        <xdr:cNvSpPr txBox="1"/>
      </xdr:nvSpPr>
      <xdr:spPr>
        <a:xfrm>
          <a:off x="9925050" y="1041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409175</xdr:colOff>
      <xdr:row>20</xdr:row>
      <xdr:rowOff>496645</xdr:rowOff>
    </xdr:to>
    <xdr:sp macro="" textlink="">
      <xdr:nvSpPr>
        <xdr:cNvPr id="15348" name="TextBox 139"/>
        <xdr:cNvSpPr txBox="1"/>
      </xdr:nvSpPr>
      <xdr:spPr>
        <a:xfrm>
          <a:off x="9925050" y="11087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381000</xdr:colOff>
      <xdr:row>5</xdr:row>
      <xdr:rowOff>9525</xdr:rowOff>
    </xdr:from>
    <xdr:ext cx="180975" cy="266700"/>
    <xdr:sp macro="" textlink="">
      <xdr:nvSpPr>
        <xdr:cNvPr id="15349" name="TextBox 22"/>
        <xdr:cNvSpPr txBox="1"/>
      </xdr:nvSpPr>
      <xdr:spPr>
        <a:xfrm>
          <a:off x="11220450" y="11239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1</xdr:col>
      <xdr:colOff>9525</xdr:colOff>
      <xdr:row>3</xdr:row>
      <xdr:rowOff>123825</xdr:rowOff>
    </xdr:from>
    <xdr:ext cx="1304925" cy="371475"/>
    <xdr:pic>
      <xdr:nvPicPr>
        <xdr:cNvPr id="1857526" name="Picture 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66775"/>
          <a:ext cx="1304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48</xdr:row>
      <xdr:rowOff>9674</xdr:rowOff>
    </xdr:from>
    <xdr:to>
      <xdr:col>26</xdr:col>
      <xdr:colOff>114272</xdr:colOff>
      <xdr:row>49</xdr:row>
      <xdr:rowOff>95250</xdr:rowOff>
    </xdr:to>
    <xdr:sp macro="" textlink="" fLocksText="0">
      <xdr:nvSpPr>
        <xdr:cNvPr id="15351" name="Rounded Rectangle 78">
          <a:hlinkClick xmlns:r="http://schemas.openxmlformats.org/officeDocument/2006/relationships" r:id="rId2"/>
        </xdr:cNvPr>
        <xdr:cNvSpPr/>
      </xdr:nvSpPr>
      <xdr:spPr>
        <a:xfrm>
          <a:off x="9963150" y="29403675"/>
          <a:ext cx="99060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Næste</a:t>
          </a:r>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114300</xdr:rowOff>
        </xdr:from>
        <xdr:to>
          <xdr:col>2</xdr:col>
          <xdr:colOff>3895725</xdr:colOff>
          <xdr:row>5</xdr:row>
          <xdr:rowOff>104775</xdr:rowOff>
        </xdr:to>
        <xdr:sp macro="" textlink="">
          <xdr:nvSpPr>
            <xdr:cNvPr id="1562260" name="Button 9876" hidden="1">
              <a:extLst>
                <a:ext uri="{63B3BB69-23CF-44E3-9099-C40C66FF867C}">
                  <a14:compatExt spid="_x0000_s156226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104775</xdr:rowOff>
        </xdr:from>
        <xdr:to>
          <xdr:col>5</xdr:col>
          <xdr:colOff>76200</xdr:colOff>
          <xdr:row>5</xdr:row>
          <xdr:rowOff>95250</xdr:rowOff>
        </xdr:to>
        <xdr:sp macro="" textlink="">
          <xdr:nvSpPr>
            <xdr:cNvPr id="1620178" name="Button 10450" hidden="1">
              <a:extLst>
                <a:ext uri="{63B3BB69-23CF-44E3-9099-C40C66FF867C}">
                  <a14:compatExt spid="_x0000_s16201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504950"/>
    <xdr:pic>
      <xdr:nvPicPr>
        <xdr:cNvPr id="1857528" name="Picture 6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25050" y="1304925"/>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25</xdr:col>
      <xdr:colOff>0</xdr:colOff>
      <xdr:row>12</xdr:row>
      <xdr:rowOff>0</xdr:rowOff>
    </xdr:from>
    <xdr:to>
      <xdr:col>31</xdr:col>
      <xdr:colOff>409575</xdr:colOff>
      <xdr:row>12</xdr:row>
      <xdr:rowOff>506053</xdr:rowOff>
    </xdr:to>
    <xdr:sp macro="" textlink="">
      <xdr:nvSpPr>
        <xdr:cNvPr id="5024" name="TextBox 16"/>
        <xdr:cNvSpPr txBox="1"/>
      </xdr:nvSpPr>
      <xdr:spPr>
        <a:xfrm>
          <a:off x="9639300" y="5000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505755</xdr:rowOff>
    </xdr:to>
    <xdr:sp macro="" textlink="">
      <xdr:nvSpPr>
        <xdr:cNvPr id="5025" name="TextBox 17"/>
        <xdr:cNvSpPr txBox="1"/>
      </xdr:nvSpPr>
      <xdr:spPr>
        <a:xfrm>
          <a:off x="9639300" y="5638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503969</xdr:rowOff>
    </xdr:to>
    <xdr:sp macro="" textlink="">
      <xdr:nvSpPr>
        <xdr:cNvPr id="5026" name="TextBox 18"/>
        <xdr:cNvSpPr txBox="1"/>
      </xdr:nvSpPr>
      <xdr:spPr>
        <a:xfrm>
          <a:off x="9639300" y="6296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506016</xdr:rowOff>
    </xdr:to>
    <xdr:sp macro="" textlink="">
      <xdr:nvSpPr>
        <xdr:cNvPr id="5027" name="TextBox 19"/>
        <xdr:cNvSpPr txBox="1"/>
      </xdr:nvSpPr>
      <xdr:spPr>
        <a:xfrm>
          <a:off x="9639300" y="68961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506053</xdr:rowOff>
    </xdr:to>
    <xdr:sp macro="" textlink="">
      <xdr:nvSpPr>
        <xdr:cNvPr id="5028" name="TextBox 20"/>
        <xdr:cNvSpPr txBox="1"/>
      </xdr:nvSpPr>
      <xdr:spPr>
        <a:xfrm>
          <a:off x="9639300" y="7543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503374</xdr:rowOff>
    </xdr:to>
    <xdr:sp macro="" textlink="">
      <xdr:nvSpPr>
        <xdr:cNvPr id="5029" name="TextBox 21"/>
        <xdr:cNvSpPr txBox="1"/>
      </xdr:nvSpPr>
      <xdr:spPr>
        <a:xfrm>
          <a:off x="9639300" y="8181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503411</xdr:rowOff>
    </xdr:to>
    <xdr:sp macro="" textlink="">
      <xdr:nvSpPr>
        <xdr:cNvPr id="5030" name="TextBox 22"/>
        <xdr:cNvSpPr txBox="1"/>
      </xdr:nvSpPr>
      <xdr:spPr>
        <a:xfrm>
          <a:off x="9639300" y="89725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503858</xdr:rowOff>
    </xdr:to>
    <xdr:sp macro="" textlink="">
      <xdr:nvSpPr>
        <xdr:cNvPr id="5031" name="TextBox 23"/>
        <xdr:cNvSpPr txBox="1"/>
      </xdr:nvSpPr>
      <xdr:spPr>
        <a:xfrm>
          <a:off x="9639300" y="97536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506016</xdr:rowOff>
    </xdr:to>
    <xdr:sp macro="" textlink="">
      <xdr:nvSpPr>
        <xdr:cNvPr id="5032" name="TextBox 24"/>
        <xdr:cNvSpPr txBox="1"/>
      </xdr:nvSpPr>
      <xdr:spPr>
        <a:xfrm>
          <a:off x="9639300" y="10458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503411</xdr:rowOff>
    </xdr:to>
    <xdr:sp macro="" textlink="">
      <xdr:nvSpPr>
        <xdr:cNvPr id="5033" name="TextBox 25"/>
        <xdr:cNvSpPr txBox="1"/>
      </xdr:nvSpPr>
      <xdr:spPr>
        <a:xfrm>
          <a:off x="9639300" y="11106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9</xdr:row>
      <xdr:rowOff>0</xdr:rowOff>
    </xdr:from>
    <xdr:to>
      <xdr:col>31</xdr:col>
      <xdr:colOff>409575</xdr:colOff>
      <xdr:row>9</xdr:row>
      <xdr:rowOff>505867</xdr:rowOff>
    </xdr:to>
    <xdr:sp macro="" textlink="">
      <xdr:nvSpPr>
        <xdr:cNvPr id="5034" name="TextBox 27"/>
        <xdr:cNvSpPr txBox="1"/>
      </xdr:nvSpPr>
      <xdr:spPr>
        <a:xfrm>
          <a:off x="9639300" y="31432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123825</xdr:rowOff>
    </xdr:from>
    <xdr:ext cx="1343025" cy="381000"/>
    <xdr:pic>
      <xdr:nvPicPr>
        <xdr:cNvPr id="1731499"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47725"/>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22</xdr:row>
      <xdr:rowOff>190351</xdr:rowOff>
    </xdr:from>
    <xdr:to>
      <xdr:col>26</xdr:col>
      <xdr:colOff>95436</xdr:colOff>
      <xdr:row>24</xdr:row>
      <xdr:rowOff>85427</xdr:rowOff>
    </xdr:to>
    <xdr:sp macro="" textlink="" fLocksText="0">
      <xdr:nvSpPr>
        <xdr:cNvPr id="5036" name="Rounded Rectangle 14">
          <a:hlinkClick xmlns:r="http://schemas.openxmlformats.org/officeDocument/2006/relationships" r:id="rId2"/>
        </xdr:cNvPr>
        <xdr:cNvSpPr/>
      </xdr:nvSpPr>
      <xdr:spPr>
        <a:xfrm>
          <a:off x="9677400" y="12077700"/>
          <a:ext cx="97155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Næste</a:t>
          </a:r>
        </a:p>
      </xdr:txBody>
    </xdr:sp>
    <xdr:clientData/>
  </xdr:twoCellAnchor>
  <xdr:twoCellAnchor>
    <xdr:from>
      <xdr:col>25</xdr:col>
      <xdr:colOff>0</xdr:colOff>
      <xdr:row>11</xdr:row>
      <xdr:rowOff>0</xdr:rowOff>
    </xdr:from>
    <xdr:to>
      <xdr:col>31</xdr:col>
      <xdr:colOff>409575</xdr:colOff>
      <xdr:row>11</xdr:row>
      <xdr:rowOff>506016</xdr:rowOff>
    </xdr:to>
    <xdr:sp macro="" textlink="">
      <xdr:nvSpPr>
        <xdr:cNvPr id="5037" name="TextBox 15"/>
        <xdr:cNvSpPr txBox="1"/>
      </xdr:nvSpPr>
      <xdr:spPr>
        <a:xfrm>
          <a:off x="9639300" y="4352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25</xdr:col>
      <xdr:colOff>657225</xdr:colOff>
      <xdr:row>10</xdr:row>
      <xdr:rowOff>123825</xdr:rowOff>
    </xdr:from>
    <xdr:ext cx="180975" cy="266700"/>
    <xdr:sp macro="" textlink="">
      <xdr:nvSpPr>
        <xdr:cNvPr id="5038" name="TextBox 26"/>
        <xdr:cNvSpPr txBox="1"/>
      </xdr:nvSpPr>
      <xdr:spPr>
        <a:xfrm>
          <a:off x="10296525" y="3895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10</xdr:row>
      <xdr:rowOff>0</xdr:rowOff>
    </xdr:from>
    <xdr:to>
      <xdr:col>31</xdr:col>
      <xdr:colOff>409575</xdr:colOff>
      <xdr:row>10</xdr:row>
      <xdr:rowOff>503858</xdr:rowOff>
    </xdr:to>
    <xdr:sp macro="" textlink="">
      <xdr:nvSpPr>
        <xdr:cNvPr id="5039" name="TextBox 28"/>
        <xdr:cNvSpPr txBox="1"/>
      </xdr:nvSpPr>
      <xdr:spPr>
        <a:xfrm>
          <a:off x="9639300" y="3771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2857500</xdr:colOff>
          <xdr:row>3</xdr:row>
          <xdr:rowOff>76200</xdr:rowOff>
        </xdr:from>
        <xdr:to>
          <xdr:col>2</xdr:col>
          <xdr:colOff>3933825</xdr:colOff>
          <xdr:row>5</xdr:row>
          <xdr:rowOff>66675</xdr:rowOff>
        </xdr:to>
        <xdr:sp macro="" textlink="">
          <xdr:nvSpPr>
            <xdr:cNvPr id="1533261" name="Button 3405" hidden="1">
              <a:extLst>
                <a:ext uri="{63B3BB69-23CF-44E3-9099-C40C66FF867C}">
                  <a14:compatExt spid="_x0000_s1533261"/>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66675</xdr:rowOff>
        </xdr:from>
        <xdr:to>
          <xdr:col>6</xdr:col>
          <xdr:colOff>57150</xdr:colOff>
          <xdr:row>5</xdr:row>
          <xdr:rowOff>57150</xdr:rowOff>
        </xdr:to>
        <xdr:sp macro="" textlink="">
          <xdr:nvSpPr>
            <xdr:cNvPr id="1533468" name="Button 3612" hidden="1">
              <a:extLst>
                <a:ext uri="{63B3BB69-23CF-44E3-9099-C40C66FF867C}">
                  <a14:compatExt spid="_x0000_s153346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09700"/>
    <xdr:pic>
      <xdr:nvPicPr>
        <xdr:cNvPr id="1731504"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39300" y="1285875"/>
          <a:ext cx="82200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6405" name="TextBox 25"/>
        <xdr:cNvSpPr txBox="1"/>
      </xdr:nvSpPr>
      <xdr:spPr>
        <a:xfrm>
          <a:off x="9677400" y="3467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505197</xdr:rowOff>
    </xdr:to>
    <xdr:sp macro="" textlink="">
      <xdr:nvSpPr>
        <xdr:cNvPr id="6406" name="TextBox 26"/>
        <xdr:cNvSpPr txBox="1"/>
      </xdr:nvSpPr>
      <xdr:spPr>
        <a:xfrm>
          <a:off x="9677400" y="4095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504825</xdr:rowOff>
    </xdr:to>
    <xdr:sp macro="" textlink="">
      <xdr:nvSpPr>
        <xdr:cNvPr id="6407" name="TextBox 27"/>
        <xdr:cNvSpPr txBox="1"/>
      </xdr:nvSpPr>
      <xdr:spPr>
        <a:xfrm>
          <a:off x="9677400" y="4686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505271</xdr:rowOff>
    </xdr:to>
    <xdr:sp macro="" textlink="">
      <xdr:nvSpPr>
        <xdr:cNvPr id="6408" name="TextBox 28"/>
        <xdr:cNvSpPr txBox="1"/>
      </xdr:nvSpPr>
      <xdr:spPr>
        <a:xfrm>
          <a:off x="9677400" y="5295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513548</xdr:rowOff>
    </xdr:to>
    <xdr:sp macro="" textlink="">
      <xdr:nvSpPr>
        <xdr:cNvPr id="6409" name="TextBox 29"/>
        <xdr:cNvSpPr txBox="1"/>
      </xdr:nvSpPr>
      <xdr:spPr>
        <a:xfrm>
          <a:off x="9677400" y="5962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503969</xdr:rowOff>
    </xdr:to>
    <xdr:sp macro="" textlink="">
      <xdr:nvSpPr>
        <xdr:cNvPr id="6410" name="TextBox 31"/>
        <xdr:cNvSpPr txBox="1"/>
      </xdr:nvSpPr>
      <xdr:spPr>
        <a:xfrm>
          <a:off x="9677400" y="6543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504527</xdr:rowOff>
    </xdr:to>
    <xdr:sp macro="" textlink="">
      <xdr:nvSpPr>
        <xdr:cNvPr id="6411" name="TextBox 32"/>
        <xdr:cNvSpPr txBox="1"/>
      </xdr:nvSpPr>
      <xdr:spPr>
        <a:xfrm>
          <a:off x="9677400"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6412" name="TextBox 33"/>
        <xdr:cNvSpPr txBox="1"/>
      </xdr:nvSpPr>
      <xdr:spPr>
        <a:xfrm>
          <a:off x="9677400" y="77152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17</xdr:row>
      <xdr:rowOff>0</xdr:rowOff>
    </xdr:from>
    <xdr:to>
      <xdr:col>30</xdr:col>
      <xdr:colOff>419100</xdr:colOff>
      <xdr:row>17</xdr:row>
      <xdr:rowOff>505867</xdr:rowOff>
    </xdr:to>
    <xdr:sp macro="" textlink="">
      <xdr:nvSpPr>
        <xdr:cNvPr id="6413" name="TextBox 34"/>
        <xdr:cNvSpPr txBox="1"/>
      </xdr:nvSpPr>
      <xdr:spPr>
        <a:xfrm>
          <a:off x="9677400" y="8296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18</xdr:row>
      <xdr:rowOff>0</xdr:rowOff>
    </xdr:from>
    <xdr:to>
      <xdr:col>30</xdr:col>
      <xdr:colOff>419100</xdr:colOff>
      <xdr:row>18</xdr:row>
      <xdr:rowOff>505867</xdr:rowOff>
    </xdr:to>
    <xdr:sp macro="" textlink="">
      <xdr:nvSpPr>
        <xdr:cNvPr id="6414" name="TextBox 35"/>
        <xdr:cNvSpPr txBox="1"/>
      </xdr:nvSpPr>
      <xdr:spPr>
        <a:xfrm>
          <a:off x="9677400" y="89249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19</xdr:row>
      <xdr:rowOff>0</xdr:rowOff>
    </xdr:from>
    <xdr:to>
      <xdr:col>30</xdr:col>
      <xdr:colOff>419100</xdr:colOff>
      <xdr:row>19</xdr:row>
      <xdr:rowOff>506016</xdr:rowOff>
    </xdr:to>
    <xdr:sp macro="" textlink="">
      <xdr:nvSpPr>
        <xdr:cNvPr id="6415" name="TextBox 36"/>
        <xdr:cNvSpPr txBox="1"/>
      </xdr:nvSpPr>
      <xdr:spPr>
        <a:xfrm>
          <a:off x="9677400" y="95535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20</xdr:row>
      <xdr:rowOff>0</xdr:rowOff>
    </xdr:from>
    <xdr:to>
      <xdr:col>30</xdr:col>
      <xdr:colOff>419100</xdr:colOff>
      <xdr:row>20</xdr:row>
      <xdr:rowOff>505271</xdr:rowOff>
    </xdr:to>
    <xdr:sp macro="" textlink="">
      <xdr:nvSpPr>
        <xdr:cNvPr id="6416" name="TextBox 37"/>
        <xdr:cNvSpPr txBox="1"/>
      </xdr:nvSpPr>
      <xdr:spPr>
        <a:xfrm>
          <a:off x="9677400" y="10201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22</xdr:row>
      <xdr:rowOff>0</xdr:rowOff>
    </xdr:from>
    <xdr:to>
      <xdr:col>30</xdr:col>
      <xdr:colOff>419100</xdr:colOff>
      <xdr:row>22</xdr:row>
      <xdr:rowOff>505458</xdr:rowOff>
    </xdr:to>
    <xdr:sp macro="" textlink="">
      <xdr:nvSpPr>
        <xdr:cNvPr id="6417" name="TextBox 38"/>
        <xdr:cNvSpPr txBox="1"/>
      </xdr:nvSpPr>
      <xdr:spPr>
        <a:xfrm>
          <a:off x="9677400" y="11515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23</xdr:row>
      <xdr:rowOff>0</xdr:rowOff>
    </xdr:from>
    <xdr:to>
      <xdr:col>30</xdr:col>
      <xdr:colOff>419100</xdr:colOff>
      <xdr:row>23</xdr:row>
      <xdr:rowOff>506313</xdr:rowOff>
    </xdr:to>
    <xdr:sp macro="" textlink="">
      <xdr:nvSpPr>
        <xdr:cNvPr id="6418" name="TextBox 39"/>
        <xdr:cNvSpPr txBox="1"/>
      </xdr:nvSpPr>
      <xdr:spPr>
        <a:xfrm>
          <a:off x="9677400" y="12134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21</xdr:row>
      <xdr:rowOff>0</xdr:rowOff>
    </xdr:from>
    <xdr:to>
      <xdr:col>30</xdr:col>
      <xdr:colOff>419100</xdr:colOff>
      <xdr:row>21</xdr:row>
      <xdr:rowOff>506016</xdr:rowOff>
    </xdr:to>
    <xdr:sp macro="" textlink="">
      <xdr:nvSpPr>
        <xdr:cNvPr id="6419" name="TextBox 40"/>
        <xdr:cNvSpPr txBox="1"/>
      </xdr:nvSpPr>
      <xdr:spPr>
        <a:xfrm>
          <a:off x="9677400" y="108680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24</xdr:row>
      <xdr:rowOff>0</xdr:rowOff>
    </xdr:from>
    <xdr:to>
      <xdr:col>30</xdr:col>
      <xdr:colOff>419100</xdr:colOff>
      <xdr:row>24</xdr:row>
      <xdr:rowOff>496645</xdr:rowOff>
    </xdr:to>
    <xdr:sp macro="" textlink="">
      <xdr:nvSpPr>
        <xdr:cNvPr id="6420" name="TextBox 41"/>
        <xdr:cNvSpPr txBox="1"/>
      </xdr:nvSpPr>
      <xdr:spPr>
        <a:xfrm>
          <a:off x="9677400" y="1290637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25</xdr:row>
      <xdr:rowOff>0</xdr:rowOff>
    </xdr:from>
    <xdr:to>
      <xdr:col>30</xdr:col>
      <xdr:colOff>419100</xdr:colOff>
      <xdr:row>25</xdr:row>
      <xdr:rowOff>503858</xdr:rowOff>
    </xdr:to>
    <xdr:sp macro="" textlink="">
      <xdr:nvSpPr>
        <xdr:cNvPr id="6421" name="TextBox 42"/>
        <xdr:cNvSpPr txBox="1"/>
      </xdr:nvSpPr>
      <xdr:spPr>
        <a:xfrm>
          <a:off x="9677400" y="13554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26</xdr:row>
      <xdr:rowOff>0</xdr:rowOff>
    </xdr:from>
    <xdr:to>
      <xdr:col>30</xdr:col>
      <xdr:colOff>419100</xdr:colOff>
      <xdr:row>26</xdr:row>
      <xdr:rowOff>503858</xdr:rowOff>
    </xdr:to>
    <xdr:sp macro="" textlink="">
      <xdr:nvSpPr>
        <xdr:cNvPr id="6422" name="TextBox 43"/>
        <xdr:cNvSpPr txBox="1"/>
      </xdr:nvSpPr>
      <xdr:spPr>
        <a:xfrm>
          <a:off x="9677400" y="1413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27</xdr:row>
      <xdr:rowOff>0</xdr:rowOff>
    </xdr:from>
    <xdr:to>
      <xdr:col>30</xdr:col>
      <xdr:colOff>419100</xdr:colOff>
      <xdr:row>27</xdr:row>
      <xdr:rowOff>504974</xdr:rowOff>
    </xdr:to>
    <xdr:sp macro="" textlink="">
      <xdr:nvSpPr>
        <xdr:cNvPr id="6423" name="TextBox 44"/>
        <xdr:cNvSpPr txBox="1"/>
      </xdr:nvSpPr>
      <xdr:spPr>
        <a:xfrm>
          <a:off x="9677400" y="14716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47625</xdr:colOff>
      <xdr:row>3</xdr:row>
      <xdr:rowOff>95250</xdr:rowOff>
    </xdr:from>
    <xdr:ext cx="1343025" cy="381000"/>
    <xdr:pic>
      <xdr:nvPicPr>
        <xdr:cNvPr id="1873176"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1925" y="971550"/>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18752</xdr:colOff>
      <xdr:row>28</xdr:row>
      <xdr:rowOff>162223</xdr:rowOff>
    </xdr:from>
    <xdr:to>
      <xdr:col>25</xdr:col>
      <xdr:colOff>85390</xdr:colOff>
      <xdr:row>30</xdr:row>
      <xdr:rowOff>57299</xdr:rowOff>
    </xdr:to>
    <xdr:sp macro="" textlink="" fLocksText="0">
      <xdr:nvSpPr>
        <xdr:cNvPr id="6425" name="Rounded Rectangle 23">
          <a:hlinkClick xmlns:r="http://schemas.openxmlformats.org/officeDocument/2006/relationships" r:id="rId2"/>
        </xdr:cNvPr>
        <xdr:cNvSpPr/>
      </xdr:nvSpPr>
      <xdr:spPr>
        <a:xfrm>
          <a:off x="9696450" y="154305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Næste</a:t>
          </a:r>
        </a:p>
      </xdr:txBody>
    </xdr:sp>
    <xdr:clientData/>
  </xdr:twoCellAnchor>
  <mc:AlternateContent xmlns:mc="http://schemas.openxmlformats.org/markup-compatibility/2006">
    <mc:Choice xmlns:a14="http://schemas.microsoft.com/office/drawing/2010/main" Requires="a14">
      <xdr:twoCellAnchor>
        <xdr:from>
          <xdr:col>2</xdr:col>
          <xdr:colOff>2876550</xdr:colOff>
          <xdr:row>3</xdr:row>
          <xdr:rowOff>95250</xdr:rowOff>
        </xdr:from>
        <xdr:to>
          <xdr:col>2</xdr:col>
          <xdr:colOff>3952875</xdr:colOff>
          <xdr:row>5</xdr:row>
          <xdr:rowOff>85725</xdr:rowOff>
        </xdr:to>
        <xdr:sp macro="" textlink="">
          <xdr:nvSpPr>
            <xdr:cNvPr id="1569003" name="Button 4331" hidden="1">
              <a:extLst>
                <a:ext uri="{63B3BB69-23CF-44E3-9099-C40C66FF867C}">
                  <a14:compatExt spid="_x0000_s1569003"/>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4105275</xdr:colOff>
          <xdr:row>3</xdr:row>
          <xdr:rowOff>95250</xdr:rowOff>
        </xdr:from>
        <xdr:to>
          <xdr:col>6</xdr:col>
          <xdr:colOff>209550</xdr:colOff>
          <xdr:row>5</xdr:row>
          <xdr:rowOff>85725</xdr:rowOff>
        </xdr:to>
        <xdr:sp macro="" textlink="">
          <xdr:nvSpPr>
            <xdr:cNvPr id="1569250" name="Button 4578" hidden="1">
              <a:extLst>
                <a:ext uri="{63B3BB69-23CF-44E3-9099-C40C66FF867C}">
                  <a14:compatExt spid="_x0000_s156925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0075" cy="1495425"/>
    <xdr:pic>
      <xdr:nvPicPr>
        <xdr:cNvPr id="1873178"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77400" y="14382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409575</xdr:colOff>
      <xdr:row>9</xdr:row>
      <xdr:rowOff>503969</xdr:rowOff>
    </xdr:to>
    <xdr:sp macro="" textlink="">
      <xdr:nvSpPr>
        <xdr:cNvPr id="5828" name="TextBox 19"/>
        <xdr:cNvSpPr txBox="1"/>
      </xdr:nvSpPr>
      <xdr:spPr>
        <a:xfrm>
          <a:off x="9667875" y="33813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409575</xdr:colOff>
      <xdr:row>10</xdr:row>
      <xdr:rowOff>503969</xdr:rowOff>
    </xdr:to>
    <xdr:sp macro="" textlink="">
      <xdr:nvSpPr>
        <xdr:cNvPr id="5829" name="TextBox 20"/>
        <xdr:cNvSpPr txBox="1"/>
      </xdr:nvSpPr>
      <xdr:spPr>
        <a:xfrm>
          <a:off x="9667875" y="398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409575</xdr:colOff>
      <xdr:row>11</xdr:row>
      <xdr:rowOff>506053</xdr:rowOff>
    </xdr:to>
    <xdr:sp macro="" textlink="">
      <xdr:nvSpPr>
        <xdr:cNvPr id="5830" name="TextBox 21"/>
        <xdr:cNvSpPr txBox="1"/>
      </xdr:nvSpPr>
      <xdr:spPr>
        <a:xfrm>
          <a:off x="9667875" y="45815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506053</xdr:rowOff>
    </xdr:to>
    <xdr:sp macro="" textlink="">
      <xdr:nvSpPr>
        <xdr:cNvPr id="5831" name="TextBox 22"/>
        <xdr:cNvSpPr txBox="1"/>
      </xdr:nvSpPr>
      <xdr:spPr>
        <a:xfrm>
          <a:off x="9667875" y="5219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496682</xdr:rowOff>
    </xdr:to>
    <xdr:sp macro="" textlink="">
      <xdr:nvSpPr>
        <xdr:cNvPr id="5832" name="TextBox 23"/>
        <xdr:cNvSpPr txBox="1"/>
      </xdr:nvSpPr>
      <xdr:spPr>
        <a:xfrm>
          <a:off x="9667875" y="58578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504825</xdr:rowOff>
    </xdr:to>
    <xdr:sp macro="" textlink="">
      <xdr:nvSpPr>
        <xdr:cNvPr id="5833" name="TextBox 24"/>
        <xdr:cNvSpPr txBox="1"/>
      </xdr:nvSpPr>
      <xdr:spPr>
        <a:xfrm>
          <a:off x="9667875" y="6496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505867</xdr:rowOff>
    </xdr:to>
    <xdr:sp macro="" textlink="">
      <xdr:nvSpPr>
        <xdr:cNvPr id="5834" name="TextBox 25"/>
        <xdr:cNvSpPr txBox="1"/>
      </xdr:nvSpPr>
      <xdr:spPr>
        <a:xfrm>
          <a:off x="9667875" y="7105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503858</xdr:rowOff>
    </xdr:to>
    <xdr:sp macro="" textlink="">
      <xdr:nvSpPr>
        <xdr:cNvPr id="5835" name="TextBox 26"/>
        <xdr:cNvSpPr txBox="1"/>
      </xdr:nvSpPr>
      <xdr:spPr>
        <a:xfrm>
          <a:off x="9667875" y="7734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505197</xdr:rowOff>
    </xdr:to>
    <xdr:sp macro="" textlink="">
      <xdr:nvSpPr>
        <xdr:cNvPr id="5836" name="TextBox 27"/>
        <xdr:cNvSpPr txBox="1"/>
      </xdr:nvSpPr>
      <xdr:spPr>
        <a:xfrm>
          <a:off x="9667875" y="8439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505867</xdr:rowOff>
    </xdr:to>
    <xdr:sp macro="" textlink="">
      <xdr:nvSpPr>
        <xdr:cNvPr id="5837" name="TextBox 28"/>
        <xdr:cNvSpPr txBox="1"/>
      </xdr:nvSpPr>
      <xdr:spPr>
        <a:xfrm>
          <a:off x="9667875" y="9134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496682</xdr:rowOff>
    </xdr:to>
    <xdr:sp macro="" textlink="">
      <xdr:nvSpPr>
        <xdr:cNvPr id="5838" name="TextBox 29"/>
        <xdr:cNvSpPr txBox="1"/>
      </xdr:nvSpPr>
      <xdr:spPr>
        <a:xfrm>
          <a:off x="9667875" y="9763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506053</xdr:rowOff>
    </xdr:to>
    <xdr:sp macro="" textlink="">
      <xdr:nvSpPr>
        <xdr:cNvPr id="5839" name="TextBox 30"/>
        <xdr:cNvSpPr txBox="1"/>
      </xdr:nvSpPr>
      <xdr:spPr>
        <a:xfrm>
          <a:off x="9667875" y="10401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503858</xdr:rowOff>
    </xdr:to>
    <xdr:sp macro="" textlink="">
      <xdr:nvSpPr>
        <xdr:cNvPr id="5840" name="TextBox 31"/>
        <xdr:cNvSpPr txBox="1"/>
      </xdr:nvSpPr>
      <xdr:spPr>
        <a:xfrm>
          <a:off x="9667875" y="11039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409575</xdr:colOff>
      <xdr:row>22</xdr:row>
      <xdr:rowOff>505197</xdr:rowOff>
    </xdr:to>
    <xdr:sp macro="" textlink="">
      <xdr:nvSpPr>
        <xdr:cNvPr id="5841" name="TextBox 32"/>
        <xdr:cNvSpPr txBox="1"/>
      </xdr:nvSpPr>
      <xdr:spPr>
        <a:xfrm>
          <a:off x="9667875" y="11620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409575</xdr:colOff>
      <xdr:row>23</xdr:row>
      <xdr:rowOff>503969</xdr:rowOff>
    </xdr:to>
    <xdr:sp macro="" textlink="">
      <xdr:nvSpPr>
        <xdr:cNvPr id="5842" name="TextBox 33"/>
        <xdr:cNvSpPr txBox="1"/>
      </xdr:nvSpPr>
      <xdr:spPr>
        <a:xfrm>
          <a:off x="9667875" y="12211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409575</xdr:colOff>
      <xdr:row>24</xdr:row>
      <xdr:rowOff>496645</xdr:rowOff>
    </xdr:to>
    <xdr:sp macro="" textlink="">
      <xdr:nvSpPr>
        <xdr:cNvPr id="5843" name="TextBox 34"/>
        <xdr:cNvSpPr txBox="1"/>
      </xdr:nvSpPr>
      <xdr:spPr>
        <a:xfrm>
          <a:off x="9667875" y="12811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409575</xdr:colOff>
      <xdr:row>25</xdr:row>
      <xdr:rowOff>504527</xdr:rowOff>
    </xdr:to>
    <xdr:sp macro="" textlink="">
      <xdr:nvSpPr>
        <xdr:cNvPr id="5844" name="TextBox 35"/>
        <xdr:cNvSpPr txBox="1"/>
      </xdr:nvSpPr>
      <xdr:spPr>
        <a:xfrm>
          <a:off x="9667875" y="1345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0</xdr:col>
      <xdr:colOff>142875</xdr:colOff>
      <xdr:row>3</xdr:row>
      <xdr:rowOff>133350</xdr:rowOff>
    </xdr:from>
    <xdr:ext cx="1352550" cy="381000"/>
    <xdr:pic>
      <xdr:nvPicPr>
        <xdr:cNvPr id="1793749" name="Picture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923925"/>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26</xdr:row>
      <xdr:rowOff>162223</xdr:rowOff>
    </xdr:from>
    <xdr:to>
      <xdr:col>26</xdr:col>
      <xdr:colOff>104226</xdr:colOff>
      <xdr:row>28</xdr:row>
      <xdr:rowOff>57299</xdr:rowOff>
    </xdr:to>
    <xdr:sp macro="" textlink="" fLocksText="0">
      <xdr:nvSpPr>
        <xdr:cNvPr id="5846" name="Rounded Rectangle 36">
          <a:hlinkClick xmlns:r="http://schemas.openxmlformats.org/officeDocument/2006/relationships" r:id="rId2"/>
        </xdr:cNvPr>
        <xdr:cNvSpPr/>
      </xdr:nvSpPr>
      <xdr:spPr>
        <a:xfrm>
          <a:off x="9705975" y="14192250"/>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Næste</a:t>
          </a:r>
        </a:p>
      </xdr:txBody>
    </xdr:sp>
    <xdr:clientData/>
  </xdr:twoCellAnchor>
  <mc:AlternateContent xmlns:mc="http://schemas.openxmlformats.org/markup-compatibility/2006">
    <mc:Choice xmlns:a14="http://schemas.microsoft.com/office/drawing/2010/main" Requires="a14">
      <xdr:twoCellAnchor>
        <xdr:from>
          <xdr:col>2</xdr:col>
          <xdr:colOff>2800350</xdr:colOff>
          <xdr:row>3</xdr:row>
          <xdr:rowOff>104775</xdr:rowOff>
        </xdr:from>
        <xdr:to>
          <xdr:col>2</xdr:col>
          <xdr:colOff>3876675</xdr:colOff>
          <xdr:row>5</xdr:row>
          <xdr:rowOff>85725</xdr:rowOff>
        </xdr:to>
        <xdr:sp macro="" textlink="">
          <xdr:nvSpPr>
            <xdr:cNvPr id="1459049" name="Button 3945" hidden="1">
              <a:extLst>
                <a:ext uri="{63B3BB69-23CF-44E3-9099-C40C66FF867C}">
                  <a14:compatExt spid="_x0000_s1459049"/>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38100</xdr:colOff>
          <xdr:row>5</xdr:row>
          <xdr:rowOff>76200</xdr:rowOff>
        </xdr:to>
        <xdr:sp macro="" textlink="">
          <xdr:nvSpPr>
            <xdr:cNvPr id="1627207" name="Button 4167" hidden="1">
              <a:extLst>
                <a:ext uri="{63B3BB69-23CF-44E3-9099-C40C66FF867C}">
                  <a14:compatExt spid="_x0000_s1627207"/>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466850"/>
    <xdr:pic>
      <xdr:nvPicPr>
        <xdr:cNvPr id="1793751" name="Picture 3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67875" y="1352550"/>
          <a:ext cx="82200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419100</xdr:colOff>
      <xdr:row>9</xdr:row>
      <xdr:rowOff>505867</xdr:rowOff>
    </xdr:to>
    <xdr:sp macro="" textlink="">
      <xdr:nvSpPr>
        <xdr:cNvPr id="14477" name="TextBox 42"/>
        <xdr:cNvSpPr txBox="1"/>
      </xdr:nvSpPr>
      <xdr:spPr>
        <a:xfrm>
          <a:off x="9791700"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419100</xdr:colOff>
      <xdr:row>16</xdr:row>
      <xdr:rowOff>503634</xdr:rowOff>
    </xdr:to>
    <xdr:sp macro="" textlink="">
      <xdr:nvSpPr>
        <xdr:cNvPr id="14478" name="TextBox 44"/>
        <xdr:cNvSpPr txBox="1"/>
      </xdr:nvSpPr>
      <xdr:spPr>
        <a:xfrm>
          <a:off x="9791700" y="8020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419100</xdr:colOff>
      <xdr:row>24</xdr:row>
      <xdr:rowOff>503858</xdr:rowOff>
    </xdr:to>
    <xdr:sp macro="" textlink="">
      <xdr:nvSpPr>
        <xdr:cNvPr id="14479" name="TextBox 45"/>
        <xdr:cNvSpPr txBox="1"/>
      </xdr:nvSpPr>
      <xdr:spPr>
        <a:xfrm>
          <a:off x="9791700" y="13954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419100</xdr:colOff>
      <xdr:row>17</xdr:row>
      <xdr:rowOff>505569</xdr:rowOff>
    </xdr:to>
    <xdr:sp macro="" textlink="">
      <xdr:nvSpPr>
        <xdr:cNvPr id="14480" name="TextBox 46"/>
        <xdr:cNvSpPr txBox="1"/>
      </xdr:nvSpPr>
      <xdr:spPr>
        <a:xfrm>
          <a:off x="9791700" y="8705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419100</xdr:colOff>
      <xdr:row>18</xdr:row>
      <xdr:rowOff>503411</xdr:rowOff>
    </xdr:to>
    <xdr:sp macro="" textlink="">
      <xdr:nvSpPr>
        <xdr:cNvPr id="14481" name="TextBox 47"/>
        <xdr:cNvSpPr txBox="1"/>
      </xdr:nvSpPr>
      <xdr:spPr>
        <a:xfrm>
          <a:off x="9791700" y="9458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419100</xdr:colOff>
      <xdr:row>19</xdr:row>
      <xdr:rowOff>503634</xdr:rowOff>
    </xdr:to>
    <xdr:sp macro="" textlink="">
      <xdr:nvSpPr>
        <xdr:cNvPr id="14482" name="TextBox 48"/>
        <xdr:cNvSpPr txBox="1"/>
      </xdr:nvSpPr>
      <xdr:spPr>
        <a:xfrm>
          <a:off x="9791700" y="102393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419100</xdr:colOff>
      <xdr:row>20</xdr:row>
      <xdr:rowOff>513927</xdr:rowOff>
    </xdr:to>
    <xdr:sp macro="" textlink="">
      <xdr:nvSpPr>
        <xdr:cNvPr id="14483" name="TextBox 49"/>
        <xdr:cNvSpPr txBox="1"/>
      </xdr:nvSpPr>
      <xdr:spPr>
        <a:xfrm>
          <a:off x="9791700" y="10925175"/>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419100</xdr:colOff>
      <xdr:row>21</xdr:row>
      <xdr:rowOff>506313</xdr:rowOff>
    </xdr:to>
    <xdr:sp macro="" textlink="">
      <xdr:nvSpPr>
        <xdr:cNvPr id="14484" name="TextBox 50"/>
        <xdr:cNvSpPr txBox="1"/>
      </xdr:nvSpPr>
      <xdr:spPr>
        <a:xfrm>
          <a:off x="9791700" y="116586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419100</xdr:colOff>
      <xdr:row>22</xdr:row>
      <xdr:rowOff>504230</xdr:rowOff>
    </xdr:to>
    <xdr:sp macro="" textlink="">
      <xdr:nvSpPr>
        <xdr:cNvPr id="14485" name="TextBox 51"/>
        <xdr:cNvSpPr txBox="1"/>
      </xdr:nvSpPr>
      <xdr:spPr>
        <a:xfrm>
          <a:off x="9791700" y="12430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419100</xdr:colOff>
      <xdr:row>23</xdr:row>
      <xdr:rowOff>503374</xdr:rowOff>
    </xdr:to>
    <xdr:sp macro="" textlink="">
      <xdr:nvSpPr>
        <xdr:cNvPr id="14486" name="TextBox 52"/>
        <xdr:cNvSpPr txBox="1"/>
      </xdr:nvSpPr>
      <xdr:spPr>
        <a:xfrm>
          <a:off x="9791700" y="13163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419100</xdr:colOff>
      <xdr:row>25</xdr:row>
      <xdr:rowOff>505197</xdr:rowOff>
    </xdr:to>
    <xdr:sp macro="" textlink="">
      <xdr:nvSpPr>
        <xdr:cNvPr id="14487" name="TextBox 53"/>
        <xdr:cNvSpPr txBox="1"/>
      </xdr:nvSpPr>
      <xdr:spPr>
        <a:xfrm>
          <a:off x="9791700" y="14658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419100</xdr:colOff>
      <xdr:row>26</xdr:row>
      <xdr:rowOff>503858</xdr:rowOff>
    </xdr:to>
    <xdr:sp macro="" textlink="">
      <xdr:nvSpPr>
        <xdr:cNvPr id="14488" name="TextBox 54"/>
        <xdr:cNvSpPr txBox="1"/>
      </xdr:nvSpPr>
      <xdr:spPr>
        <a:xfrm>
          <a:off x="9791700" y="15354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419100</xdr:colOff>
      <xdr:row>27</xdr:row>
      <xdr:rowOff>513548</xdr:rowOff>
    </xdr:to>
    <xdr:sp macro="" textlink="">
      <xdr:nvSpPr>
        <xdr:cNvPr id="14489" name="TextBox 55"/>
        <xdr:cNvSpPr txBox="1"/>
      </xdr:nvSpPr>
      <xdr:spPr>
        <a:xfrm>
          <a:off x="9791700" y="160591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419100</xdr:colOff>
      <xdr:row>28</xdr:row>
      <xdr:rowOff>504565</xdr:rowOff>
    </xdr:to>
    <xdr:sp macro="" textlink="">
      <xdr:nvSpPr>
        <xdr:cNvPr id="14490" name="TextBox 56"/>
        <xdr:cNvSpPr txBox="1"/>
      </xdr:nvSpPr>
      <xdr:spPr>
        <a:xfrm>
          <a:off x="9791700" y="167640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419100</xdr:colOff>
      <xdr:row>29</xdr:row>
      <xdr:rowOff>506164</xdr:rowOff>
    </xdr:to>
    <xdr:sp macro="" textlink="">
      <xdr:nvSpPr>
        <xdr:cNvPr id="14491" name="TextBox 57"/>
        <xdr:cNvSpPr txBox="1"/>
      </xdr:nvSpPr>
      <xdr:spPr>
        <a:xfrm>
          <a:off x="9791700" y="17440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419100</xdr:colOff>
      <xdr:row>30</xdr:row>
      <xdr:rowOff>505569</xdr:rowOff>
    </xdr:to>
    <xdr:sp macro="" textlink="">
      <xdr:nvSpPr>
        <xdr:cNvPr id="14492" name="TextBox 58"/>
        <xdr:cNvSpPr txBox="1"/>
      </xdr:nvSpPr>
      <xdr:spPr>
        <a:xfrm>
          <a:off x="9791700" y="181641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419100</xdr:colOff>
      <xdr:row>31</xdr:row>
      <xdr:rowOff>513319</xdr:rowOff>
    </xdr:to>
    <xdr:sp macro="" textlink="">
      <xdr:nvSpPr>
        <xdr:cNvPr id="14493" name="TextBox 59"/>
        <xdr:cNvSpPr txBox="1"/>
      </xdr:nvSpPr>
      <xdr:spPr>
        <a:xfrm>
          <a:off x="9791700" y="18916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419100</xdr:colOff>
      <xdr:row>32</xdr:row>
      <xdr:rowOff>505271</xdr:rowOff>
    </xdr:to>
    <xdr:sp macro="" textlink="">
      <xdr:nvSpPr>
        <xdr:cNvPr id="14494" name="TextBox 60"/>
        <xdr:cNvSpPr txBox="1"/>
      </xdr:nvSpPr>
      <xdr:spPr>
        <a:xfrm>
          <a:off x="9791700" y="19602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419100</xdr:colOff>
      <xdr:row>33</xdr:row>
      <xdr:rowOff>505197</xdr:rowOff>
    </xdr:to>
    <xdr:sp macro="" textlink="">
      <xdr:nvSpPr>
        <xdr:cNvPr id="14495" name="TextBox 61"/>
        <xdr:cNvSpPr txBox="1"/>
      </xdr:nvSpPr>
      <xdr:spPr>
        <a:xfrm>
          <a:off x="9791700" y="20269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419100</xdr:colOff>
      <xdr:row>34</xdr:row>
      <xdr:rowOff>506016</xdr:rowOff>
    </xdr:to>
    <xdr:sp macro="" textlink="">
      <xdr:nvSpPr>
        <xdr:cNvPr id="14496" name="TextBox 62"/>
        <xdr:cNvSpPr txBox="1"/>
      </xdr:nvSpPr>
      <xdr:spPr>
        <a:xfrm>
          <a:off x="9791700" y="20964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419100</xdr:colOff>
      <xdr:row>35</xdr:row>
      <xdr:rowOff>505197</xdr:rowOff>
    </xdr:to>
    <xdr:sp macro="" textlink="">
      <xdr:nvSpPr>
        <xdr:cNvPr id="14497" name="TextBox 63"/>
        <xdr:cNvSpPr txBox="1"/>
      </xdr:nvSpPr>
      <xdr:spPr>
        <a:xfrm>
          <a:off x="9791700" y="216122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419100</xdr:colOff>
      <xdr:row>36</xdr:row>
      <xdr:rowOff>505867</xdr:rowOff>
    </xdr:to>
    <xdr:sp macro="" textlink="">
      <xdr:nvSpPr>
        <xdr:cNvPr id="14498" name="TextBox 64"/>
        <xdr:cNvSpPr txBox="1"/>
      </xdr:nvSpPr>
      <xdr:spPr>
        <a:xfrm>
          <a:off x="9791700" y="22307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419100</xdr:colOff>
      <xdr:row>37</xdr:row>
      <xdr:rowOff>505458</xdr:rowOff>
    </xdr:to>
    <xdr:sp macro="" textlink="">
      <xdr:nvSpPr>
        <xdr:cNvPr id="14499" name="TextBox 65"/>
        <xdr:cNvSpPr txBox="1"/>
      </xdr:nvSpPr>
      <xdr:spPr>
        <a:xfrm>
          <a:off x="9791700" y="22936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419100</xdr:colOff>
      <xdr:row>38</xdr:row>
      <xdr:rowOff>505867</xdr:rowOff>
    </xdr:to>
    <xdr:sp macro="" textlink="">
      <xdr:nvSpPr>
        <xdr:cNvPr id="14500" name="TextBox 66"/>
        <xdr:cNvSpPr txBox="1"/>
      </xdr:nvSpPr>
      <xdr:spPr>
        <a:xfrm>
          <a:off x="9791700" y="23555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419100</xdr:colOff>
      <xdr:row>39</xdr:row>
      <xdr:rowOff>506016</xdr:rowOff>
    </xdr:to>
    <xdr:sp macro="" textlink="">
      <xdr:nvSpPr>
        <xdr:cNvPr id="14501" name="TextBox 67"/>
        <xdr:cNvSpPr txBox="1"/>
      </xdr:nvSpPr>
      <xdr:spPr>
        <a:xfrm>
          <a:off x="9791700" y="24183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419100</xdr:colOff>
      <xdr:row>40</xdr:row>
      <xdr:rowOff>504974</xdr:rowOff>
    </xdr:to>
    <xdr:sp macro="" textlink="">
      <xdr:nvSpPr>
        <xdr:cNvPr id="14502" name="TextBox 68"/>
        <xdr:cNvSpPr txBox="1"/>
      </xdr:nvSpPr>
      <xdr:spPr>
        <a:xfrm>
          <a:off x="9791700" y="24831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419100</xdr:colOff>
      <xdr:row>41</xdr:row>
      <xdr:rowOff>496389</xdr:rowOff>
    </xdr:to>
    <xdr:sp macro="" textlink="">
      <xdr:nvSpPr>
        <xdr:cNvPr id="14503" name="TextBox 69"/>
        <xdr:cNvSpPr txBox="1"/>
      </xdr:nvSpPr>
      <xdr:spPr>
        <a:xfrm>
          <a:off x="9791700" y="2557462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419100</xdr:colOff>
      <xdr:row>42</xdr:row>
      <xdr:rowOff>505867</xdr:rowOff>
    </xdr:to>
    <xdr:sp macro="" textlink="">
      <xdr:nvSpPr>
        <xdr:cNvPr id="14504" name="TextBox 70"/>
        <xdr:cNvSpPr txBox="1"/>
      </xdr:nvSpPr>
      <xdr:spPr>
        <a:xfrm>
          <a:off x="9791700" y="26231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419100</xdr:colOff>
      <xdr:row>43</xdr:row>
      <xdr:rowOff>504825</xdr:rowOff>
    </xdr:to>
    <xdr:sp macro="" textlink="">
      <xdr:nvSpPr>
        <xdr:cNvPr id="14505" name="TextBox 71"/>
        <xdr:cNvSpPr txBox="1"/>
      </xdr:nvSpPr>
      <xdr:spPr>
        <a:xfrm>
          <a:off x="9791700" y="268605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419100</xdr:colOff>
      <xdr:row>44</xdr:row>
      <xdr:rowOff>506053</xdr:rowOff>
    </xdr:to>
    <xdr:sp macro="" textlink="">
      <xdr:nvSpPr>
        <xdr:cNvPr id="14506" name="TextBox 72"/>
        <xdr:cNvSpPr txBox="1"/>
      </xdr:nvSpPr>
      <xdr:spPr>
        <a:xfrm>
          <a:off x="9791700" y="27470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419100</xdr:colOff>
      <xdr:row>45</xdr:row>
      <xdr:rowOff>505085</xdr:rowOff>
    </xdr:to>
    <xdr:sp macro="" textlink="">
      <xdr:nvSpPr>
        <xdr:cNvPr id="14507" name="TextBox 73"/>
        <xdr:cNvSpPr txBox="1"/>
      </xdr:nvSpPr>
      <xdr:spPr>
        <a:xfrm>
          <a:off x="9791700" y="28108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47</xdr:row>
      <xdr:rowOff>0</xdr:rowOff>
    </xdr:from>
    <xdr:to>
      <xdr:col>31</xdr:col>
      <xdr:colOff>419100</xdr:colOff>
      <xdr:row>47</xdr:row>
      <xdr:rowOff>505197</xdr:rowOff>
    </xdr:to>
    <xdr:sp macro="" textlink="">
      <xdr:nvSpPr>
        <xdr:cNvPr id="14508" name="TextBox 74"/>
        <xdr:cNvSpPr txBox="1"/>
      </xdr:nvSpPr>
      <xdr:spPr>
        <a:xfrm>
          <a:off x="9791700" y="294894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48</xdr:row>
      <xdr:rowOff>0</xdr:rowOff>
    </xdr:from>
    <xdr:to>
      <xdr:col>31</xdr:col>
      <xdr:colOff>419100</xdr:colOff>
      <xdr:row>48</xdr:row>
      <xdr:rowOff>506053</xdr:rowOff>
    </xdr:to>
    <xdr:sp macro="" textlink="">
      <xdr:nvSpPr>
        <xdr:cNvPr id="14509" name="TextBox 75"/>
        <xdr:cNvSpPr txBox="1"/>
      </xdr:nvSpPr>
      <xdr:spPr>
        <a:xfrm>
          <a:off x="9791700" y="30184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49</xdr:row>
      <xdr:rowOff>0</xdr:rowOff>
    </xdr:from>
    <xdr:to>
      <xdr:col>31</xdr:col>
      <xdr:colOff>419100</xdr:colOff>
      <xdr:row>49</xdr:row>
      <xdr:rowOff>506053</xdr:rowOff>
    </xdr:to>
    <xdr:sp macro="" textlink="">
      <xdr:nvSpPr>
        <xdr:cNvPr id="14510" name="TextBox 76"/>
        <xdr:cNvSpPr txBox="1"/>
      </xdr:nvSpPr>
      <xdr:spPr>
        <a:xfrm>
          <a:off x="9791700" y="30822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50</xdr:row>
      <xdr:rowOff>0</xdr:rowOff>
    </xdr:from>
    <xdr:to>
      <xdr:col>31</xdr:col>
      <xdr:colOff>419100</xdr:colOff>
      <xdr:row>50</xdr:row>
      <xdr:rowOff>505867</xdr:rowOff>
    </xdr:to>
    <xdr:sp macro="" textlink="">
      <xdr:nvSpPr>
        <xdr:cNvPr id="14511" name="TextBox 77"/>
        <xdr:cNvSpPr txBox="1"/>
      </xdr:nvSpPr>
      <xdr:spPr>
        <a:xfrm>
          <a:off x="9791700" y="31461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51</xdr:row>
      <xdr:rowOff>0</xdr:rowOff>
    </xdr:from>
    <xdr:to>
      <xdr:col>31</xdr:col>
      <xdr:colOff>419100</xdr:colOff>
      <xdr:row>51</xdr:row>
      <xdr:rowOff>505197</xdr:rowOff>
    </xdr:to>
    <xdr:sp macro="" textlink="">
      <xdr:nvSpPr>
        <xdr:cNvPr id="14512" name="TextBox 78"/>
        <xdr:cNvSpPr txBox="1"/>
      </xdr:nvSpPr>
      <xdr:spPr>
        <a:xfrm>
          <a:off x="9791700" y="32089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33500" cy="381000"/>
    <xdr:pic>
      <xdr:nvPicPr>
        <xdr:cNvPr id="1901745" name="Picture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89535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9823</xdr:colOff>
      <xdr:row>60</xdr:row>
      <xdr:rowOff>190500</xdr:rowOff>
    </xdr:from>
    <xdr:to>
      <xdr:col>26</xdr:col>
      <xdr:colOff>76600</xdr:colOff>
      <xdr:row>62</xdr:row>
      <xdr:rowOff>85576</xdr:rowOff>
    </xdr:to>
    <xdr:sp macro="" textlink="" fLocksText="0">
      <xdr:nvSpPr>
        <xdr:cNvPr id="14514" name="Rounded Rectangle 41">
          <a:hlinkClick xmlns:r="http://schemas.openxmlformats.org/officeDocument/2006/relationships" r:id="rId2"/>
        </xdr:cNvPr>
        <xdr:cNvSpPr/>
      </xdr:nvSpPr>
      <xdr:spPr>
        <a:xfrm>
          <a:off x="9801225" y="382524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Næste</a:t>
          </a:r>
        </a:p>
      </xdr:txBody>
    </xdr:sp>
    <xdr:clientData/>
  </xdr:twoCellAnchor>
  <xdr:twoCellAnchor>
    <xdr:from>
      <xdr:col>25</xdr:col>
      <xdr:colOff>0</xdr:colOff>
      <xdr:row>10</xdr:row>
      <xdr:rowOff>0</xdr:rowOff>
    </xdr:from>
    <xdr:to>
      <xdr:col>31</xdr:col>
      <xdr:colOff>419100</xdr:colOff>
      <xdr:row>10</xdr:row>
      <xdr:rowOff>506053</xdr:rowOff>
    </xdr:to>
    <xdr:sp macro="" textlink="">
      <xdr:nvSpPr>
        <xdr:cNvPr id="14515" name="TextBox 79"/>
        <xdr:cNvSpPr txBox="1"/>
      </xdr:nvSpPr>
      <xdr:spPr>
        <a:xfrm>
          <a:off x="9791700"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419100</xdr:colOff>
      <xdr:row>15</xdr:row>
      <xdr:rowOff>506016</xdr:rowOff>
    </xdr:to>
    <xdr:sp macro="" textlink="">
      <xdr:nvSpPr>
        <xdr:cNvPr id="14516" name="TextBox 80"/>
        <xdr:cNvSpPr txBox="1"/>
      </xdr:nvSpPr>
      <xdr:spPr>
        <a:xfrm>
          <a:off x="9791700" y="7258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11</xdr:row>
      <xdr:rowOff>476250</xdr:rowOff>
    </xdr:from>
    <xdr:ext cx="180975" cy="266700"/>
    <xdr:sp macro="" textlink="">
      <xdr:nvSpPr>
        <xdr:cNvPr id="14517" name="TextBox 43"/>
        <xdr:cNvSpPr txBox="1"/>
      </xdr:nvSpPr>
      <xdr:spPr>
        <a:xfrm>
          <a:off x="11068050" y="5095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11</xdr:row>
      <xdr:rowOff>361950</xdr:rowOff>
    </xdr:from>
    <xdr:ext cx="180975" cy="266700"/>
    <xdr:sp macro="" textlink="">
      <xdr:nvSpPr>
        <xdr:cNvPr id="14518" name="TextBox 81"/>
        <xdr:cNvSpPr txBox="1"/>
      </xdr:nvSpPr>
      <xdr:spPr>
        <a:xfrm>
          <a:off x="10887075" y="4981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11</xdr:row>
      <xdr:rowOff>0</xdr:rowOff>
    </xdr:from>
    <xdr:to>
      <xdr:col>31</xdr:col>
      <xdr:colOff>409575</xdr:colOff>
      <xdr:row>11</xdr:row>
      <xdr:rowOff>505867</xdr:rowOff>
    </xdr:to>
    <xdr:sp macro="" textlink="">
      <xdr:nvSpPr>
        <xdr:cNvPr id="14519" name="TextBox 82"/>
        <xdr:cNvSpPr txBox="1"/>
      </xdr:nvSpPr>
      <xdr:spPr>
        <a:xfrm>
          <a:off x="9791700" y="4619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506016</xdr:rowOff>
    </xdr:to>
    <xdr:sp macro="" textlink="">
      <xdr:nvSpPr>
        <xdr:cNvPr id="14520" name="TextBox 83"/>
        <xdr:cNvSpPr txBox="1"/>
      </xdr:nvSpPr>
      <xdr:spPr>
        <a:xfrm>
          <a:off x="9791700" y="5248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503858</xdr:rowOff>
    </xdr:to>
    <xdr:sp macro="" textlink="">
      <xdr:nvSpPr>
        <xdr:cNvPr id="14521" name="TextBox 84"/>
        <xdr:cNvSpPr txBox="1"/>
      </xdr:nvSpPr>
      <xdr:spPr>
        <a:xfrm>
          <a:off x="9791700" y="5895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505755</xdr:rowOff>
    </xdr:to>
    <xdr:sp macro="" textlink="">
      <xdr:nvSpPr>
        <xdr:cNvPr id="14522" name="TextBox 85"/>
        <xdr:cNvSpPr txBox="1"/>
      </xdr:nvSpPr>
      <xdr:spPr>
        <a:xfrm>
          <a:off x="9791700" y="660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409575</xdr:colOff>
      <xdr:row>46</xdr:row>
      <xdr:rowOff>505271</xdr:rowOff>
    </xdr:to>
    <xdr:sp macro="" textlink="">
      <xdr:nvSpPr>
        <xdr:cNvPr id="14523" name="TextBox 86"/>
        <xdr:cNvSpPr txBox="1"/>
      </xdr:nvSpPr>
      <xdr:spPr>
        <a:xfrm>
          <a:off x="9791700" y="28822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53</xdr:row>
      <xdr:rowOff>476250</xdr:rowOff>
    </xdr:from>
    <xdr:ext cx="180975" cy="266700"/>
    <xdr:sp macro="" textlink="">
      <xdr:nvSpPr>
        <xdr:cNvPr id="14524" name="TextBox 87"/>
        <xdr:cNvSpPr txBox="1"/>
      </xdr:nvSpPr>
      <xdr:spPr>
        <a:xfrm>
          <a:off x="11068050" y="33775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53</xdr:row>
      <xdr:rowOff>361950</xdr:rowOff>
    </xdr:from>
    <xdr:ext cx="180975" cy="266700"/>
    <xdr:sp macro="" textlink="">
      <xdr:nvSpPr>
        <xdr:cNvPr id="14525" name="TextBox 88"/>
        <xdr:cNvSpPr txBox="1"/>
      </xdr:nvSpPr>
      <xdr:spPr>
        <a:xfrm>
          <a:off x="10887075" y="33661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53</xdr:row>
      <xdr:rowOff>0</xdr:rowOff>
    </xdr:from>
    <xdr:to>
      <xdr:col>31</xdr:col>
      <xdr:colOff>409575</xdr:colOff>
      <xdr:row>53</xdr:row>
      <xdr:rowOff>513092</xdr:rowOff>
    </xdr:to>
    <xdr:sp macro="" textlink="">
      <xdr:nvSpPr>
        <xdr:cNvPr id="14526" name="TextBox 89"/>
        <xdr:cNvSpPr txBox="1"/>
      </xdr:nvSpPr>
      <xdr:spPr>
        <a:xfrm>
          <a:off x="9791700" y="3329940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54</xdr:row>
      <xdr:rowOff>0</xdr:rowOff>
    </xdr:from>
    <xdr:to>
      <xdr:col>31</xdr:col>
      <xdr:colOff>409575</xdr:colOff>
      <xdr:row>54</xdr:row>
      <xdr:rowOff>505197</xdr:rowOff>
    </xdr:to>
    <xdr:sp macro="" textlink="">
      <xdr:nvSpPr>
        <xdr:cNvPr id="14527" name="TextBox 90"/>
        <xdr:cNvSpPr txBox="1"/>
      </xdr:nvSpPr>
      <xdr:spPr>
        <a:xfrm>
          <a:off x="9791700" y="34080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55</xdr:row>
      <xdr:rowOff>0</xdr:rowOff>
    </xdr:from>
    <xdr:to>
      <xdr:col>31</xdr:col>
      <xdr:colOff>409575</xdr:colOff>
      <xdr:row>55</xdr:row>
      <xdr:rowOff>505867</xdr:rowOff>
    </xdr:to>
    <xdr:sp macro="" textlink="">
      <xdr:nvSpPr>
        <xdr:cNvPr id="14528" name="TextBox 91"/>
        <xdr:cNvSpPr txBox="1"/>
      </xdr:nvSpPr>
      <xdr:spPr>
        <a:xfrm>
          <a:off x="9791700" y="34671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56</xdr:row>
      <xdr:rowOff>0</xdr:rowOff>
    </xdr:from>
    <xdr:to>
      <xdr:col>31</xdr:col>
      <xdr:colOff>409575</xdr:colOff>
      <xdr:row>56</xdr:row>
      <xdr:rowOff>504565</xdr:rowOff>
    </xdr:to>
    <xdr:sp macro="" textlink="">
      <xdr:nvSpPr>
        <xdr:cNvPr id="14529" name="TextBox 92"/>
        <xdr:cNvSpPr txBox="1"/>
      </xdr:nvSpPr>
      <xdr:spPr>
        <a:xfrm>
          <a:off x="9791700" y="35299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57</xdr:row>
      <xdr:rowOff>0</xdr:rowOff>
    </xdr:from>
    <xdr:to>
      <xdr:col>31</xdr:col>
      <xdr:colOff>409575</xdr:colOff>
      <xdr:row>57</xdr:row>
      <xdr:rowOff>505458</xdr:rowOff>
    </xdr:to>
    <xdr:sp macro="" textlink="">
      <xdr:nvSpPr>
        <xdr:cNvPr id="14530" name="TextBox 93"/>
        <xdr:cNvSpPr txBox="1"/>
      </xdr:nvSpPr>
      <xdr:spPr>
        <a:xfrm>
          <a:off x="9791700" y="35975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58</xdr:row>
      <xdr:rowOff>0</xdr:rowOff>
    </xdr:from>
    <xdr:to>
      <xdr:col>31</xdr:col>
      <xdr:colOff>409575</xdr:colOff>
      <xdr:row>58</xdr:row>
      <xdr:rowOff>505755</xdr:rowOff>
    </xdr:to>
    <xdr:sp macro="" textlink="">
      <xdr:nvSpPr>
        <xdr:cNvPr id="14531" name="TextBox 94"/>
        <xdr:cNvSpPr txBox="1"/>
      </xdr:nvSpPr>
      <xdr:spPr>
        <a:xfrm>
          <a:off x="9791700" y="36595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59</xdr:row>
      <xdr:rowOff>0</xdr:rowOff>
    </xdr:from>
    <xdr:to>
      <xdr:col>31</xdr:col>
      <xdr:colOff>409575</xdr:colOff>
      <xdr:row>59</xdr:row>
      <xdr:rowOff>506016</xdr:rowOff>
    </xdr:to>
    <xdr:sp macro="" textlink="">
      <xdr:nvSpPr>
        <xdr:cNvPr id="14532" name="TextBox 95"/>
        <xdr:cNvSpPr txBox="1"/>
      </xdr:nvSpPr>
      <xdr:spPr>
        <a:xfrm>
          <a:off x="9791700" y="37252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52</xdr:row>
      <xdr:rowOff>0</xdr:rowOff>
    </xdr:from>
    <xdr:to>
      <xdr:col>31</xdr:col>
      <xdr:colOff>409575</xdr:colOff>
      <xdr:row>52</xdr:row>
      <xdr:rowOff>505458</xdr:rowOff>
    </xdr:to>
    <xdr:sp macro="" textlink="">
      <xdr:nvSpPr>
        <xdr:cNvPr id="14533" name="TextBox 97"/>
        <xdr:cNvSpPr txBox="1"/>
      </xdr:nvSpPr>
      <xdr:spPr>
        <a:xfrm>
          <a:off x="9791700" y="32680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2762250</xdr:colOff>
          <xdr:row>3</xdr:row>
          <xdr:rowOff>114300</xdr:rowOff>
        </xdr:from>
        <xdr:to>
          <xdr:col>2</xdr:col>
          <xdr:colOff>3838575</xdr:colOff>
          <xdr:row>5</xdr:row>
          <xdr:rowOff>104775</xdr:rowOff>
        </xdr:to>
        <xdr:sp macro="" textlink="">
          <xdr:nvSpPr>
            <xdr:cNvPr id="1555262" name="Button 9022" hidden="1">
              <a:extLst>
                <a:ext uri="{63B3BB69-23CF-44E3-9099-C40C66FF867C}">
                  <a14:compatExt spid="_x0000_s1555262"/>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3933825</xdr:colOff>
          <xdr:row>3</xdr:row>
          <xdr:rowOff>104775</xdr:rowOff>
        </xdr:from>
        <xdr:to>
          <xdr:col>5</xdr:col>
          <xdr:colOff>66675</xdr:colOff>
          <xdr:row>5</xdr:row>
          <xdr:rowOff>95250</xdr:rowOff>
        </xdr:to>
        <xdr:sp macro="" textlink="">
          <xdr:nvSpPr>
            <xdr:cNvPr id="1613246" name="Button 9662" hidden="1">
              <a:extLst>
                <a:ext uri="{63B3BB69-23CF-44E3-9099-C40C66FF867C}">
                  <a14:compatExt spid="_x0000_s1613246"/>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95425"/>
    <xdr:pic>
      <xdr:nvPicPr>
        <xdr:cNvPr id="1901766" name="Picture 9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791700" y="13239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504825</xdr:rowOff>
    </xdr:to>
    <xdr:sp macro="" textlink="">
      <xdr:nvSpPr>
        <xdr:cNvPr id="3640" name="TextBox 9"/>
        <xdr:cNvSpPr txBox="1"/>
      </xdr:nvSpPr>
      <xdr:spPr>
        <a:xfrm>
          <a:off x="9839325" y="3438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505867</xdr:rowOff>
    </xdr:to>
    <xdr:sp macro="" textlink="">
      <xdr:nvSpPr>
        <xdr:cNvPr id="3641" name="TextBox 10"/>
        <xdr:cNvSpPr txBox="1"/>
      </xdr:nvSpPr>
      <xdr:spPr>
        <a:xfrm>
          <a:off x="9839325" y="4648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504825</xdr:rowOff>
    </xdr:to>
    <xdr:sp macro="" textlink="">
      <xdr:nvSpPr>
        <xdr:cNvPr id="3642" name="TextBox 11"/>
        <xdr:cNvSpPr txBox="1"/>
      </xdr:nvSpPr>
      <xdr:spPr>
        <a:xfrm>
          <a:off x="9839325" y="5276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505867</xdr:rowOff>
    </xdr:to>
    <xdr:sp macro="" textlink="">
      <xdr:nvSpPr>
        <xdr:cNvPr id="3643" name="TextBox 12"/>
        <xdr:cNvSpPr txBox="1"/>
      </xdr:nvSpPr>
      <xdr:spPr>
        <a:xfrm>
          <a:off x="9839325" y="5886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505867</xdr:rowOff>
    </xdr:to>
    <xdr:sp macro="" textlink="">
      <xdr:nvSpPr>
        <xdr:cNvPr id="3644" name="TextBox 13"/>
        <xdr:cNvSpPr txBox="1"/>
      </xdr:nvSpPr>
      <xdr:spPr>
        <a:xfrm>
          <a:off x="9839325" y="651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505755</xdr:rowOff>
    </xdr:to>
    <xdr:sp macro="" textlink="">
      <xdr:nvSpPr>
        <xdr:cNvPr id="3645" name="TextBox 14"/>
        <xdr:cNvSpPr txBox="1"/>
      </xdr:nvSpPr>
      <xdr:spPr>
        <a:xfrm>
          <a:off x="9839325"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3646" name="TextBox 15"/>
        <xdr:cNvSpPr txBox="1"/>
      </xdr:nvSpPr>
      <xdr:spPr>
        <a:xfrm>
          <a:off x="9839325" y="7800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52550" cy="390525"/>
    <xdr:pic>
      <xdr:nvPicPr>
        <xdr:cNvPr id="1742399"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981075"/>
          <a:ext cx="13525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38398</xdr:colOff>
      <xdr:row>17</xdr:row>
      <xdr:rowOff>180826</xdr:rowOff>
    </xdr:from>
    <xdr:to>
      <xdr:col>25</xdr:col>
      <xdr:colOff>104226</xdr:colOff>
      <xdr:row>19</xdr:row>
      <xdr:rowOff>75902</xdr:rowOff>
    </xdr:to>
    <xdr:sp macro="" textlink="" fLocksText="0">
      <xdr:nvSpPr>
        <xdr:cNvPr id="3648" name="Rounded Rectangle 16">
          <a:hlinkClick xmlns:r="http://schemas.openxmlformats.org/officeDocument/2006/relationships" r:id="rId2"/>
        </xdr:cNvPr>
        <xdr:cNvSpPr/>
      </xdr:nvSpPr>
      <xdr:spPr>
        <a:xfrm>
          <a:off x="9877425" y="8562975"/>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Næste</a:t>
          </a:r>
        </a:p>
      </xdr:txBody>
    </xdr:sp>
    <xdr:clientData/>
  </xdr:twoCellAnchor>
  <xdr:twoCellAnchor>
    <xdr:from>
      <xdr:col>24</xdr:col>
      <xdr:colOff>0</xdr:colOff>
      <xdr:row>10</xdr:row>
      <xdr:rowOff>0</xdr:rowOff>
    </xdr:from>
    <xdr:to>
      <xdr:col>30</xdr:col>
      <xdr:colOff>409575</xdr:colOff>
      <xdr:row>10</xdr:row>
      <xdr:rowOff>503969</xdr:rowOff>
    </xdr:to>
    <xdr:sp macro="" textlink="">
      <xdr:nvSpPr>
        <xdr:cNvPr id="3649" name="TextBox 17"/>
        <xdr:cNvSpPr txBox="1"/>
      </xdr:nvSpPr>
      <xdr:spPr>
        <a:xfrm>
          <a:off x="9839325" y="40481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95250</xdr:rowOff>
        </xdr:from>
        <xdr:to>
          <xdr:col>2</xdr:col>
          <xdr:colOff>3895725</xdr:colOff>
          <xdr:row>5</xdr:row>
          <xdr:rowOff>85725</xdr:rowOff>
        </xdr:to>
        <xdr:sp macro="" textlink="">
          <xdr:nvSpPr>
            <xdr:cNvPr id="1434154" name="Button 2602" hidden="1">
              <a:extLst>
                <a:ext uri="{63B3BB69-23CF-44E3-9099-C40C66FF867C}">
                  <a14:compatExt spid="_x0000_s1434154"/>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95250</xdr:colOff>
          <xdr:row>5</xdr:row>
          <xdr:rowOff>76200</xdr:rowOff>
        </xdr:to>
        <xdr:sp macro="" textlink="">
          <xdr:nvSpPr>
            <xdr:cNvPr id="1434278" name="Button 2726" hidden="1">
              <a:extLst>
                <a:ext uri="{63B3BB69-23CF-44E3-9099-C40C66FF867C}">
                  <a14:compatExt spid="_x0000_s14342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6</xdr:row>
      <xdr:rowOff>0</xdr:rowOff>
    </xdr:from>
    <xdr:ext cx="8220075" cy="1504950"/>
    <xdr:pic>
      <xdr:nvPicPr>
        <xdr:cNvPr id="1742402" name="Picture 1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839325" y="1409700"/>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2948" name="TextBox 8"/>
        <xdr:cNvSpPr txBox="1"/>
      </xdr:nvSpPr>
      <xdr:spPr>
        <a:xfrm>
          <a:off x="9915525"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503969</xdr:rowOff>
    </xdr:to>
    <xdr:sp macro="" textlink="">
      <xdr:nvSpPr>
        <xdr:cNvPr id="2949" name="TextBox 9"/>
        <xdr:cNvSpPr txBox="1"/>
      </xdr:nvSpPr>
      <xdr:spPr>
        <a:xfrm>
          <a:off x="9915525"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503858</xdr:rowOff>
    </xdr:to>
    <xdr:sp macro="" textlink="">
      <xdr:nvSpPr>
        <xdr:cNvPr id="2950" name="TextBox 10"/>
        <xdr:cNvSpPr txBox="1"/>
      </xdr:nvSpPr>
      <xdr:spPr>
        <a:xfrm>
          <a:off x="9915525" y="4581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506053</xdr:rowOff>
    </xdr:to>
    <xdr:sp macro="" textlink="">
      <xdr:nvSpPr>
        <xdr:cNvPr id="2951" name="TextBox 11"/>
        <xdr:cNvSpPr txBox="1"/>
      </xdr:nvSpPr>
      <xdr:spPr>
        <a:xfrm>
          <a:off x="9915525" y="5162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504899</xdr:rowOff>
    </xdr:to>
    <xdr:sp macro="" textlink="">
      <xdr:nvSpPr>
        <xdr:cNvPr id="2952" name="TextBox 12"/>
        <xdr:cNvSpPr txBox="1"/>
      </xdr:nvSpPr>
      <xdr:spPr>
        <a:xfrm>
          <a:off x="9915525" y="5800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0</xdr:colOff>
      <xdr:row>3</xdr:row>
      <xdr:rowOff>133350</xdr:rowOff>
    </xdr:from>
    <xdr:ext cx="1352550" cy="381000"/>
    <xdr:pic>
      <xdr:nvPicPr>
        <xdr:cNvPr id="15420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895350"/>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9823</xdr:colOff>
      <xdr:row>14</xdr:row>
      <xdr:rowOff>162223</xdr:rowOff>
    </xdr:from>
    <xdr:to>
      <xdr:col>25</xdr:col>
      <xdr:colOff>76600</xdr:colOff>
      <xdr:row>16</xdr:row>
      <xdr:rowOff>57299</xdr:rowOff>
    </xdr:to>
    <xdr:sp macro="" textlink="" fLocksText="0">
      <xdr:nvSpPr>
        <xdr:cNvPr id="2954" name="Rounded Rectangle 13">
          <a:hlinkClick xmlns:r="http://schemas.openxmlformats.org/officeDocument/2006/relationships" r:id="rId2"/>
        </xdr:cNvPr>
        <xdr:cNvSpPr/>
      </xdr:nvSpPr>
      <xdr:spPr>
        <a:xfrm>
          <a:off x="9925050" y="6524625"/>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Næste</a:t>
          </a:r>
        </a:p>
      </xdr:txBody>
    </xdr:sp>
    <xdr:clientData/>
  </xdr:twoCellAnchor>
  <mc:AlternateContent xmlns:mc="http://schemas.openxmlformats.org/markup-compatibility/2006">
    <mc:Choice xmlns:a14="http://schemas.microsoft.com/office/drawing/2010/main" Requires="a14">
      <xdr:twoCellAnchor>
        <xdr:from>
          <xdr:col>2</xdr:col>
          <xdr:colOff>2743200</xdr:colOff>
          <xdr:row>3</xdr:row>
          <xdr:rowOff>114300</xdr:rowOff>
        </xdr:from>
        <xdr:to>
          <xdr:col>2</xdr:col>
          <xdr:colOff>3819525</xdr:colOff>
          <xdr:row>5</xdr:row>
          <xdr:rowOff>104775</xdr:rowOff>
        </xdr:to>
        <xdr:sp macro="" textlink="">
          <xdr:nvSpPr>
            <xdr:cNvPr id="1541265" name="Button 2193" hidden="1">
              <a:extLst>
                <a:ext uri="{63B3BB69-23CF-44E3-9099-C40C66FF867C}">
                  <a14:compatExt spid="_x0000_s154126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3914775</xdr:colOff>
          <xdr:row>3</xdr:row>
          <xdr:rowOff>104775</xdr:rowOff>
        </xdr:from>
        <xdr:to>
          <xdr:col>5</xdr:col>
          <xdr:colOff>85725</xdr:colOff>
          <xdr:row>5</xdr:row>
          <xdr:rowOff>95250</xdr:rowOff>
        </xdr:to>
        <xdr:sp macro="" textlink="">
          <xdr:nvSpPr>
            <xdr:cNvPr id="1541355" name="Button 2283" hidden="1">
              <a:extLst>
                <a:ext uri="{63B3BB69-23CF-44E3-9099-C40C66FF867C}">
                  <a14:compatExt spid="_x0000_s154135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9600" cy="1495425"/>
    <xdr:pic>
      <xdr:nvPicPr>
        <xdr:cNvPr id="1542027" name="Picture 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15525" y="1323975"/>
          <a:ext cx="822960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41"/>
  <sheetViews>
    <sheetView zoomScale="115" zoomScaleNormal="115" workbookViewId="0">
      <selection activeCell="D37" sqref="A37:IV37"/>
    </sheetView>
  </sheetViews>
  <sheetFormatPr defaultColWidth="11.42578125" defaultRowHeight="11.25" customHeight="1" x14ac:dyDescent="0.25"/>
  <cols>
    <col min="1" max="1" width="4.140625" style="17" customWidth="1"/>
    <col min="2" max="2" width="46.5703125" style="17" customWidth="1"/>
    <col min="3" max="3" width="6.140625" style="17" customWidth="1"/>
    <col min="4" max="4" width="56.7109375" style="17" customWidth="1"/>
    <col min="5" max="5" width="5.7109375" style="17" customWidth="1"/>
    <col min="6" max="6" width="94.7109375" style="17" customWidth="1"/>
    <col min="7" max="7" width="4.5703125" style="17" customWidth="1"/>
    <col min="8" max="8" width="18.28515625" style="17" customWidth="1"/>
    <col min="9" max="16384" width="11.42578125" style="17"/>
  </cols>
  <sheetData>
    <row r="1" spans="1:12" ht="11.25" customHeight="1" x14ac:dyDescent="0.25">
      <c r="B1" s="16" t="s">
        <v>1072</v>
      </c>
      <c r="C1" s="14"/>
      <c r="D1" s="16" t="s">
        <v>1073</v>
      </c>
      <c r="E1" s="16" t="s">
        <v>1074</v>
      </c>
      <c r="G1" s="122" t="s">
        <v>1075</v>
      </c>
      <c r="H1" s="18"/>
      <c r="I1" s="18"/>
      <c r="J1" s="18"/>
      <c r="K1" s="18"/>
      <c r="L1" s="39"/>
    </row>
    <row r="2" spans="1:12" ht="11.25" customHeight="1" x14ac:dyDescent="0.25">
      <c r="A2" s="14" t="s">
        <v>1076</v>
      </c>
      <c r="B2" s="14" t="s">
        <v>1077</v>
      </c>
      <c r="C2" s="15" t="s">
        <v>1078</v>
      </c>
      <c r="D2" s="15" t="s">
        <v>1079</v>
      </c>
      <c r="E2" s="14" t="s">
        <v>1080</v>
      </c>
      <c r="F2" s="14" t="s">
        <v>1081</v>
      </c>
      <c r="G2" s="123">
        <v>1</v>
      </c>
      <c r="L2" s="41"/>
    </row>
    <row r="3" spans="1:12" ht="11.25" customHeight="1" x14ac:dyDescent="0.25">
      <c r="A3" s="14"/>
      <c r="B3" s="14"/>
      <c r="C3" s="15"/>
      <c r="D3" s="15"/>
      <c r="E3" s="14" t="s">
        <v>1082</v>
      </c>
      <c r="F3" s="14" t="s">
        <v>1083</v>
      </c>
      <c r="G3" s="123">
        <v>1</v>
      </c>
      <c r="L3" s="41"/>
    </row>
    <row r="4" spans="1:12" ht="11.25" customHeight="1" x14ac:dyDescent="0.25">
      <c r="A4" s="14"/>
      <c r="B4" s="14"/>
      <c r="C4" s="14"/>
      <c r="D4" s="14"/>
      <c r="E4" s="14" t="s">
        <v>1084</v>
      </c>
      <c r="F4" s="14" t="s">
        <v>1085</v>
      </c>
      <c r="G4" s="123">
        <v>1</v>
      </c>
      <c r="L4" s="41"/>
    </row>
    <row r="5" spans="1:12" ht="11.25" customHeight="1" x14ac:dyDescent="0.25">
      <c r="A5" s="14"/>
      <c r="B5" s="14"/>
      <c r="C5" s="14"/>
      <c r="D5" s="14"/>
      <c r="E5" s="14" t="s">
        <v>1086</v>
      </c>
      <c r="F5" s="15" t="s">
        <v>1087</v>
      </c>
      <c r="G5" s="123">
        <v>1</v>
      </c>
    </row>
    <row r="6" spans="1:12" ht="11.25" customHeight="1" x14ac:dyDescent="0.25">
      <c r="C6" s="14"/>
      <c r="D6" s="14"/>
      <c r="G6" s="123"/>
    </row>
    <row r="7" spans="1:12" ht="11.25" customHeight="1" x14ac:dyDescent="0.25">
      <c r="A7" s="15" t="s">
        <v>1088</v>
      </c>
      <c r="B7" s="15" t="s">
        <v>1089</v>
      </c>
      <c r="C7" s="15" t="s">
        <v>1090</v>
      </c>
      <c r="D7" s="112" t="s">
        <v>1091</v>
      </c>
      <c r="E7" s="14" t="s">
        <v>1092</v>
      </c>
      <c r="F7" s="14" t="s">
        <v>1093</v>
      </c>
      <c r="G7" s="123">
        <v>1</v>
      </c>
    </row>
    <row r="8" spans="1:12" ht="11.25" customHeight="1" x14ac:dyDescent="0.25">
      <c r="B8" s="16"/>
      <c r="C8" s="31"/>
      <c r="D8" s="29"/>
      <c r="E8" s="14" t="s">
        <v>1094</v>
      </c>
      <c r="F8" s="14" t="s">
        <v>1095</v>
      </c>
      <c r="G8" s="123">
        <v>1</v>
      </c>
    </row>
    <row r="9" spans="1:12" ht="11.25" customHeight="1" x14ac:dyDescent="0.25">
      <c r="B9" s="16"/>
      <c r="C9" s="31"/>
      <c r="D9" s="29"/>
      <c r="E9" s="14" t="s">
        <v>1096</v>
      </c>
      <c r="F9" s="14" t="s">
        <v>1097</v>
      </c>
      <c r="G9" s="123">
        <v>1</v>
      </c>
    </row>
    <row r="10" spans="1:12" ht="11.25" customHeight="1" x14ac:dyDescent="0.25">
      <c r="B10" s="16"/>
      <c r="C10" s="31"/>
      <c r="D10" s="29"/>
      <c r="E10" s="14" t="s">
        <v>1098</v>
      </c>
      <c r="F10" s="14" t="s">
        <v>1099</v>
      </c>
      <c r="G10" s="123">
        <v>1</v>
      </c>
    </row>
    <row r="11" spans="1:12" ht="11.25" customHeight="1" x14ac:dyDescent="0.25">
      <c r="B11" s="16"/>
      <c r="C11" s="31"/>
      <c r="D11" s="15"/>
      <c r="E11" s="14"/>
      <c r="F11" s="14"/>
      <c r="G11" s="123"/>
    </row>
    <row r="12" spans="1:12" ht="11.25" customHeight="1" x14ac:dyDescent="0.25">
      <c r="B12" s="16"/>
      <c r="C12" s="15" t="s">
        <v>1100</v>
      </c>
      <c r="D12" s="15" t="s">
        <v>1101</v>
      </c>
      <c r="E12" s="15" t="s">
        <v>1102</v>
      </c>
      <c r="F12" s="14" t="s">
        <v>1103</v>
      </c>
      <c r="G12" s="123">
        <v>1</v>
      </c>
    </row>
    <row r="13" spans="1:12" ht="11.25" customHeight="1" x14ac:dyDescent="0.25">
      <c r="B13" s="16"/>
      <c r="E13" s="15" t="s">
        <v>1104</v>
      </c>
      <c r="F13" s="14" t="s">
        <v>1105</v>
      </c>
      <c r="G13" s="123">
        <v>1</v>
      </c>
      <c r="H13" s="14"/>
    </row>
    <row r="14" spans="1:12" ht="11.25" customHeight="1" x14ac:dyDescent="0.25">
      <c r="B14" s="16"/>
      <c r="E14" s="14"/>
      <c r="F14" s="14"/>
      <c r="G14" s="123"/>
    </row>
    <row r="15" spans="1:12" ht="11.25" customHeight="1" x14ac:dyDescent="0.25">
      <c r="A15" s="14" t="s">
        <v>1106</v>
      </c>
      <c r="B15" s="14" t="s">
        <v>1107</v>
      </c>
      <c r="C15" s="14" t="s">
        <v>1108</v>
      </c>
      <c r="D15" s="14" t="s">
        <v>1109</v>
      </c>
      <c r="E15" s="15" t="s">
        <v>1110</v>
      </c>
      <c r="F15" s="15" t="s">
        <v>1111</v>
      </c>
      <c r="G15" s="123">
        <v>1</v>
      </c>
    </row>
    <row r="16" spans="1:12" ht="11.25" customHeight="1" x14ac:dyDescent="0.25">
      <c r="B16" s="16"/>
      <c r="E16" s="15" t="s">
        <v>1112</v>
      </c>
      <c r="F16" s="14" t="s">
        <v>1113</v>
      </c>
      <c r="G16" s="123">
        <v>1</v>
      </c>
    </row>
    <row r="17" spans="1:7" ht="11.25" customHeight="1" x14ac:dyDescent="0.25">
      <c r="B17" s="16"/>
      <c r="E17" s="15" t="s">
        <v>1114</v>
      </c>
      <c r="F17" s="14" t="s">
        <v>1115</v>
      </c>
      <c r="G17" s="123">
        <v>1</v>
      </c>
    </row>
    <row r="18" spans="1:7" s="31" customFormat="1" ht="11.25" customHeight="1" x14ac:dyDescent="0.25">
      <c r="B18" s="29"/>
      <c r="C18" s="17"/>
      <c r="D18" s="14"/>
      <c r="E18" s="15" t="s">
        <v>1116</v>
      </c>
      <c r="F18" s="14" t="s">
        <v>1117</v>
      </c>
      <c r="G18" s="123">
        <v>1</v>
      </c>
    </row>
    <row r="19" spans="1:7" s="31" customFormat="1" ht="11.25" customHeight="1" x14ac:dyDescent="0.25">
      <c r="B19" s="29"/>
      <c r="C19" s="17"/>
      <c r="D19" s="14"/>
      <c r="G19" s="123"/>
    </row>
    <row r="20" spans="1:7" s="31" customFormat="1" ht="11.25" customHeight="1" x14ac:dyDescent="0.25">
      <c r="B20" s="29"/>
      <c r="C20" s="14" t="s">
        <v>1118</v>
      </c>
      <c r="D20" s="14" t="s">
        <v>1119</v>
      </c>
      <c r="E20" s="15" t="s">
        <v>1120</v>
      </c>
      <c r="F20" s="14" t="s">
        <v>1121</v>
      </c>
      <c r="G20" s="123">
        <v>1</v>
      </c>
    </row>
    <row r="21" spans="1:7" s="31" customFormat="1" ht="11.25" customHeight="1" x14ac:dyDescent="0.25">
      <c r="B21" s="29"/>
      <c r="C21" s="14"/>
      <c r="D21" s="14"/>
      <c r="E21" s="15" t="s">
        <v>1122</v>
      </c>
      <c r="F21" s="14" t="s">
        <v>1123</v>
      </c>
      <c r="G21" s="123">
        <v>1</v>
      </c>
    </row>
    <row r="22" spans="1:7" s="31" customFormat="1" ht="11.25" customHeight="1" x14ac:dyDescent="0.25">
      <c r="B22" s="29"/>
      <c r="D22" s="14"/>
      <c r="E22" s="15" t="s">
        <v>1124</v>
      </c>
      <c r="F22" s="14" t="s">
        <v>1125</v>
      </c>
      <c r="G22" s="123">
        <v>1</v>
      </c>
    </row>
    <row r="23" spans="1:7" s="31" customFormat="1" ht="11.25" customHeight="1" x14ac:dyDescent="0.25">
      <c r="B23" s="29"/>
      <c r="D23" s="14"/>
      <c r="E23" s="15" t="s">
        <v>1126</v>
      </c>
      <c r="F23" s="14" t="s">
        <v>1127</v>
      </c>
      <c r="G23" s="123">
        <v>1</v>
      </c>
    </row>
    <row r="24" spans="1:7" s="31" customFormat="1" ht="11.25" customHeight="1" x14ac:dyDescent="0.25">
      <c r="B24" s="29"/>
      <c r="D24" s="14"/>
      <c r="G24" s="123"/>
    </row>
    <row r="25" spans="1:7" ht="11.25" customHeight="1" x14ac:dyDescent="0.25">
      <c r="A25" s="14" t="s">
        <v>1128</v>
      </c>
      <c r="B25" s="14" t="s">
        <v>1129</v>
      </c>
      <c r="C25" s="14" t="s">
        <v>1130</v>
      </c>
      <c r="D25" s="14" t="s">
        <v>1131</v>
      </c>
      <c r="E25" s="14" t="s">
        <v>1132</v>
      </c>
      <c r="F25" s="14" t="s">
        <v>1133</v>
      </c>
      <c r="G25" s="123">
        <v>1</v>
      </c>
    </row>
    <row r="26" spans="1:7" ht="11.25" customHeight="1" x14ac:dyDescent="0.25">
      <c r="C26" s="14"/>
      <c r="E26" s="14" t="s">
        <v>1134</v>
      </c>
      <c r="F26" s="14" t="s">
        <v>1135</v>
      </c>
      <c r="G26" s="123">
        <v>1</v>
      </c>
    </row>
    <row r="27" spans="1:7" ht="11.25" customHeight="1" x14ac:dyDescent="0.25">
      <c r="C27" s="14"/>
      <c r="E27" s="14" t="s">
        <v>1136</v>
      </c>
      <c r="F27" s="14" t="s">
        <v>1137</v>
      </c>
      <c r="G27" s="123">
        <v>1</v>
      </c>
    </row>
    <row r="28" spans="1:7" ht="11.25" customHeight="1" x14ac:dyDescent="0.25">
      <c r="C28" s="14"/>
      <c r="E28" s="14" t="s">
        <v>1138</v>
      </c>
      <c r="F28" s="14" t="s">
        <v>1139</v>
      </c>
      <c r="G28" s="123">
        <v>1</v>
      </c>
    </row>
    <row r="29" spans="1:7" ht="11.25" customHeight="1" x14ac:dyDescent="0.25">
      <c r="C29" s="14"/>
      <c r="E29" s="14"/>
      <c r="G29" s="123"/>
    </row>
    <row r="30" spans="1:7" ht="11.25" customHeight="1" x14ac:dyDescent="0.25">
      <c r="A30" s="14" t="s">
        <v>1140</v>
      </c>
      <c r="B30" s="15" t="s">
        <v>1141</v>
      </c>
      <c r="C30" s="15" t="s">
        <v>1142</v>
      </c>
      <c r="D30" s="15" t="s">
        <v>1143</v>
      </c>
      <c r="E30" s="15" t="s">
        <v>1144</v>
      </c>
      <c r="F30" s="24" t="s">
        <v>1145</v>
      </c>
      <c r="G30" s="123">
        <v>1</v>
      </c>
    </row>
    <row r="31" spans="1:7" ht="11.25" customHeight="1" x14ac:dyDescent="0.25">
      <c r="C31" s="14"/>
      <c r="D31" s="15"/>
      <c r="E31" s="15" t="s">
        <v>1146</v>
      </c>
      <c r="F31" s="33" t="s">
        <v>1147</v>
      </c>
      <c r="G31" s="123">
        <v>1</v>
      </c>
    </row>
    <row r="32" spans="1:7" ht="11.25" customHeight="1" x14ac:dyDescent="0.25">
      <c r="C32" s="14"/>
      <c r="D32" s="14"/>
      <c r="E32" s="15" t="s">
        <v>1148</v>
      </c>
      <c r="F32" s="24" t="s">
        <v>1149</v>
      </c>
      <c r="G32" s="123">
        <v>1</v>
      </c>
    </row>
    <row r="33" spans="3:7" ht="11.25" customHeight="1" x14ac:dyDescent="0.25">
      <c r="C33" s="14"/>
      <c r="D33" s="14"/>
      <c r="E33" s="15" t="s">
        <v>1150</v>
      </c>
      <c r="F33" s="15" t="s">
        <v>1151</v>
      </c>
      <c r="G33" s="123">
        <v>1</v>
      </c>
    </row>
    <row r="34" spans="3:7" ht="11.25" customHeight="1" x14ac:dyDescent="0.25">
      <c r="C34" s="14"/>
      <c r="D34" s="14"/>
      <c r="E34" s="15" t="s">
        <v>1152</v>
      </c>
      <c r="F34" s="24" t="s">
        <v>1153</v>
      </c>
      <c r="G34" s="123">
        <v>1</v>
      </c>
    </row>
    <row r="35" spans="3:7" ht="11.25" customHeight="1" x14ac:dyDescent="0.25">
      <c r="E35" s="15" t="s">
        <v>1154</v>
      </c>
      <c r="F35" s="33" t="s">
        <v>1155</v>
      </c>
      <c r="G35" s="123">
        <v>1</v>
      </c>
    </row>
    <row r="36" spans="3:7" ht="11.25" customHeight="1" x14ac:dyDescent="0.25">
      <c r="C36" s="14"/>
      <c r="D36" s="14"/>
      <c r="E36" s="15" t="s">
        <v>1156</v>
      </c>
      <c r="F36" s="33" t="s">
        <v>1157</v>
      </c>
      <c r="G36" s="123">
        <v>1</v>
      </c>
    </row>
    <row r="37" spans="3:7" ht="11.25" customHeight="1" x14ac:dyDescent="0.25">
      <c r="C37" s="14"/>
      <c r="D37" s="14"/>
      <c r="E37" s="15" t="s">
        <v>1158</v>
      </c>
      <c r="F37" s="33" t="s">
        <v>1159</v>
      </c>
      <c r="G37" s="123">
        <v>1</v>
      </c>
    </row>
    <row r="38" spans="3:7" ht="11.25" customHeight="1" x14ac:dyDescent="0.25">
      <c r="C38" s="14"/>
      <c r="D38" s="14"/>
      <c r="E38" s="15" t="s">
        <v>1160</v>
      </c>
      <c r="F38" s="33" t="s">
        <v>1161</v>
      </c>
      <c r="G38" s="123">
        <v>1</v>
      </c>
    </row>
    <row r="39" spans="3:7" ht="11.25" customHeight="1" x14ac:dyDescent="0.25">
      <c r="C39" s="14"/>
      <c r="D39" s="14"/>
      <c r="E39" s="15" t="s">
        <v>1162</v>
      </c>
      <c r="F39" s="24" t="s">
        <v>1163</v>
      </c>
      <c r="G39" s="123">
        <v>1</v>
      </c>
    </row>
    <row r="40" spans="3:7" ht="11.25" customHeight="1" x14ac:dyDescent="0.25">
      <c r="C40" s="14"/>
      <c r="D40" s="14"/>
    </row>
    <row r="41" spans="3:7" ht="11.25" customHeight="1" x14ac:dyDescent="0.25">
      <c r="C41" s="14"/>
      <c r="D41" s="1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88555558946501"/>
  </sheetPr>
  <dimension ref="A1:AN42"/>
  <sheetViews>
    <sheetView showGridLines="0" showRowColHeaders="0" zoomScale="80" zoomScaleNormal="80" workbookViewId="0">
      <pane ySplit="8" topLeftCell="A9" activePane="bottomLeft" state="frozen"/>
      <selection pane="bottomLeft" activeCell="AH10" sqref="AH10:AN10"/>
    </sheetView>
  </sheetViews>
  <sheetFormatPr defaultRowHeight="15" outlineLevelCol="1" x14ac:dyDescent="0.25"/>
  <cols>
    <col min="1" max="1" width="2.28515625" style="163" customWidth="1"/>
    <col min="2" max="2" width="5.140625" style="150" customWidth="1"/>
    <col min="3" max="3" width="65.85546875" style="144" customWidth="1"/>
    <col min="4" max="4" width="2.85546875" style="163" customWidth="1" outlineLevel="1"/>
    <col min="5" max="5" width="6.42578125" style="163" customWidth="1" outlineLevel="1"/>
    <col min="6" max="6" width="2" style="163" customWidth="1" outlineLevel="1"/>
    <col min="7" max="7" width="5.140625" style="163" customWidth="1" outlineLevel="1"/>
    <col min="8" max="8" width="2.5703125" style="144" customWidth="1"/>
    <col min="9" max="9" width="4.42578125" style="144" hidden="1" customWidth="1"/>
    <col min="10" max="10" width="4.42578125" style="163" hidden="1" customWidth="1"/>
    <col min="11" max="11" width="4.42578125" style="144" hidden="1" customWidth="1"/>
    <col min="12" max="13" width="4" style="144" customWidth="1"/>
    <col min="14" max="14" width="3.28515625" style="144" customWidth="1"/>
    <col min="15" max="15" width="4.42578125" style="144" customWidth="1"/>
    <col min="16" max="16" width="4.140625" style="144" customWidth="1"/>
    <col min="17" max="17" width="3.42578125" style="144" customWidth="1"/>
    <col min="18" max="18" width="3.7109375" style="144" customWidth="1"/>
    <col min="19" max="19" width="5.28515625" style="144" customWidth="1"/>
    <col min="20" max="20" width="13.28515625" style="144" customWidth="1"/>
    <col min="21" max="21" width="8.28515625" style="144" hidden="1" customWidth="1"/>
    <col min="22" max="22" width="9.5703125" style="144" hidden="1" customWidth="1"/>
    <col min="23" max="23" width="10.42578125" style="147" hidden="1" customWidth="1"/>
    <col min="24" max="24" width="8.42578125" style="144" hidden="1" customWidth="1"/>
    <col min="25" max="25" width="7.140625" style="144" customWidth="1"/>
    <col min="26" max="26" width="13.7109375" style="144" customWidth="1"/>
    <col min="27" max="27" width="19.28515625" style="144" customWidth="1"/>
    <col min="28" max="28" width="15.140625" style="144" customWidth="1"/>
    <col min="29" max="29" width="9.140625" style="144"/>
    <col min="30" max="30" width="51.7109375" style="144" customWidth="1"/>
    <col min="31" max="16384" width="9.140625" style="144"/>
  </cols>
  <sheetData>
    <row r="1" spans="1:40" ht="32.25" customHeight="1" x14ac:dyDescent="0.25">
      <c r="A1" s="345"/>
      <c r="B1" s="185"/>
      <c r="C1" s="363" t="s">
        <v>287</v>
      </c>
      <c r="D1" s="363"/>
      <c r="E1" s="363"/>
      <c r="F1" s="363"/>
      <c r="G1" s="363"/>
      <c r="H1" s="363"/>
      <c r="I1" s="363"/>
      <c r="J1" s="363"/>
      <c r="K1" s="363"/>
      <c r="L1" s="363"/>
      <c r="M1" s="363"/>
      <c r="N1" s="363"/>
      <c r="O1" s="363"/>
      <c r="P1" s="363"/>
      <c r="Q1" s="363"/>
      <c r="R1" s="363"/>
      <c r="S1" s="363"/>
      <c r="T1" s="363"/>
      <c r="U1" s="363"/>
      <c r="V1" s="363"/>
      <c r="W1" s="185"/>
      <c r="X1" s="185"/>
      <c r="Y1" s="185"/>
      <c r="AA1"/>
      <c r="AB1"/>
    </row>
    <row r="2" spans="1:40" x14ac:dyDescent="0.25">
      <c r="B2" s="186"/>
      <c r="C2" s="367" t="s">
        <v>1613</v>
      </c>
      <c r="D2" s="367"/>
      <c r="E2" s="367"/>
      <c r="F2" s="367"/>
      <c r="G2" s="367"/>
      <c r="H2" s="367"/>
      <c r="I2" s="367"/>
      <c r="J2" s="367"/>
      <c r="K2" s="367"/>
      <c r="L2" s="367"/>
      <c r="M2" s="367"/>
      <c r="N2" s="367"/>
      <c r="O2" s="367"/>
      <c r="P2" s="367"/>
      <c r="Q2" s="367"/>
      <c r="R2" s="367"/>
      <c r="S2" s="367"/>
      <c r="T2" s="367"/>
      <c r="U2" s="186"/>
      <c r="V2" s="186"/>
      <c r="W2" s="186"/>
      <c r="X2" s="186"/>
      <c r="Y2" s="186"/>
      <c r="AA2"/>
      <c r="AB2"/>
    </row>
    <row r="3" spans="1:40" x14ac:dyDescent="0.25">
      <c r="B3" s="186"/>
      <c r="C3" s="367" t="s">
        <v>1614</v>
      </c>
      <c r="D3" s="367"/>
      <c r="E3" s="367"/>
      <c r="F3" s="367"/>
      <c r="G3" s="367"/>
      <c r="H3" s="367"/>
      <c r="I3" s="367"/>
      <c r="J3" s="367"/>
      <c r="K3" s="367"/>
      <c r="L3" s="367"/>
      <c r="M3" s="367"/>
      <c r="N3" s="367"/>
      <c r="O3" s="367"/>
      <c r="P3" s="367"/>
      <c r="Q3" s="367"/>
      <c r="R3" s="367"/>
      <c r="S3" s="367"/>
      <c r="T3" s="367"/>
      <c r="U3" s="367"/>
      <c r="V3" s="367"/>
      <c r="W3" s="186"/>
      <c r="X3" s="186"/>
      <c r="Y3" s="186"/>
      <c r="AA3"/>
      <c r="AB3"/>
    </row>
    <row r="4" spans="1:40" x14ac:dyDescent="0.25">
      <c r="B4" s="151"/>
      <c r="C4" s="143"/>
      <c r="D4" s="162"/>
      <c r="E4" s="162"/>
      <c r="F4" s="162"/>
      <c r="G4" s="162"/>
      <c r="H4" s="143"/>
      <c r="I4" s="143"/>
      <c r="J4" s="162"/>
      <c r="K4" s="143"/>
      <c r="L4" s="143"/>
      <c r="M4" s="143"/>
      <c r="N4" s="143"/>
      <c r="O4" s="143"/>
      <c r="P4" s="143"/>
      <c r="Q4" s="143"/>
      <c r="R4" s="143"/>
      <c r="S4" s="143"/>
      <c r="T4" s="143"/>
      <c r="U4" s="143"/>
      <c r="V4" s="143"/>
      <c r="W4" s="146"/>
      <c r="X4" s="143"/>
      <c r="Y4" s="143"/>
      <c r="AA4"/>
      <c r="AB4"/>
    </row>
    <row r="5" spans="1:40" s="166" customFormat="1" ht="14.25" customHeight="1" x14ac:dyDescent="0.25">
      <c r="B5" s="187"/>
      <c r="C5" s="302"/>
      <c r="D5" s="302"/>
      <c r="E5" s="302"/>
      <c r="F5" s="302"/>
      <c r="G5" s="302"/>
      <c r="H5" s="302"/>
      <c r="I5" s="302"/>
      <c r="J5" s="366"/>
      <c r="K5" s="366"/>
      <c r="L5" s="366"/>
      <c r="M5" s="366"/>
      <c r="N5" s="366"/>
      <c r="O5" s="366"/>
      <c r="P5" s="366"/>
      <c r="Q5" s="366"/>
      <c r="R5" s="366"/>
      <c r="S5" s="366"/>
      <c r="T5" s="366"/>
      <c r="U5" s="366"/>
      <c r="V5" s="366"/>
      <c r="W5" s="366"/>
      <c r="X5" s="366"/>
      <c r="Y5" s="366"/>
      <c r="Z5" s="366"/>
      <c r="AA5" s="366"/>
      <c r="AB5" s="366"/>
    </row>
    <row r="6" spans="1:40"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c r="Y6" s="167"/>
    </row>
    <row r="7" spans="1:40" s="166" customFormat="1" ht="37.5" customHeight="1" x14ac:dyDescent="0.25">
      <c r="B7" s="181"/>
      <c r="C7" s="356" t="s">
        <v>288</v>
      </c>
      <c r="D7" s="341"/>
      <c r="E7" s="359" t="s">
        <v>289</v>
      </c>
      <c r="F7" s="339"/>
      <c r="G7" s="359" t="s">
        <v>290</v>
      </c>
      <c r="H7" s="168"/>
      <c r="I7" s="169"/>
      <c r="J7" s="361" t="s">
        <v>1694</v>
      </c>
      <c r="K7" s="362"/>
      <c r="L7" s="362"/>
      <c r="M7" s="362"/>
      <c r="N7" s="362"/>
      <c r="O7" s="362"/>
      <c r="P7" s="362"/>
      <c r="Q7" s="362"/>
      <c r="R7" s="362"/>
      <c r="S7" s="169"/>
      <c r="T7" s="360" t="s">
        <v>291</v>
      </c>
      <c r="U7" s="360"/>
      <c r="V7" s="360"/>
      <c r="W7" s="170"/>
      <c r="X7" s="170"/>
      <c r="Y7" s="170"/>
      <c r="Z7" s="170"/>
      <c r="AH7" s="356" t="s">
        <v>292</v>
      </c>
      <c r="AI7" s="356"/>
      <c r="AJ7" s="356"/>
      <c r="AK7" s="356"/>
      <c r="AL7" s="356"/>
      <c r="AM7" s="356"/>
      <c r="AN7" s="356"/>
    </row>
    <row r="8" spans="1:40" s="166" customFormat="1" ht="80.25" customHeight="1" x14ac:dyDescent="0.25">
      <c r="B8" s="181"/>
      <c r="C8" s="356"/>
      <c r="D8" s="341"/>
      <c r="E8" s="359"/>
      <c r="F8" s="340"/>
      <c r="G8" s="359"/>
      <c r="H8" s="168"/>
      <c r="J8" s="172" t="s">
        <v>345</v>
      </c>
      <c r="K8" s="172" t="s">
        <v>346</v>
      </c>
      <c r="L8" s="192">
        <v>0</v>
      </c>
      <c r="M8" s="192">
        <v>0.2</v>
      </c>
      <c r="N8" s="192">
        <v>0.4</v>
      </c>
      <c r="O8" s="192">
        <v>0.6</v>
      </c>
      <c r="P8" s="192">
        <v>0.8</v>
      </c>
      <c r="Q8" s="192">
        <v>1</v>
      </c>
      <c r="R8" s="193" t="s">
        <v>293</v>
      </c>
      <c r="T8" s="174"/>
      <c r="U8" s="174" t="s">
        <v>347</v>
      </c>
      <c r="V8" s="173" t="s">
        <v>348</v>
      </c>
      <c r="W8" s="171"/>
      <c r="Y8" s="171"/>
      <c r="AH8" s="356"/>
      <c r="AI8" s="356"/>
      <c r="AJ8" s="356"/>
      <c r="AK8" s="356"/>
      <c r="AL8" s="356"/>
      <c r="AM8" s="356"/>
      <c r="AN8" s="356"/>
    </row>
    <row r="9" spans="1:40" ht="42" customHeight="1" x14ac:dyDescent="0.25">
      <c r="H9" s="139"/>
      <c r="K9" s="45"/>
      <c r="L9" s="45"/>
      <c r="M9" s="45"/>
      <c r="N9" s="45"/>
      <c r="O9" s="45"/>
      <c r="P9" s="46"/>
      <c r="Q9" s="129"/>
      <c r="R9" s="130"/>
      <c r="T9" s="47"/>
      <c r="U9" s="47"/>
      <c r="V9" s="46"/>
      <c r="W9" s="144" t="s">
        <v>349</v>
      </c>
      <c r="X9" s="144" t="s">
        <v>350</v>
      </c>
      <c r="Z9" s="131" t="s">
        <v>294</v>
      </c>
      <c r="AH9" s="358"/>
      <c r="AI9" s="358"/>
      <c r="AJ9" s="358"/>
      <c r="AK9" s="358"/>
      <c r="AL9" s="358"/>
      <c r="AM9" s="358"/>
      <c r="AN9" s="358"/>
    </row>
    <row r="10" spans="1:40" ht="54.75" customHeight="1" x14ac:dyDescent="0.25">
      <c r="B10" s="301">
        <v>1</v>
      </c>
      <c r="C10" s="154" t="s">
        <v>295</v>
      </c>
      <c r="D10" s="189"/>
      <c r="E10" s="279" t="s">
        <v>296</v>
      </c>
      <c r="F10" s="189"/>
      <c r="G10" s="202"/>
      <c r="H10" s="139"/>
      <c r="I10" s="148"/>
      <c r="J10" s="137">
        <f>SUM(L10:Q10)</f>
        <v>0</v>
      </c>
      <c r="K10" s="137">
        <f>SUM(L10:Q10)</f>
        <v>0</v>
      </c>
      <c r="L10" s="135"/>
      <c r="M10" s="135"/>
      <c r="N10" s="135"/>
      <c r="O10" s="135"/>
      <c r="P10" s="136"/>
      <c r="Q10" s="197"/>
      <c r="R10" s="136"/>
      <c r="T10" s="138" t="str">
        <f>IF(SUM(L10:Q10)=1,((L10*0)+(M10*20)+(N10*40)+(O10*60)+(P10*80)+(Q10*100)),"")</f>
        <v/>
      </c>
      <c r="U10" s="160" t="e">
        <f>1/$J$28</f>
        <v>#DIV/0!</v>
      </c>
      <c r="V10" s="140" t="e">
        <f t="shared" ref="V10" si="0">1/$K$28</f>
        <v>#DIV/0!</v>
      </c>
      <c r="W10" s="152" t="e">
        <f>IF(R10=1,0,T10*U10)</f>
        <v>#VALUE!</v>
      </c>
      <c r="X10" s="48" t="e">
        <f>IF(R10=1,0,T10*V10)</f>
        <v>#VALUE!</v>
      </c>
      <c r="Y10" s="147"/>
      <c r="Z10" s="355"/>
      <c r="AA10" s="355"/>
      <c r="AH10" s="358" t="s">
        <v>1615</v>
      </c>
      <c r="AI10" s="358"/>
      <c r="AJ10" s="358"/>
      <c r="AK10" s="358"/>
      <c r="AL10" s="358"/>
      <c r="AM10" s="358"/>
      <c r="AN10" s="358"/>
    </row>
    <row r="11" spans="1:40" ht="47.25" customHeight="1" x14ac:dyDescent="0.25">
      <c r="B11" s="301">
        <v>2</v>
      </c>
      <c r="C11" s="154" t="s">
        <v>297</v>
      </c>
      <c r="D11" s="189"/>
      <c r="E11" s="279" t="s">
        <v>298</v>
      </c>
      <c r="F11" s="189"/>
      <c r="G11" s="202"/>
      <c r="H11" s="139"/>
      <c r="I11" s="148"/>
      <c r="J11" s="137">
        <f>SUM(L11:Q11)</f>
        <v>0</v>
      </c>
      <c r="K11" s="137">
        <f t="shared" ref="K11" si="1">SUM(L11:Q11)</f>
        <v>0</v>
      </c>
      <c r="L11" s="135"/>
      <c r="M11" s="135"/>
      <c r="N11" s="135"/>
      <c r="O11" s="135"/>
      <c r="P11" s="136"/>
      <c r="Q11" s="135"/>
      <c r="R11" s="136"/>
      <c r="T11" s="138" t="str">
        <f t="shared" ref="T11" si="2">IF(SUM(L11:Q11)=1,((L11*0)+(M11*20)+(N11*40)+(O11*60)+(P11*80)+(Q11*100)),"")</f>
        <v/>
      </c>
      <c r="U11" s="160" t="e">
        <f>1/$J$28</f>
        <v>#DIV/0!</v>
      </c>
      <c r="V11" s="140" t="e">
        <f t="shared" ref="V11" si="3">1/$K$28</f>
        <v>#DIV/0!</v>
      </c>
      <c r="W11" s="152" t="e">
        <f>IF(R11=1,0,T11*U11)</f>
        <v>#VALUE!</v>
      </c>
      <c r="X11" s="48" t="e">
        <f t="shared" ref="X11" si="4">IF(R11=1,0,T11*V11)</f>
        <v>#VALUE!</v>
      </c>
      <c r="Z11" s="355"/>
      <c r="AA11" s="355"/>
      <c r="AH11" s="358" t="s">
        <v>1616</v>
      </c>
      <c r="AI11" s="358"/>
      <c r="AJ11" s="358"/>
      <c r="AK11" s="358"/>
      <c r="AL11" s="358"/>
      <c r="AM11" s="358"/>
      <c r="AN11" s="358"/>
    </row>
    <row r="12" spans="1:40" ht="50.25" customHeight="1" x14ac:dyDescent="0.25">
      <c r="B12" s="301" t="s">
        <v>299</v>
      </c>
      <c r="C12" s="155" t="s">
        <v>300</v>
      </c>
      <c r="D12" s="189"/>
      <c r="E12" s="279" t="s">
        <v>301</v>
      </c>
      <c r="F12" s="189"/>
      <c r="G12" s="202"/>
      <c r="H12" s="132"/>
      <c r="I12" s="148"/>
      <c r="J12" s="165"/>
      <c r="K12" s="137">
        <f t="shared" ref="K12" si="5">SUM(L12:Q12)</f>
        <v>0</v>
      </c>
      <c r="L12" s="135"/>
      <c r="M12" s="135"/>
      <c r="N12" s="135"/>
      <c r="O12" s="135"/>
      <c r="P12" s="136"/>
      <c r="Q12" s="135"/>
      <c r="R12" s="136"/>
      <c r="T12" s="138" t="str">
        <f t="shared" ref="T12" si="6">IF(SUM(L12:Q12)=1,((L12*0)+(M12*20)+(N12*40)+(O12*60)+(P12*80)+(Q12*100)),"")</f>
        <v/>
      </c>
      <c r="U12" s="160"/>
      <c r="V12" s="140" t="e">
        <f t="shared" ref="V12:V26" si="7">1/$K$28</f>
        <v>#DIV/0!</v>
      </c>
      <c r="W12" s="152"/>
      <c r="X12" s="48" t="e">
        <f t="shared" ref="X12" si="8">IF(R12=1,0,T12*V12)</f>
        <v>#VALUE!</v>
      </c>
      <c r="Z12" s="355"/>
      <c r="AA12" s="355"/>
      <c r="AH12" s="358" t="s">
        <v>1617</v>
      </c>
      <c r="AI12" s="358"/>
      <c r="AJ12" s="358"/>
      <c r="AK12" s="358"/>
      <c r="AL12" s="358"/>
      <c r="AM12" s="358"/>
      <c r="AN12" s="358"/>
    </row>
    <row r="13" spans="1:40" ht="50.25" customHeight="1" x14ac:dyDescent="0.25">
      <c r="B13" s="301" t="s">
        <v>302</v>
      </c>
      <c r="C13" s="156" t="s">
        <v>303</v>
      </c>
      <c r="D13" s="189"/>
      <c r="E13" s="279" t="s">
        <v>304</v>
      </c>
      <c r="F13" s="189"/>
      <c r="G13" s="202"/>
      <c r="H13" s="139"/>
      <c r="I13" s="148"/>
      <c r="J13" s="165"/>
      <c r="K13" s="137">
        <f t="shared" ref="K13:K26" si="9">SUM(L13:Q13)</f>
        <v>0</v>
      </c>
      <c r="L13" s="135"/>
      <c r="M13" s="135"/>
      <c r="N13" s="135"/>
      <c r="O13" s="135"/>
      <c r="P13" s="136"/>
      <c r="Q13" s="135"/>
      <c r="R13" s="136"/>
      <c r="T13" s="138" t="str">
        <f t="shared" ref="T13:T26" si="10">IF(SUM(L13:Q13)=1,((L13*0)+(M13*20)+(N13*40)+(O13*60)+(P13*80)+(Q13*100)),"")</f>
        <v/>
      </c>
      <c r="U13" s="160"/>
      <c r="V13" s="140" t="e">
        <f t="shared" si="7"/>
        <v>#DIV/0!</v>
      </c>
      <c r="W13" s="152"/>
      <c r="X13" s="48" t="e">
        <f t="shared" ref="X13:X26" si="11">IF(R13=1,0,T13*V13)</f>
        <v>#VALUE!</v>
      </c>
      <c r="Z13" s="355"/>
      <c r="AA13" s="355"/>
      <c r="AH13" s="358" t="s">
        <v>1618</v>
      </c>
      <c r="AI13" s="358"/>
      <c r="AJ13" s="358"/>
      <c r="AK13" s="358"/>
      <c r="AL13" s="358"/>
      <c r="AM13" s="358"/>
      <c r="AN13" s="358"/>
    </row>
    <row r="14" spans="1:40" ht="50.25" customHeight="1" x14ac:dyDescent="0.25">
      <c r="B14" s="301" t="s">
        <v>305</v>
      </c>
      <c r="C14" s="175" t="s">
        <v>306</v>
      </c>
      <c r="D14" s="195"/>
      <c r="E14" s="279" t="s">
        <v>307</v>
      </c>
      <c r="F14" s="195"/>
      <c r="G14" s="203"/>
      <c r="H14" s="128"/>
      <c r="I14" s="148"/>
      <c r="J14" s="165"/>
      <c r="K14" s="137">
        <f t="shared" si="9"/>
        <v>0</v>
      </c>
      <c r="L14" s="135"/>
      <c r="M14" s="135"/>
      <c r="N14" s="135"/>
      <c r="O14" s="135"/>
      <c r="P14" s="136"/>
      <c r="Q14" s="135"/>
      <c r="R14" s="136"/>
      <c r="T14" s="138" t="str">
        <f t="shared" si="10"/>
        <v/>
      </c>
      <c r="U14" s="160"/>
      <c r="V14" s="140" t="e">
        <f t="shared" si="7"/>
        <v>#DIV/0!</v>
      </c>
      <c r="W14" s="152"/>
      <c r="X14" s="48" t="e">
        <f t="shared" si="11"/>
        <v>#VALUE!</v>
      </c>
      <c r="Z14" s="355"/>
      <c r="AA14" s="355"/>
      <c r="AH14" s="358" t="s">
        <v>1619</v>
      </c>
      <c r="AI14" s="358"/>
      <c r="AJ14" s="358"/>
      <c r="AK14" s="358"/>
      <c r="AL14" s="358"/>
      <c r="AM14" s="358"/>
      <c r="AN14" s="358"/>
    </row>
    <row r="15" spans="1:40" ht="48" customHeight="1" x14ac:dyDescent="0.25">
      <c r="B15" s="301" t="s">
        <v>308</v>
      </c>
      <c r="C15" s="156" t="s">
        <v>309</v>
      </c>
      <c r="D15" s="189"/>
      <c r="E15" s="279" t="s">
        <v>310</v>
      </c>
      <c r="F15" s="189"/>
      <c r="G15" s="202"/>
      <c r="H15" s="128"/>
      <c r="I15" s="148"/>
      <c r="J15" s="165"/>
      <c r="K15" s="137">
        <f t="shared" si="9"/>
        <v>0</v>
      </c>
      <c r="L15" s="135"/>
      <c r="M15" s="135"/>
      <c r="N15" s="135"/>
      <c r="O15" s="135"/>
      <c r="P15" s="136"/>
      <c r="Q15" s="135"/>
      <c r="R15" s="136"/>
      <c r="T15" s="138" t="str">
        <f t="shared" si="10"/>
        <v/>
      </c>
      <c r="U15" s="160"/>
      <c r="V15" s="140" t="e">
        <f t="shared" si="7"/>
        <v>#DIV/0!</v>
      </c>
      <c r="W15" s="152"/>
      <c r="X15" s="48" t="e">
        <f t="shared" si="11"/>
        <v>#VALUE!</v>
      </c>
      <c r="Z15" s="355"/>
      <c r="AA15" s="355"/>
      <c r="AH15" s="358" t="s">
        <v>1620</v>
      </c>
      <c r="AI15" s="358"/>
      <c r="AJ15" s="358"/>
      <c r="AK15" s="358"/>
      <c r="AL15" s="358"/>
      <c r="AM15" s="358"/>
      <c r="AN15" s="358"/>
    </row>
    <row r="16" spans="1:40" ht="49.5" customHeight="1" x14ac:dyDescent="0.25">
      <c r="B16" s="301" t="s">
        <v>311</v>
      </c>
      <c r="C16" s="156" t="s">
        <v>312</v>
      </c>
      <c r="D16" s="189"/>
      <c r="E16" s="279" t="s">
        <v>313</v>
      </c>
      <c r="F16" s="189"/>
      <c r="G16" s="202"/>
      <c r="H16" s="128"/>
      <c r="I16" s="148"/>
      <c r="J16" s="165"/>
      <c r="K16" s="137">
        <f t="shared" si="9"/>
        <v>0</v>
      </c>
      <c r="L16" s="135"/>
      <c r="M16" s="135"/>
      <c r="N16" s="135"/>
      <c r="O16" s="135"/>
      <c r="P16" s="136"/>
      <c r="Q16" s="135"/>
      <c r="R16" s="136"/>
      <c r="T16" s="138" t="str">
        <f t="shared" si="10"/>
        <v/>
      </c>
      <c r="U16" s="160"/>
      <c r="V16" s="140" t="e">
        <f t="shared" si="7"/>
        <v>#DIV/0!</v>
      </c>
      <c r="W16" s="152"/>
      <c r="X16" s="48" t="e">
        <f t="shared" si="11"/>
        <v>#VALUE!</v>
      </c>
      <c r="Z16" s="355"/>
      <c r="AA16" s="355"/>
      <c r="AH16" s="358" t="s">
        <v>1621</v>
      </c>
      <c r="AI16" s="358"/>
      <c r="AJ16" s="358"/>
      <c r="AK16" s="358"/>
      <c r="AL16" s="358"/>
      <c r="AM16" s="358"/>
      <c r="AN16" s="358"/>
    </row>
    <row r="17" spans="1:40" ht="55.5" customHeight="1" x14ac:dyDescent="0.25">
      <c r="B17" s="301" t="s">
        <v>314</v>
      </c>
      <c r="C17" s="156" t="s">
        <v>315</v>
      </c>
      <c r="D17" s="189"/>
      <c r="E17" s="279" t="s">
        <v>316</v>
      </c>
      <c r="F17" s="189"/>
      <c r="G17" s="202"/>
      <c r="H17" s="128"/>
      <c r="I17" s="148"/>
      <c r="J17" s="165"/>
      <c r="K17" s="137">
        <f t="shared" si="9"/>
        <v>0</v>
      </c>
      <c r="L17" s="135"/>
      <c r="M17" s="135"/>
      <c r="N17" s="135"/>
      <c r="O17" s="135"/>
      <c r="P17" s="136"/>
      <c r="Q17" s="135"/>
      <c r="R17" s="136"/>
      <c r="T17" s="138" t="str">
        <f t="shared" si="10"/>
        <v/>
      </c>
      <c r="U17" s="160"/>
      <c r="V17" s="140" t="e">
        <f t="shared" si="7"/>
        <v>#DIV/0!</v>
      </c>
      <c r="W17" s="152"/>
      <c r="X17" s="48" t="e">
        <f t="shared" si="11"/>
        <v>#VALUE!</v>
      </c>
      <c r="Z17" s="355"/>
      <c r="AA17" s="355"/>
      <c r="AH17" s="358" t="s">
        <v>1622</v>
      </c>
      <c r="AI17" s="358"/>
      <c r="AJ17" s="358"/>
      <c r="AK17" s="358"/>
      <c r="AL17" s="358"/>
      <c r="AM17" s="358"/>
      <c r="AN17" s="358"/>
    </row>
    <row r="18" spans="1:40" ht="66.75" customHeight="1" x14ac:dyDescent="0.25">
      <c r="B18" s="301" t="s">
        <v>317</v>
      </c>
      <c r="C18" s="157" t="s">
        <v>318</v>
      </c>
      <c r="D18" s="189"/>
      <c r="E18" s="279" t="s">
        <v>319</v>
      </c>
      <c r="F18" s="189"/>
      <c r="G18" s="202"/>
      <c r="H18" s="128"/>
      <c r="I18" s="148"/>
      <c r="J18" s="165"/>
      <c r="K18" s="137">
        <f t="shared" si="9"/>
        <v>0</v>
      </c>
      <c r="L18" s="135"/>
      <c r="M18" s="135"/>
      <c r="N18" s="135"/>
      <c r="O18" s="135"/>
      <c r="P18" s="136"/>
      <c r="Q18" s="135"/>
      <c r="R18" s="136"/>
      <c r="T18" s="138" t="str">
        <f t="shared" si="10"/>
        <v/>
      </c>
      <c r="U18" s="160"/>
      <c r="V18" s="140" t="e">
        <f t="shared" si="7"/>
        <v>#DIV/0!</v>
      </c>
      <c r="W18" s="152"/>
      <c r="X18" s="48" t="e">
        <f t="shared" si="11"/>
        <v>#VALUE!</v>
      </c>
      <c r="Z18" s="355"/>
      <c r="AA18" s="355"/>
      <c r="AH18" s="358" t="s">
        <v>1623</v>
      </c>
      <c r="AI18" s="358"/>
      <c r="AJ18" s="358"/>
      <c r="AK18" s="358"/>
      <c r="AL18" s="358"/>
      <c r="AM18" s="358"/>
      <c r="AN18" s="358"/>
    </row>
    <row r="19" spans="1:40" ht="49.5" customHeight="1" x14ac:dyDescent="0.25">
      <c r="B19" s="301">
        <v>3</v>
      </c>
      <c r="C19" s="154" t="s">
        <v>320</v>
      </c>
      <c r="D19" s="189"/>
      <c r="E19" s="279" t="s">
        <v>321</v>
      </c>
      <c r="F19" s="189"/>
      <c r="G19" s="202"/>
      <c r="H19" s="128"/>
      <c r="I19" s="148"/>
      <c r="J19" s="137">
        <f>SUM(L19:Q19)</f>
        <v>0</v>
      </c>
      <c r="K19" s="137">
        <f t="shared" si="9"/>
        <v>0</v>
      </c>
      <c r="L19" s="135"/>
      <c r="M19" s="135"/>
      <c r="N19" s="135"/>
      <c r="O19" s="135"/>
      <c r="P19" s="136"/>
      <c r="Q19" s="135"/>
      <c r="R19" s="136"/>
      <c r="T19" s="138" t="str">
        <f t="shared" si="10"/>
        <v/>
      </c>
      <c r="U19" s="160" t="e">
        <f>1/$J$28</f>
        <v>#DIV/0!</v>
      </c>
      <c r="V19" s="140" t="e">
        <f t="shared" si="7"/>
        <v>#DIV/0!</v>
      </c>
      <c r="W19" s="152" t="e">
        <f>IF(R19=1,0,T19*U19)</f>
        <v>#VALUE!</v>
      </c>
      <c r="X19" s="48" t="e">
        <f t="shared" si="11"/>
        <v>#VALUE!</v>
      </c>
      <c r="Z19" s="355"/>
      <c r="AA19" s="355"/>
      <c r="AH19" s="358" t="s">
        <v>1624</v>
      </c>
      <c r="AI19" s="358"/>
      <c r="AJ19" s="358"/>
      <c r="AK19" s="358"/>
      <c r="AL19" s="358"/>
      <c r="AM19" s="358"/>
      <c r="AN19" s="358"/>
    </row>
    <row r="20" spans="1:40" s="163" customFormat="1" ht="50.25" customHeight="1" x14ac:dyDescent="0.25">
      <c r="B20" s="301" t="s">
        <v>322</v>
      </c>
      <c r="C20" s="155" t="s">
        <v>323</v>
      </c>
      <c r="D20" s="189"/>
      <c r="E20" s="279" t="s">
        <v>324</v>
      </c>
      <c r="F20" s="189"/>
      <c r="G20" s="189"/>
      <c r="H20" s="128"/>
      <c r="I20" s="165"/>
      <c r="J20" s="165"/>
      <c r="K20" s="137">
        <f t="shared" si="9"/>
        <v>0</v>
      </c>
      <c r="L20" s="135"/>
      <c r="M20" s="135"/>
      <c r="N20" s="135"/>
      <c r="O20" s="135"/>
      <c r="P20" s="136"/>
      <c r="Q20" s="135"/>
      <c r="R20" s="136"/>
      <c r="T20" s="138" t="str">
        <f t="shared" si="10"/>
        <v/>
      </c>
      <c r="U20" s="160"/>
      <c r="V20" s="140" t="e">
        <f t="shared" si="7"/>
        <v>#DIV/0!</v>
      </c>
      <c r="W20" s="152"/>
      <c r="X20" s="48" t="e">
        <f t="shared" si="11"/>
        <v>#VALUE!</v>
      </c>
      <c r="Z20" s="355"/>
      <c r="AA20" s="355"/>
      <c r="AH20" s="358" t="s">
        <v>1625</v>
      </c>
      <c r="AI20" s="358"/>
      <c r="AJ20" s="358"/>
      <c r="AK20" s="358"/>
      <c r="AL20" s="358"/>
      <c r="AM20" s="358"/>
      <c r="AN20" s="358"/>
    </row>
    <row r="21" spans="1:40" s="163" customFormat="1" ht="50.25" customHeight="1" x14ac:dyDescent="0.25">
      <c r="B21" s="301" t="s">
        <v>325</v>
      </c>
      <c r="C21" s="156" t="s">
        <v>326</v>
      </c>
      <c r="D21" s="189"/>
      <c r="E21" s="279" t="s">
        <v>327</v>
      </c>
      <c r="F21" s="189"/>
      <c r="G21" s="189"/>
      <c r="H21" s="128"/>
      <c r="I21" s="165"/>
      <c r="J21" s="165"/>
      <c r="K21" s="137">
        <f t="shared" si="9"/>
        <v>0</v>
      </c>
      <c r="L21" s="135"/>
      <c r="M21" s="135"/>
      <c r="N21" s="135"/>
      <c r="O21" s="135"/>
      <c r="P21" s="136"/>
      <c r="Q21" s="135"/>
      <c r="R21" s="136"/>
      <c r="T21" s="138" t="str">
        <f t="shared" si="10"/>
        <v/>
      </c>
      <c r="U21" s="160"/>
      <c r="V21" s="140" t="e">
        <f t="shared" si="7"/>
        <v>#DIV/0!</v>
      </c>
      <c r="W21" s="152"/>
      <c r="X21" s="48" t="e">
        <f t="shared" si="11"/>
        <v>#VALUE!</v>
      </c>
      <c r="Z21" s="355"/>
      <c r="AA21" s="355"/>
      <c r="AH21" s="358" t="s">
        <v>1626</v>
      </c>
      <c r="AI21" s="358"/>
      <c r="AJ21" s="358"/>
      <c r="AK21" s="358"/>
      <c r="AL21" s="358"/>
      <c r="AM21" s="358"/>
      <c r="AN21" s="358"/>
    </row>
    <row r="22" spans="1:40" s="163" customFormat="1" ht="45.75" customHeight="1" x14ac:dyDescent="0.25">
      <c r="B22" s="301" t="s">
        <v>328</v>
      </c>
      <c r="C22" s="156" t="s">
        <v>329</v>
      </c>
      <c r="D22" s="189"/>
      <c r="E22" s="279" t="s">
        <v>330</v>
      </c>
      <c r="F22" s="189"/>
      <c r="G22" s="189"/>
      <c r="H22" s="128"/>
      <c r="I22" s="165"/>
      <c r="J22" s="165"/>
      <c r="K22" s="137">
        <f t="shared" si="9"/>
        <v>0</v>
      </c>
      <c r="L22" s="135"/>
      <c r="M22" s="135"/>
      <c r="N22" s="135"/>
      <c r="O22" s="135"/>
      <c r="P22" s="136"/>
      <c r="Q22" s="135"/>
      <c r="R22" s="136"/>
      <c r="T22" s="138" t="str">
        <f t="shared" si="10"/>
        <v/>
      </c>
      <c r="U22" s="160"/>
      <c r="V22" s="140" t="e">
        <f t="shared" si="7"/>
        <v>#DIV/0!</v>
      </c>
      <c r="W22" s="152"/>
      <c r="X22" s="48" t="e">
        <f t="shared" si="11"/>
        <v>#VALUE!</v>
      </c>
      <c r="Z22" s="355"/>
      <c r="AA22" s="355"/>
      <c r="AH22" s="358" t="s">
        <v>1627</v>
      </c>
      <c r="AI22" s="358"/>
      <c r="AJ22" s="358"/>
      <c r="AK22" s="358"/>
      <c r="AL22" s="358"/>
      <c r="AM22" s="358"/>
      <c r="AN22" s="358"/>
    </row>
    <row r="23" spans="1:40" s="163" customFormat="1" ht="46.5" customHeight="1" x14ac:dyDescent="0.25">
      <c r="B23" s="301" t="s">
        <v>331</v>
      </c>
      <c r="C23" s="156" t="s">
        <v>332</v>
      </c>
      <c r="D23" s="189"/>
      <c r="E23" s="279" t="s">
        <v>333</v>
      </c>
      <c r="F23" s="189"/>
      <c r="G23" s="189"/>
      <c r="H23" s="128"/>
      <c r="I23" s="165"/>
      <c r="J23" s="165"/>
      <c r="K23" s="137">
        <f t="shared" si="9"/>
        <v>0</v>
      </c>
      <c r="L23" s="135"/>
      <c r="M23" s="135"/>
      <c r="N23" s="135"/>
      <c r="O23" s="135"/>
      <c r="P23" s="136"/>
      <c r="Q23" s="135"/>
      <c r="R23" s="136"/>
      <c r="T23" s="138" t="str">
        <f t="shared" si="10"/>
        <v/>
      </c>
      <c r="U23" s="160"/>
      <c r="V23" s="140" t="e">
        <f t="shared" si="7"/>
        <v>#DIV/0!</v>
      </c>
      <c r="W23" s="152"/>
      <c r="X23" s="48" t="e">
        <f t="shared" si="11"/>
        <v>#VALUE!</v>
      </c>
      <c r="Z23" s="355"/>
      <c r="AA23" s="355"/>
      <c r="AH23" s="358" t="s">
        <v>1628</v>
      </c>
      <c r="AI23" s="358"/>
      <c r="AJ23" s="358"/>
      <c r="AK23" s="358"/>
      <c r="AL23" s="358"/>
      <c r="AM23" s="358"/>
      <c r="AN23" s="358"/>
    </row>
    <row r="24" spans="1:40" s="163" customFormat="1" ht="47.25" customHeight="1" x14ac:dyDescent="0.25">
      <c r="B24" s="301" t="s">
        <v>334</v>
      </c>
      <c r="C24" s="156" t="s">
        <v>335</v>
      </c>
      <c r="D24" s="189"/>
      <c r="E24" s="279" t="s">
        <v>336</v>
      </c>
      <c r="F24" s="189"/>
      <c r="G24" s="189"/>
      <c r="H24" s="128"/>
      <c r="I24" s="165"/>
      <c r="J24" s="165"/>
      <c r="K24" s="137">
        <f t="shared" si="9"/>
        <v>0</v>
      </c>
      <c r="L24" s="135"/>
      <c r="M24" s="135"/>
      <c r="N24" s="135"/>
      <c r="O24" s="135"/>
      <c r="P24" s="136"/>
      <c r="Q24" s="135"/>
      <c r="R24" s="136"/>
      <c r="T24" s="138" t="str">
        <f t="shared" si="10"/>
        <v/>
      </c>
      <c r="U24" s="160"/>
      <c r="V24" s="140" t="e">
        <f t="shared" si="7"/>
        <v>#DIV/0!</v>
      </c>
      <c r="W24" s="152"/>
      <c r="X24" s="48" t="e">
        <f t="shared" si="11"/>
        <v>#VALUE!</v>
      </c>
      <c r="Z24" s="355"/>
      <c r="AA24" s="355"/>
      <c r="AH24" s="358" t="s">
        <v>1629</v>
      </c>
      <c r="AI24" s="358"/>
      <c r="AJ24" s="358"/>
      <c r="AK24" s="358"/>
      <c r="AL24" s="358"/>
      <c r="AM24" s="358"/>
      <c r="AN24" s="358"/>
    </row>
    <row r="25" spans="1:40" s="163" customFormat="1" ht="51" customHeight="1" x14ac:dyDescent="0.25">
      <c r="B25" s="301" t="s">
        <v>337</v>
      </c>
      <c r="C25" s="156" t="s">
        <v>338</v>
      </c>
      <c r="D25" s="189"/>
      <c r="E25" s="279" t="s">
        <v>339</v>
      </c>
      <c r="F25" s="189"/>
      <c r="G25" s="189"/>
      <c r="H25" s="128"/>
      <c r="I25" s="165"/>
      <c r="J25" s="165"/>
      <c r="K25" s="137">
        <f t="shared" si="9"/>
        <v>0</v>
      </c>
      <c r="L25" s="135"/>
      <c r="M25" s="135"/>
      <c r="N25" s="135"/>
      <c r="O25" s="135"/>
      <c r="P25" s="136"/>
      <c r="Q25" s="135"/>
      <c r="R25" s="136"/>
      <c r="T25" s="138" t="str">
        <f t="shared" si="10"/>
        <v/>
      </c>
      <c r="U25" s="160"/>
      <c r="V25" s="140" t="e">
        <f t="shared" si="7"/>
        <v>#DIV/0!</v>
      </c>
      <c r="W25" s="152"/>
      <c r="X25" s="48" t="e">
        <f t="shared" si="11"/>
        <v>#VALUE!</v>
      </c>
      <c r="Z25" s="355"/>
      <c r="AA25" s="355"/>
      <c r="AH25" s="358" t="s">
        <v>1630</v>
      </c>
      <c r="AI25" s="358"/>
      <c r="AJ25" s="358"/>
      <c r="AK25" s="358"/>
      <c r="AL25" s="358"/>
      <c r="AM25" s="358"/>
      <c r="AN25" s="358"/>
    </row>
    <row r="26" spans="1:40" s="163" customFormat="1" ht="45" customHeight="1" x14ac:dyDescent="0.25">
      <c r="B26" s="301" t="s">
        <v>340</v>
      </c>
      <c r="C26" s="157" t="s">
        <v>341</v>
      </c>
      <c r="D26" s="189"/>
      <c r="E26" s="279" t="s">
        <v>342</v>
      </c>
      <c r="F26" s="189"/>
      <c r="G26" s="189"/>
      <c r="H26" s="128"/>
      <c r="I26" s="165"/>
      <c r="J26" s="165"/>
      <c r="K26" s="137">
        <f t="shared" si="9"/>
        <v>0</v>
      </c>
      <c r="L26" s="135"/>
      <c r="M26" s="135"/>
      <c r="N26" s="135"/>
      <c r="O26" s="135"/>
      <c r="P26" s="136"/>
      <c r="Q26" s="135"/>
      <c r="R26" s="136"/>
      <c r="T26" s="138" t="str">
        <f t="shared" si="10"/>
        <v/>
      </c>
      <c r="U26" s="160"/>
      <c r="V26" s="140" t="e">
        <f t="shared" si="7"/>
        <v>#DIV/0!</v>
      </c>
      <c r="W26" s="152"/>
      <c r="X26" s="48" t="e">
        <f t="shared" si="11"/>
        <v>#VALUE!</v>
      </c>
      <c r="Z26" s="355"/>
      <c r="AA26" s="355"/>
      <c r="AH26" s="345"/>
      <c r="AI26" s="345"/>
      <c r="AJ26" s="345"/>
      <c r="AK26" s="345"/>
      <c r="AL26" s="345"/>
      <c r="AM26" s="345"/>
      <c r="AN26" s="345"/>
    </row>
    <row r="27" spans="1:40" x14ac:dyDescent="0.25">
      <c r="C27" s="148"/>
      <c r="D27" s="165"/>
      <c r="E27" s="165"/>
      <c r="F27" s="165"/>
      <c r="G27" s="165"/>
      <c r="W27" s="184" t="e">
        <f>SUM(W10:W26)</f>
        <v>#VALUE!</v>
      </c>
      <c r="X27" s="184" t="e">
        <f>SUM(X10:X26)</f>
        <v>#VALUE!</v>
      </c>
      <c r="Z27" s="180"/>
      <c r="AA27" s="180"/>
    </row>
    <row r="28" spans="1:40" s="147" customFormat="1" ht="12.75" customHeight="1" x14ac:dyDescent="0.25">
      <c r="A28" s="163"/>
      <c r="B28" s="150"/>
      <c r="C28" s="148"/>
      <c r="D28" s="165"/>
      <c r="E28" s="165"/>
      <c r="F28" s="165"/>
      <c r="G28" s="165"/>
      <c r="J28" s="163">
        <f>SUM(J10:J26)</f>
        <v>0</v>
      </c>
      <c r="K28" s="196">
        <f>SUM(K10:K26)</f>
        <v>0</v>
      </c>
      <c r="S28" s="131" t="s">
        <v>343</v>
      </c>
      <c r="T28" s="142">
        <f>SUMIF(J28,3-W31,W27)</f>
        <v>0</v>
      </c>
    </row>
    <row r="29" spans="1:40" x14ac:dyDescent="0.25">
      <c r="C29" s="148"/>
      <c r="D29" s="165"/>
      <c r="E29" s="165"/>
      <c r="F29" s="165"/>
      <c r="G29" s="165"/>
      <c r="S29" s="131" t="s">
        <v>344</v>
      </c>
      <c r="T29" s="142">
        <f>SUMIF(K28,17-W32,X27)</f>
        <v>0</v>
      </c>
      <c r="Y29" s="141"/>
    </row>
    <row r="30" spans="1:40" x14ac:dyDescent="0.25">
      <c r="C30" s="148"/>
      <c r="D30" s="165"/>
      <c r="E30" s="165"/>
      <c r="F30" s="165"/>
      <c r="G30" s="165"/>
      <c r="Y30" s="141"/>
    </row>
    <row r="31" spans="1:40" x14ac:dyDescent="0.25">
      <c r="C31" s="148"/>
      <c r="D31" s="165"/>
      <c r="E31" s="165"/>
      <c r="F31" s="165"/>
      <c r="G31" s="165"/>
      <c r="T31"/>
      <c r="U31"/>
      <c r="V31" s="144" t="s">
        <v>351</v>
      </c>
      <c r="W31" s="144">
        <f>SUM(R10,R11,R19)</f>
        <v>0</v>
      </c>
      <c r="X31"/>
      <c r="Y31"/>
      <c r="Z31"/>
      <c r="AA31"/>
      <c r="AB31"/>
      <c r="AC31"/>
      <c r="AD31"/>
    </row>
    <row r="32" spans="1:40" ht="13.5" customHeight="1" x14ac:dyDescent="0.25">
      <c r="C32" s="148"/>
      <c r="D32" s="165"/>
      <c r="E32" s="165"/>
      <c r="F32" s="165"/>
      <c r="G32" s="165"/>
      <c r="T32"/>
      <c r="U32"/>
      <c r="V32" s="144" t="s">
        <v>352</v>
      </c>
      <c r="W32" s="144">
        <f>SUM(R10:R26)</f>
        <v>0</v>
      </c>
      <c r="X32"/>
      <c r="Y32"/>
      <c r="Z32"/>
      <c r="AA32"/>
      <c r="AB32"/>
      <c r="AC32"/>
      <c r="AD32"/>
    </row>
    <row r="33" spans="3:33" x14ac:dyDescent="0.25">
      <c r="C33" s="148"/>
      <c r="D33" s="165"/>
      <c r="E33" s="165"/>
      <c r="F33" s="165"/>
      <c r="G33" s="165"/>
      <c r="T33"/>
      <c r="U33"/>
      <c r="V33"/>
      <c r="W33"/>
      <c r="X33"/>
      <c r="Y33"/>
      <c r="Z33"/>
      <c r="AA33"/>
      <c r="AB33"/>
      <c r="AC33"/>
      <c r="AD33"/>
    </row>
    <row r="34" spans="3:33" x14ac:dyDescent="0.25">
      <c r="T34"/>
      <c r="U34"/>
      <c r="V34"/>
      <c r="W34"/>
      <c r="X34"/>
      <c r="Y34"/>
      <c r="Z34"/>
      <c r="AA34"/>
      <c r="AB34"/>
      <c r="AC34"/>
      <c r="AD34"/>
    </row>
    <row r="35" spans="3:33" x14ac:dyDescent="0.25">
      <c r="T35"/>
      <c r="U35"/>
      <c r="V35"/>
      <c r="W35"/>
      <c r="X35"/>
      <c r="Y35"/>
      <c r="Z35"/>
      <c r="AA35"/>
      <c r="AB35"/>
      <c r="AC35"/>
      <c r="AD35"/>
    </row>
    <row r="40" spans="3:33" ht="22.5" customHeight="1" x14ac:dyDescent="0.25">
      <c r="AB40" s="149"/>
      <c r="AC40" s="149"/>
      <c r="AD40" s="149"/>
    </row>
    <row r="42" spans="3:33" ht="15" customHeight="1" x14ac:dyDescent="0.25">
      <c r="AB42" s="145"/>
      <c r="AC42" s="145"/>
      <c r="AD42" s="145"/>
      <c r="AE42" s="145"/>
      <c r="AF42" s="145"/>
      <c r="AG42" s="145"/>
    </row>
  </sheetData>
  <sheetProtection formatCells="0" formatColumns="0" formatRows="0" insertColumns="0" insertRows="0" insertHyperlinks="0" deleteColumns="0" deleteRows="0" sort="0" autoFilter="0" pivotTables="0"/>
  <mergeCells count="45">
    <mergeCell ref="AH16:AN16"/>
    <mergeCell ref="AH17:AN17"/>
    <mergeCell ref="AH18:AN18"/>
    <mergeCell ref="AH25:AN25"/>
    <mergeCell ref="AH19:AN19"/>
    <mergeCell ref="AH20:AN20"/>
    <mergeCell ref="AH21:AN21"/>
    <mergeCell ref="AH22:AN22"/>
    <mergeCell ref="AH23:AN23"/>
    <mergeCell ref="AH24:AN24"/>
    <mergeCell ref="AH14:AN14"/>
    <mergeCell ref="AH15:AN15"/>
    <mergeCell ref="T7:V7"/>
    <mergeCell ref="C7:C8"/>
    <mergeCell ref="Z21:AA21"/>
    <mergeCell ref="Z10:AA10"/>
    <mergeCell ref="Z11:AA11"/>
    <mergeCell ref="Z12:AA12"/>
    <mergeCell ref="Z13:AA13"/>
    <mergeCell ref="Z14:AA14"/>
    <mergeCell ref="AH7:AN8"/>
    <mergeCell ref="AH10:AN10"/>
    <mergeCell ref="AH9:AN9"/>
    <mergeCell ref="AH11:AN11"/>
    <mergeCell ref="AH12:AN12"/>
    <mergeCell ref="AH13:AN13"/>
    <mergeCell ref="Z16:AA16"/>
    <mergeCell ref="Z17:AA17"/>
    <mergeCell ref="Z18:AA18"/>
    <mergeCell ref="Z19:AA19"/>
    <mergeCell ref="Z20:AA20"/>
    <mergeCell ref="Z22:AA22"/>
    <mergeCell ref="Z23:AA23"/>
    <mergeCell ref="Z24:AA24"/>
    <mergeCell ref="Z25:AA25"/>
    <mergeCell ref="Z26:AA26"/>
    <mergeCell ref="Z15:AA15"/>
    <mergeCell ref="J7:R7"/>
    <mergeCell ref="E7:E8"/>
    <mergeCell ref="G7:G8"/>
    <mergeCell ref="C1:V1"/>
    <mergeCell ref="C2:T2"/>
    <mergeCell ref="C3:V3"/>
    <mergeCell ref="J5:AB5"/>
    <mergeCell ref="C6:R6"/>
  </mergeCells>
  <conditionalFormatting sqref="K10:K26">
    <cfRule type="cellIs" dxfId="634" priority="1644" stopIfTrue="1" operator="notEqual">
      <formula>1</formula>
    </cfRule>
    <cfRule type="cellIs" dxfId="633" priority="1645" stopIfTrue="1" operator="equal">
      <formula>1</formula>
    </cfRule>
  </conditionalFormatting>
  <conditionalFormatting sqref="K28">
    <cfRule type="cellIs" dxfId="632" priority="1621" stopIfTrue="1" operator="notEqual">
      <formula>1</formula>
    </cfRule>
    <cfRule type="cellIs" dxfId="631" priority="1622" stopIfTrue="1" operator="equal">
      <formula>1</formula>
    </cfRule>
  </conditionalFormatting>
  <conditionalFormatting sqref="T29">
    <cfRule type="containsBlanks" dxfId="630" priority="1083" stopIfTrue="1">
      <formula>LEN(TRIM(T29))=0</formula>
    </cfRule>
    <cfRule type="cellIs" dxfId="629" priority="1084" stopIfTrue="1" operator="lessThan">
      <formula>19.999</formula>
    </cfRule>
    <cfRule type="cellIs" dxfId="628" priority="1085" stopIfTrue="1" operator="lessThan">
      <formula>39.999</formula>
    </cfRule>
    <cfRule type="cellIs" dxfId="627" priority="1086" stopIfTrue="1" operator="lessThan">
      <formula>59.999</formula>
    </cfRule>
    <cfRule type="cellIs" dxfId="626" priority="1087" stopIfTrue="1" operator="lessThan">
      <formula>79.999</formula>
    </cfRule>
    <cfRule type="cellIs" dxfId="625" priority="1088" stopIfTrue="1" operator="lessThan">
      <formula>89.999</formula>
    </cfRule>
    <cfRule type="cellIs" dxfId="624" priority="1089" stopIfTrue="1" operator="between">
      <formula>90</formula>
      <formula>100</formula>
    </cfRule>
  </conditionalFormatting>
  <conditionalFormatting sqref="T28">
    <cfRule type="containsBlanks" dxfId="623" priority="393" stopIfTrue="1">
      <formula>LEN(TRIM(T28))=0</formula>
    </cfRule>
    <cfRule type="cellIs" dxfId="622" priority="394" stopIfTrue="1" operator="lessThan">
      <formula>19.999</formula>
    </cfRule>
    <cfRule type="cellIs" dxfId="621" priority="395" stopIfTrue="1" operator="lessThan">
      <formula>39.999</formula>
    </cfRule>
    <cfRule type="cellIs" dxfId="620" priority="396" stopIfTrue="1" operator="lessThan">
      <formula>59.999</formula>
    </cfRule>
    <cfRule type="cellIs" dxfId="619" priority="397" stopIfTrue="1" operator="lessThan">
      <formula>79.999</formula>
    </cfRule>
    <cfRule type="cellIs" dxfId="618" priority="398" stopIfTrue="1" operator="lessThan">
      <formula>89.999</formula>
    </cfRule>
    <cfRule type="cellIs" dxfId="617" priority="399" stopIfTrue="1" operator="between">
      <formula>90</formula>
      <formula>100</formula>
    </cfRule>
  </conditionalFormatting>
  <conditionalFormatting sqref="J10">
    <cfRule type="cellIs" dxfId="616" priority="136" stopIfTrue="1" operator="notEqual">
      <formula>1</formula>
    </cfRule>
    <cfRule type="cellIs" dxfId="615" priority="137" stopIfTrue="1" operator="equal">
      <formula>1</formula>
    </cfRule>
  </conditionalFormatting>
  <conditionalFormatting sqref="J11">
    <cfRule type="cellIs" dxfId="614" priority="11" stopIfTrue="1" operator="notEqual">
      <formula>1</formula>
    </cfRule>
    <cfRule type="cellIs" dxfId="613" priority="12" stopIfTrue="1" operator="equal">
      <formula>1</formula>
    </cfRule>
  </conditionalFormatting>
  <conditionalFormatting sqref="J19">
    <cfRule type="cellIs" dxfId="612" priority="9" stopIfTrue="1" operator="notEqual">
      <formula>1</formula>
    </cfRule>
    <cfRule type="cellIs" dxfId="611" priority="10" stopIfTrue="1" operator="equal">
      <formula>1</formula>
    </cfRule>
  </conditionalFormatting>
  <conditionalFormatting sqref="X10:X26">
    <cfRule type="expression" dxfId="610" priority="1662" stopIfTrue="1">
      <formula>#REF!=0</formula>
    </cfRule>
  </conditionalFormatting>
  <pageMargins left="0.7" right="0.7" top="0.75" bottom="0.75" header="0.3" footer="0.3"/>
  <pageSetup paperSize="9" scale="41" orientation="landscape" r:id="rId1"/>
  <colBreaks count="1" manualBreakCount="1">
    <brk id="33" max="1048575" man="1"/>
  </colBreaks>
  <ignoredErrors>
    <ignoredError sqref="T10:T26"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59049" r:id="rId4" name="Button 3945">
              <controlPr defaultSize="0" print="0" autoLine="0" autoPict="0" macro="[0]!ButtonOpenAll">
                <anchor moveWithCells="1" sizeWithCells="1">
                  <from>
                    <xdr:col>2</xdr:col>
                    <xdr:colOff>2800350</xdr:colOff>
                    <xdr:row>3</xdr:row>
                    <xdr:rowOff>104775</xdr:rowOff>
                  </from>
                  <to>
                    <xdr:col>2</xdr:col>
                    <xdr:colOff>3876675</xdr:colOff>
                    <xdr:row>5</xdr:row>
                    <xdr:rowOff>85725</xdr:rowOff>
                  </to>
                </anchor>
              </controlPr>
            </control>
          </mc:Choice>
        </mc:AlternateContent>
        <mc:AlternateContent xmlns:mc="http://schemas.openxmlformats.org/markup-compatibility/2006">
          <mc:Choice Requires="x14">
            <control shapeId="1627207" r:id="rId5" name="Button 4167">
              <controlPr defaultSize="0" print="0" autoLine="0" autoPict="0" macro="[0]!ButtonD4_CloseAll">
                <anchor moveWithCells="1" sizeWithCells="1">
                  <from>
                    <xdr:col>2</xdr:col>
                    <xdr:colOff>3981450</xdr:colOff>
                    <xdr:row>3</xdr:row>
                    <xdr:rowOff>85725</xdr:rowOff>
                  </from>
                  <to>
                    <xdr:col>5</xdr:col>
                    <xdr:colOff>38100</xdr:colOff>
                    <xdr:row>5</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88555558946501"/>
  </sheetPr>
  <dimension ref="A1:AN76"/>
  <sheetViews>
    <sheetView showGridLines="0" showRowColHeaders="0" zoomScale="85" zoomScaleNormal="85" workbookViewId="0">
      <pane ySplit="8" topLeftCell="A9" activePane="bottomLeft" state="frozen"/>
      <selection pane="bottomLeft" activeCell="AH29" sqref="AH29:AN29"/>
    </sheetView>
  </sheetViews>
  <sheetFormatPr defaultRowHeight="15" outlineLevelCol="1" x14ac:dyDescent="0.25"/>
  <cols>
    <col min="1" max="1" width="1.7109375" style="163" customWidth="1"/>
    <col min="2" max="2" width="5" style="163" customWidth="1"/>
    <col min="3" max="3" width="65.85546875" style="163" customWidth="1"/>
    <col min="4" max="4" width="2.5703125" style="163" customWidth="1" outlineLevel="1"/>
    <col min="5" max="5" width="5.7109375" style="163" customWidth="1" outlineLevel="1"/>
    <col min="6" max="6" width="2.5703125" style="163" customWidth="1" outlineLevel="1"/>
    <col min="7" max="7" width="6.140625" style="163" customWidth="1" outlineLevel="1"/>
    <col min="8" max="8" width="2.5703125" style="163" customWidth="1"/>
    <col min="9" max="9" width="5.28515625" style="163" hidden="1" customWidth="1"/>
    <col min="10"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7.28515625" style="163" customWidth="1"/>
    <col min="20" max="20" width="13.28515625" style="163" customWidth="1"/>
    <col min="21" max="21" width="8.28515625" style="163" hidden="1" customWidth="1"/>
    <col min="22" max="22" width="6.710937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16384" width="9.140625" style="163"/>
  </cols>
  <sheetData>
    <row r="1" spans="1:40" ht="30" customHeight="1" x14ac:dyDescent="0.25">
      <c r="A1" s="345"/>
      <c r="B1" s="185"/>
      <c r="C1" s="363" t="s">
        <v>353</v>
      </c>
      <c r="D1" s="363"/>
      <c r="E1" s="363"/>
      <c r="F1" s="363"/>
      <c r="G1" s="363"/>
      <c r="H1" s="363"/>
      <c r="I1" s="363"/>
      <c r="J1" s="363"/>
      <c r="K1" s="363"/>
      <c r="L1" s="363"/>
      <c r="M1" s="363"/>
      <c r="N1" s="363"/>
      <c r="O1" s="363"/>
      <c r="P1" s="363"/>
      <c r="Q1" s="363"/>
      <c r="R1" s="363"/>
      <c r="S1" s="363"/>
      <c r="T1" s="363"/>
      <c r="U1" s="363"/>
      <c r="V1" s="363"/>
      <c r="W1" s="363"/>
      <c r="X1" s="185"/>
      <c r="Y1" s="185"/>
    </row>
    <row r="2" spans="1:40" x14ac:dyDescent="0.25">
      <c r="B2" s="186"/>
      <c r="C2" s="367" t="s">
        <v>1631</v>
      </c>
      <c r="D2" s="367"/>
      <c r="E2" s="367"/>
      <c r="F2" s="367"/>
      <c r="G2" s="367"/>
      <c r="H2" s="367"/>
      <c r="I2" s="367"/>
      <c r="J2" s="367"/>
      <c r="K2" s="367"/>
      <c r="L2" s="367"/>
      <c r="M2" s="367"/>
      <c r="N2" s="367"/>
      <c r="O2" s="367"/>
      <c r="P2" s="367"/>
      <c r="Q2" s="367"/>
      <c r="R2" s="367"/>
      <c r="S2" s="367"/>
      <c r="T2" s="367"/>
      <c r="U2" s="367"/>
      <c r="V2" s="367"/>
      <c r="W2" s="186"/>
      <c r="X2" s="186"/>
      <c r="Y2" s="186"/>
    </row>
    <row r="3" spans="1:40" x14ac:dyDescent="0.25">
      <c r="B3" s="186"/>
      <c r="C3" s="367" t="s">
        <v>1632</v>
      </c>
      <c r="D3" s="367"/>
      <c r="E3" s="367"/>
      <c r="F3" s="367"/>
      <c r="G3" s="367"/>
      <c r="H3" s="367"/>
      <c r="I3" s="367"/>
      <c r="J3" s="367"/>
      <c r="K3" s="367"/>
      <c r="L3" s="367"/>
      <c r="M3" s="367"/>
      <c r="N3" s="367"/>
      <c r="O3" s="367"/>
      <c r="P3" s="367"/>
      <c r="Q3" s="367"/>
      <c r="R3" s="367"/>
      <c r="S3" s="367"/>
      <c r="T3" s="367"/>
      <c r="U3" s="367"/>
      <c r="V3" s="367"/>
      <c r="W3" s="186"/>
      <c r="X3" s="186"/>
      <c r="Y3" s="186"/>
    </row>
    <row r="4" spans="1:40" x14ac:dyDescent="0.25">
      <c r="B4" s="186"/>
      <c r="C4" s="162"/>
      <c r="D4" s="162"/>
      <c r="E4" s="162"/>
      <c r="F4" s="162"/>
      <c r="G4" s="162"/>
      <c r="H4" s="162"/>
      <c r="I4" s="162"/>
      <c r="J4" s="162"/>
      <c r="K4" s="162"/>
      <c r="L4" s="162"/>
      <c r="M4" s="162"/>
      <c r="N4" s="162"/>
      <c r="O4" s="162"/>
      <c r="P4" s="162"/>
      <c r="Q4" s="162"/>
      <c r="R4" s="162"/>
      <c r="S4" s="162"/>
      <c r="T4" s="162"/>
      <c r="U4" s="162"/>
      <c r="V4" s="162"/>
      <c r="W4" s="162"/>
      <c r="X4" s="162"/>
      <c r="Y4" s="162"/>
    </row>
    <row r="5" spans="1:40" s="166" customFormat="1" ht="14.25" customHeight="1" x14ac:dyDescent="0.25">
      <c r="B5" s="187"/>
      <c r="C5" s="302"/>
      <c r="D5" s="302"/>
      <c r="E5" s="302"/>
      <c r="F5" s="302"/>
      <c r="G5" s="302"/>
      <c r="H5" s="302"/>
      <c r="I5" s="302"/>
      <c r="J5" s="302"/>
      <c r="K5" s="302"/>
      <c r="L5" s="366"/>
      <c r="M5" s="366"/>
      <c r="N5" s="366"/>
      <c r="O5" s="366"/>
      <c r="P5" s="366"/>
      <c r="Q5" s="366"/>
      <c r="R5" s="366"/>
      <c r="S5" s="366"/>
      <c r="T5" s="366"/>
      <c r="U5" s="366"/>
      <c r="V5" s="366"/>
      <c r="W5" s="366"/>
      <c r="X5" s="366"/>
      <c r="Y5" s="366"/>
      <c r="Z5" s="366"/>
      <c r="AA5" s="366"/>
      <c r="AB5" s="366"/>
      <c r="AC5" s="366"/>
      <c r="AD5" s="366"/>
    </row>
    <row r="6" spans="1:40" s="166" customFormat="1" x14ac:dyDescent="0.25">
      <c r="B6" s="167"/>
      <c r="C6" s="454"/>
      <c r="D6" s="454"/>
      <c r="E6" s="454"/>
      <c r="F6" s="454"/>
      <c r="G6" s="454"/>
      <c r="H6" s="454"/>
      <c r="I6" s="454"/>
      <c r="J6" s="454"/>
      <c r="K6" s="454"/>
      <c r="L6" s="454"/>
      <c r="M6" s="454"/>
      <c r="N6" s="454"/>
      <c r="O6" s="454"/>
      <c r="P6" s="454"/>
      <c r="Q6" s="454"/>
      <c r="R6" s="454"/>
      <c r="S6" s="167"/>
      <c r="T6" s="167"/>
      <c r="U6" s="167"/>
      <c r="V6" s="167"/>
      <c r="W6" s="167"/>
      <c r="X6" s="167"/>
      <c r="Y6" s="167"/>
    </row>
    <row r="7" spans="1:40" s="166" customFormat="1" ht="37.5" customHeight="1" x14ac:dyDescent="0.25">
      <c r="B7" s="181"/>
      <c r="C7" s="356" t="s">
        <v>354</v>
      </c>
      <c r="D7" s="338"/>
      <c r="E7" s="359" t="s">
        <v>355</v>
      </c>
      <c r="F7" s="339"/>
      <c r="G7" s="359" t="s">
        <v>356</v>
      </c>
      <c r="H7" s="168"/>
      <c r="I7" s="169"/>
      <c r="J7" s="361" t="s">
        <v>1694</v>
      </c>
      <c r="K7" s="362"/>
      <c r="L7" s="362"/>
      <c r="M7" s="362"/>
      <c r="N7" s="362"/>
      <c r="O7" s="362"/>
      <c r="P7" s="362"/>
      <c r="Q7" s="362"/>
      <c r="R7" s="362"/>
      <c r="S7" s="169"/>
      <c r="T7" s="360" t="s">
        <v>357</v>
      </c>
      <c r="U7" s="360"/>
      <c r="V7" s="360"/>
      <c r="W7" s="170"/>
      <c r="X7" s="170"/>
      <c r="Y7" s="170"/>
      <c r="Z7" s="170"/>
      <c r="AH7" s="356" t="s">
        <v>358</v>
      </c>
      <c r="AI7" s="356"/>
      <c r="AJ7" s="356"/>
      <c r="AK7" s="356"/>
      <c r="AL7" s="356"/>
      <c r="AM7" s="356"/>
      <c r="AN7" s="356"/>
    </row>
    <row r="8" spans="1:40" s="166" customFormat="1" ht="80.25" customHeight="1" x14ac:dyDescent="0.25">
      <c r="B8" s="181"/>
      <c r="C8" s="356"/>
      <c r="D8" s="338"/>
      <c r="E8" s="359"/>
      <c r="F8" s="340"/>
      <c r="G8" s="359"/>
      <c r="H8" s="168"/>
      <c r="J8" s="172" t="s">
        <v>511</v>
      </c>
      <c r="K8" s="172" t="s">
        <v>512</v>
      </c>
      <c r="L8" s="192">
        <v>0</v>
      </c>
      <c r="M8" s="192">
        <v>0.2</v>
      </c>
      <c r="N8" s="192">
        <v>0.4</v>
      </c>
      <c r="O8" s="192">
        <v>0.6</v>
      </c>
      <c r="P8" s="192">
        <v>0.8</v>
      </c>
      <c r="Q8" s="192">
        <v>1</v>
      </c>
      <c r="R8" s="193" t="s">
        <v>359</v>
      </c>
      <c r="T8" s="174"/>
      <c r="U8" s="174" t="s">
        <v>513</v>
      </c>
      <c r="V8" s="173" t="s">
        <v>514</v>
      </c>
      <c r="W8" s="171"/>
      <c r="Y8" s="171"/>
      <c r="AH8" s="356"/>
      <c r="AI8" s="356"/>
      <c r="AJ8" s="356"/>
      <c r="AK8" s="356"/>
      <c r="AL8" s="356"/>
      <c r="AM8" s="356"/>
      <c r="AN8" s="356"/>
    </row>
    <row r="9" spans="1:40" ht="42" customHeight="1" x14ac:dyDescent="0.25">
      <c r="B9" s="301"/>
      <c r="D9" s="139"/>
      <c r="E9" s="139"/>
      <c r="F9" s="139"/>
      <c r="G9" s="139"/>
      <c r="H9" s="139"/>
      <c r="K9" s="45"/>
      <c r="L9" s="45"/>
      <c r="M9" s="45"/>
      <c r="N9" s="45"/>
      <c r="O9" s="45"/>
      <c r="P9" s="46"/>
      <c r="Q9" s="129"/>
      <c r="R9" s="130"/>
      <c r="T9" s="47"/>
      <c r="U9" s="47"/>
      <c r="V9" s="46"/>
      <c r="W9" s="163" t="s">
        <v>515</v>
      </c>
      <c r="X9" s="163" t="s">
        <v>516</v>
      </c>
      <c r="Z9" s="131" t="s">
        <v>360</v>
      </c>
    </row>
    <row r="10" spans="1:40" ht="49.5" customHeight="1" x14ac:dyDescent="0.25">
      <c r="B10" s="301">
        <v>1</v>
      </c>
      <c r="C10" s="154" t="s">
        <v>361</v>
      </c>
      <c r="D10" s="139"/>
      <c r="E10" s="283" t="s">
        <v>362</v>
      </c>
      <c r="F10" s="283"/>
      <c r="G10" s="283"/>
      <c r="H10" s="139"/>
      <c r="I10" s="165">
        <f>SUM(K10:K60)</f>
        <v>0</v>
      </c>
      <c r="J10" s="137">
        <f>SUM(L10:Q10)</f>
        <v>0</v>
      </c>
      <c r="K10" s="137">
        <f t="shared" ref="K10" si="0">SUM(L10:Q10)</f>
        <v>0</v>
      </c>
      <c r="L10" s="135"/>
      <c r="M10" s="135"/>
      <c r="N10" s="135"/>
      <c r="O10" s="135"/>
      <c r="P10" s="136"/>
      <c r="Q10" s="135"/>
      <c r="R10" s="136"/>
      <c r="T10" s="138" t="str">
        <f>IF(SUM(L10:Q10)=1,((L10*0)+(M10*20)+(N10*40)+(O10*60)+(P10*80)+(Q10*100)),"")</f>
        <v/>
      </c>
      <c r="U10" s="160" t="e">
        <f>1/$J$62</f>
        <v>#DIV/0!</v>
      </c>
      <c r="V10" s="140" t="e">
        <f t="shared" ref="V10" si="1">1/$K$62</f>
        <v>#DIV/0!</v>
      </c>
      <c r="W10" s="152" t="e">
        <f>IF(R10=1,0,T10*U10)</f>
        <v>#VALUE!</v>
      </c>
      <c r="X10" s="48" t="e">
        <f t="shared" ref="X10" si="2">IF(R10=1,0,T10*V10)</f>
        <v>#VALUE!</v>
      </c>
      <c r="Z10" s="355"/>
      <c r="AA10" s="355"/>
    </row>
    <row r="11" spans="1:40" ht="50.25" customHeight="1" x14ac:dyDescent="0.25">
      <c r="B11" s="301" t="s">
        <v>363</v>
      </c>
      <c r="C11" s="158" t="s">
        <v>364</v>
      </c>
      <c r="D11" s="139"/>
      <c r="E11" s="283" t="s">
        <v>365</v>
      </c>
      <c r="F11" s="283"/>
      <c r="G11" s="283"/>
      <c r="H11" s="139"/>
      <c r="I11" s="165"/>
      <c r="J11" s="165"/>
      <c r="K11" s="137">
        <f t="shared" ref="K11" si="3">SUM(L11:Q11)</f>
        <v>0</v>
      </c>
      <c r="L11" s="135"/>
      <c r="M11" s="135"/>
      <c r="N11" s="135"/>
      <c r="O11" s="135"/>
      <c r="P11" s="136"/>
      <c r="Q11" s="135"/>
      <c r="R11" s="136"/>
      <c r="T11" s="138" t="str">
        <f t="shared" ref="T11" si="4">IF(SUM(L11:Q11)=1,((L11*0)+(M11*20)+(N11*40)+(O11*60)+(P11*80)+(Q11*100)),"")</f>
        <v/>
      </c>
      <c r="U11" s="160"/>
      <c r="V11" s="140" t="e">
        <f t="shared" ref="V11" si="5">1/$K$62</f>
        <v>#DIV/0!</v>
      </c>
      <c r="W11" s="152"/>
      <c r="X11" s="48" t="e">
        <f t="shared" ref="X11" si="6">IF(R11=1,0,T11*V11)</f>
        <v>#VALUE!</v>
      </c>
      <c r="Z11" s="355"/>
      <c r="AA11" s="355"/>
      <c r="AH11" s="358" t="s">
        <v>1633</v>
      </c>
      <c r="AI11" s="358"/>
      <c r="AJ11" s="358"/>
      <c r="AK11" s="358"/>
      <c r="AL11" s="358"/>
      <c r="AM11" s="358"/>
      <c r="AN11" s="358"/>
    </row>
    <row r="12" spans="1:40" ht="49.5" customHeight="1" x14ac:dyDescent="0.25">
      <c r="B12" s="301">
        <v>2</v>
      </c>
      <c r="C12" s="154" t="s">
        <v>366</v>
      </c>
      <c r="D12" s="189"/>
      <c r="E12" s="277" t="s">
        <v>367</v>
      </c>
      <c r="F12" s="279"/>
      <c r="G12" s="278" t="s">
        <v>368</v>
      </c>
      <c r="H12" s="128"/>
      <c r="I12" s="165"/>
      <c r="J12" s="137">
        <f>SUM(L12:Q12)</f>
        <v>0</v>
      </c>
      <c r="K12" s="137">
        <f t="shared" ref="K12:K50" si="7">SUM(L12:Q12)</f>
        <v>0</v>
      </c>
      <c r="L12" s="135"/>
      <c r="M12" s="135"/>
      <c r="N12" s="135"/>
      <c r="O12" s="135"/>
      <c r="P12" s="136"/>
      <c r="Q12" s="135"/>
      <c r="R12" s="136"/>
      <c r="T12" s="138" t="str">
        <f t="shared" ref="T12" si="8">IF(SUM(L12:Q12)=1,((L12*0)+(M12*20)+(N12*40)+(O12*60)+(P12*80)+(Q12*100)),"")</f>
        <v/>
      </c>
      <c r="U12" s="160" t="e">
        <f>1/$J$62</f>
        <v>#DIV/0!</v>
      </c>
      <c r="V12" s="140" t="e">
        <f t="shared" ref="V12:V41" si="9">1/$K$62</f>
        <v>#DIV/0!</v>
      </c>
      <c r="W12" s="199" t="e">
        <f>IF(R12=1,0,T12*U12)</f>
        <v>#VALUE!</v>
      </c>
      <c r="X12" s="48" t="e">
        <f t="shared" ref="X12:X50" si="10">IF(R12=1,0,T12*V12)</f>
        <v>#VALUE!</v>
      </c>
      <c r="Z12" s="355"/>
      <c r="AA12" s="355"/>
      <c r="AH12" s="357" t="s">
        <v>1634</v>
      </c>
      <c r="AI12" s="357"/>
      <c r="AJ12" s="357"/>
      <c r="AK12" s="357"/>
      <c r="AL12" s="357"/>
      <c r="AM12" s="357"/>
      <c r="AN12" s="357"/>
    </row>
    <row r="13" spans="1:40" ht="51" customHeight="1" x14ac:dyDescent="0.25">
      <c r="B13" s="301" t="s">
        <v>369</v>
      </c>
      <c r="C13" s="158" t="s">
        <v>370</v>
      </c>
      <c r="D13" s="189"/>
      <c r="E13" s="277" t="s">
        <v>371</v>
      </c>
      <c r="F13" s="279"/>
      <c r="G13" s="279"/>
      <c r="H13" s="128"/>
      <c r="I13" s="165"/>
      <c r="J13" s="165"/>
      <c r="K13" s="137">
        <f t="shared" si="7"/>
        <v>0</v>
      </c>
      <c r="L13" s="135"/>
      <c r="M13" s="135"/>
      <c r="N13" s="135"/>
      <c r="O13" s="135"/>
      <c r="P13" s="136"/>
      <c r="Q13" s="135"/>
      <c r="R13" s="136"/>
      <c r="T13" s="138" t="str">
        <f t="shared" ref="T13:T50" si="11">IF(SUM(L13:Q13)=1,((L13*0)+(M13*20)+(N13*40)+(O13*60)+(P13*80)+(Q13*100)),"")</f>
        <v/>
      </c>
      <c r="U13" s="160"/>
      <c r="V13" s="140" t="e">
        <f t="shared" si="9"/>
        <v>#DIV/0!</v>
      </c>
      <c r="W13" s="152"/>
      <c r="X13" s="48" t="e">
        <f t="shared" si="10"/>
        <v>#VALUE!</v>
      </c>
      <c r="Z13" s="355"/>
      <c r="AA13" s="355"/>
      <c r="AH13" s="358" t="s">
        <v>1635</v>
      </c>
      <c r="AI13" s="358"/>
      <c r="AJ13" s="358"/>
      <c r="AK13" s="358"/>
      <c r="AL13" s="358"/>
      <c r="AM13" s="358"/>
      <c r="AN13" s="358"/>
    </row>
    <row r="14" spans="1:40" ht="55.5" customHeight="1" x14ac:dyDescent="0.25">
      <c r="B14" s="301">
        <v>3</v>
      </c>
      <c r="C14" s="154" t="s">
        <v>372</v>
      </c>
      <c r="D14" s="189"/>
      <c r="E14" s="279" t="s">
        <v>373</v>
      </c>
      <c r="F14" s="279"/>
      <c r="G14" s="278" t="s">
        <v>374</v>
      </c>
      <c r="H14" s="128"/>
      <c r="I14" s="165"/>
      <c r="J14" s="137">
        <f>SUM(L14:Q14)</f>
        <v>0</v>
      </c>
      <c r="K14" s="137">
        <f t="shared" si="7"/>
        <v>0</v>
      </c>
      <c r="L14" s="135"/>
      <c r="M14" s="135"/>
      <c r="N14" s="135"/>
      <c r="O14" s="135"/>
      <c r="P14" s="136"/>
      <c r="Q14" s="135"/>
      <c r="R14" s="136"/>
      <c r="T14" s="138" t="str">
        <f t="shared" si="11"/>
        <v/>
      </c>
      <c r="U14" s="160" t="e">
        <f>1/$J$62</f>
        <v>#DIV/0!</v>
      </c>
      <c r="V14" s="140" t="e">
        <f t="shared" si="9"/>
        <v>#DIV/0!</v>
      </c>
      <c r="W14" s="199" t="e">
        <f>IF(R14=1,0,T14*U14)</f>
        <v>#VALUE!</v>
      </c>
      <c r="X14" s="48" t="e">
        <f t="shared" si="10"/>
        <v>#VALUE!</v>
      </c>
      <c r="Z14" s="355"/>
      <c r="AA14" s="355"/>
      <c r="AH14" s="358" t="s">
        <v>1636</v>
      </c>
      <c r="AI14" s="358"/>
      <c r="AJ14" s="358"/>
      <c r="AK14" s="358"/>
      <c r="AL14" s="358"/>
      <c r="AM14" s="358"/>
      <c r="AN14" s="358"/>
    </row>
    <row r="15" spans="1:40" ht="51.75" customHeight="1" x14ac:dyDescent="0.25">
      <c r="B15" s="301" t="s">
        <v>375</v>
      </c>
      <c r="C15" s="159" t="s">
        <v>376</v>
      </c>
      <c r="D15" s="190"/>
      <c r="E15" s="277" t="s">
        <v>377</v>
      </c>
      <c r="F15" s="279"/>
      <c r="G15" s="279"/>
      <c r="H15" s="133"/>
      <c r="I15" s="165"/>
      <c r="J15" s="165"/>
      <c r="K15" s="137">
        <f t="shared" si="7"/>
        <v>0</v>
      </c>
      <c r="L15" s="135"/>
      <c r="M15" s="135"/>
      <c r="N15" s="135"/>
      <c r="O15" s="135"/>
      <c r="P15" s="136"/>
      <c r="Q15" s="135"/>
      <c r="R15" s="136"/>
      <c r="T15" s="138" t="str">
        <f t="shared" si="11"/>
        <v/>
      </c>
      <c r="U15" s="160"/>
      <c r="V15" s="140" t="e">
        <f t="shared" si="9"/>
        <v>#DIV/0!</v>
      </c>
      <c r="W15" s="152"/>
      <c r="X15" s="48" t="e">
        <f t="shared" si="10"/>
        <v>#VALUE!</v>
      </c>
      <c r="Z15" s="355"/>
      <c r="AA15" s="355"/>
      <c r="AH15" s="358" t="s">
        <v>1637</v>
      </c>
      <c r="AI15" s="358"/>
      <c r="AJ15" s="358"/>
      <c r="AK15" s="358"/>
      <c r="AL15" s="358"/>
      <c r="AM15" s="358"/>
      <c r="AN15" s="358"/>
    </row>
    <row r="16" spans="1:40" ht="60" customHeight="1" x14ac:dyDescent="0.25">
      <c r="B16" s="301">
        <v>4</v>
      </c>
      <c r="C16" s="154" t="s">
        <v>378</v>
      </c>
      <c r="D16" s="132"/>
      <c r="E16" s="283" t="s">
        <v>379</v>
      </c>
      <c r="F16" s="279"/>
      <c r="G16" s="278" t="s">
        <v>380</v>
      </c>
      <c r="H16" s="132"/>
      <c r="I16" s="165"/>
      <c r="J16" s="137">
        <f>SUM(L16:Q16)</f>
        <v>0</v>
      </c>
      <c r="K16" s="137">
        <f t="shared" si="7"/>
        <v>0</v>
      </c>
      <c r="L16" s="135"/>
      <c r="M16" s="135"/>
      <c r="N16" s="135"/>
      <c r="O16" s="135"/>
      <c r="P16" s="136"/>
      <c r="Q16" s="135"/>
      <c r="R16" s="136"/>
      <c r="T16" s="138" t="str">
        <f t="shared" si="11"/>
        <v/>
      </c>
      <c r="U16" s="160" t="e">
        <f>1/$J$62</f>
        <v>#DIV/0!</v>
      </c>
      <c r="V16" s="140" t="e">
        <f t="shared" si="9"/>
        <v>#DIV/0!</v>
      </c>
      <c r="W16" s="152" t="e">
        <f>IF(R16=1,0,T16*U16)</f>
        <v>#VALUE!</v>
      </c>
      <c r="X16" s="48" t="e">
        <f t="shared" si="10"/>
        <v>#VALUE!</v>
      </c>
      <c r="Z16" s="355"/>
      <c r="AA16" s="355"/>
      <c r="AH16" s="358" t="s">
        <v>1638</v>
      </c>
      <c r="AI16" s="358"/>
      <c r="AJ16" s="358"/>
      <c r="AK16" s="358"/>
      <c r="AL16" s="358"/>
      <c r="AM16" s="358"/>
      <c r="AN16" s="358"/>
    </row>
    <row r="17" spans="2:40" ht="54" customHeight="1" x14ac:dyDescent="0.25">
      <c r="B17" s="301">
        <v>5</v>
      </c>
      <c r="C17" s="154" t="s">
        <v>381</v>
      </c>
      <c r="D17" s="139"/>
      <c r="E17" s="283" t="s">
        <v>382</v>
      </c>
      <c r="F17" s="283"/>
      <c r="G17" s="283"/>
      <c r="H17" s="139"/>
      <c r="I17" s="165"/>
      <c r="J17" s="137">
        <f>SUM(L17:Q17)</f>
        <v>0</v>
      </c>
      <c r="K17" s="137">
        <f t="shared" si="7"/>
        <v>0</v>
      </c>
      <c r="L17" s="135"/>
      <c r="M17" s="135"/>
      <c r="N17" s="135"/>
      <c r="O17" s="135"/>
      <c r="P17" s="136"/>
      <c r="Q17" s="135"/>
      <c r="R17" s="136"/>
      <c r="T17" s="138" t="str">
        <f t="shared" si="11"/>
        <v/>
      </c>
      <c r="U17" s="160" t="e">
        <f>1/$J$62</f>
        <v>#DIV/0!</v>
      </c>
      <c r="V17" s="140" t="e">
        <f t="shared" si="9"/>
        <v>#DIV/0!</v>
      </c>
      <c r="W17" s="152" t="e">
        <f>IF(R17=1,0,T17*U17)</f>
        <v>#VALUE!</v>
      </c>
      <c r="X17" s="48" t="e">
        <f t="shared" si="10"/>
        <v>#VALUE!</v>
      </c>
      <c r="Z17" s="355"/>
      <c r="AA17" s="355"/>
      <c r="AH17" s="358" t="s">
        <v>1639</v>
      </c>
      <c r="AI17" s="358"/>
      <c r="AJ17" s="358"/>
      <c r="AK17" s="358"/>
      <c r="AL17" s="358"/>
      <c r="AM17" s="358"/>
      <c r="AN17" s="358"/>
    </row>
    <row r="18" spans="2:40" ht="59.25" customHeight="1" x14ac:dyDescent="0.25">
      <c r="B18" s="301" t="s">
        <v>383</v>
      </c>
      <c r="C18" s="155" t="s">
        <v>384</v>
      </c>
      <c r="D18" s="128"/>
      <c r="E18" s="283" t="s">
        <v>385</v>
      </c>
      <c r="F18" s="284"/>
      <c r="G18" s="286"/>
      <c r="H18" s="128"/>
      <c r="I18" s="165"/>
      <c r="J18" s="165"/>
      <c r="K18" s="137">
        <f t="shared" si="7"/>
        <v>0</v>
      </c>
      <c r="L18" s="135"/>
      <c r="M18" s="135"/>
      <c r="N18" s="135"/>
      <c r="O18" s="135"/>
      <c r="P18" s="136"/>
      <c r="Q18" s="135"/>
      <c r="R18" s="136"/>
      <c r="T18" s="138" t="str">
        <f t="shared" si="11"/>
        <v/>
      </c>
      <c r="U18" s="160"/>
      <c r="V18" s="140" t="e">
        <f t="shared" si="9"/>
        <v>#DIV/0!</v>
      </c>
      <c r="W18" s="152"/>
      <c r="X18" s="48" t="e">
        <f t="shared" si="10"/>
        <v>#VALUE!</v>
      </c>
      <c r="Z18" s="355"/>
      <c r="AA18" s="355"/>
      <c r="AH18" s="358" t="s">
        <v>1640</v>
      </c>
      <c r="AI18" s="358"/>
      <c r="AJ18" s="358"/>
      <c r="AK18" s="358"/>
      <c r="AL18" s="358"/>
      <c r="AM18" s="358"/>
      <c r="AN18" s="358"/>
    </row>
    <row r="19" spans="2:40" ht="61.5" customHeight="1" x14ac:dyDescent="0.25">
      <c r="B19" s="301" t="s">
        <v>386</v>
      </c>
      <c r="C19" s="156" t="s">
        <v>387</v>
      </c>
      <c r="D19" s="128"/>
      <c r="E19" s="283" t="s">
        <v>388</v>
      </c>
      <c r="F19" s="284"/>
      <c r="G19" s="286"/>
      <c r="H19" s="128"/>
      <c r="I19" s="165"/>
      <c r="J19" s="165"/>
      <c r="K19" s="137">
        <f t="shared" si="7"/>
        <v>0</v>
      </c>
      <c r="L19" s="135"/>
      <c r="M19" s="135"/>
      <c r="N19" s="135"/>
      <c r="O19" s="135"/>
      <c r="P19" s="136"/>
      <c r="Q19" s="135"/>
      <c r="R19" s="136"/>
      <c r="T19" s="138" t="str">
        <f t="shared" si="11"/>
        <v/>
      </c>
      <c r="U19" s="160"/>
      <c r="V19" s="140" t="e">
        <f t="shared" si="9"/>
        <v>#DIV/0!</v>
      </c>
      <c r="W19" s="152"/>
      <c r="X19" s="48" t="e">
        <f t="shared" si="10"/>
        <v>#VALUE!</v>
      </c>
      <c r="Z19" s="355"/>
      <c r="AA19" s="355"/>
      <c r="AH19" s="358" t="s">
        <v>1641</v>
      </c>
      <c r="AI19" s="358"/>
      <c r="AJ19" s="358"/>
      <c r="AK19" s="358"/>
      <c r="AL19" s="358"/>
      <c r="AM19" s="358"/>
      <c r="AN19" s="358"/>
    </row>
    <row r="20" spans="2:40" ht="54" customHeight="1" x14ac:dyDescent="0.25">
      <c r="B20" s="301" t="s">
        <v>389</v>
      </c>
      <c r="C20" s="156" t="s">
        <v>390</v>
      </c>
      <c r="D20" s="128"/>
      <c r="E20" s="283" t="s">
        <v>391</v>
      </c>
      <c r="F20" s="284"/>
      <c r="G20" s="278" t="s">
        <v>392</v>
      </c>
      <c r="H20" s="128"/>
      <c r="I20" s="165"/>
      <c r="J20" s="165"/>
      <c r="K20" s="137">
        <f t="shared" si="7"/>
        <v>0</v>
      </c>
      <c r="L20" s="135"/>
      <c r="M20" s="135"/>
      <c r="N20" s="135"/>
      <c r="O20" s="135"/>
      <c r="P20" s="136"/>
      <c r="Q20" s="135"/>
      <c r="R20" s="136"/>
      <c r="T20" s="138" t="str">
        <f t="shared" si="11"/>
        <v/>
      </c>
      <c r="U20" s="160"/>
      <c r="V20" s="140" t="e">
        <f t="shared" si="9"/>
        <v>#DIV/0!</v>
      </c>
      <c r="W20" s="152"/>
      <c r="X20" s="48" t="e">
        <f t="shared" si="10"/>
        <v>#VALUE!</v>
      </c>
      <c r="Z20" s="355"/>
      <c r="AA20" s="355"/>
      <c r="AH20" s="358" t="s">
        <v>1642</v>
      </c>
      <c r="AI20" s="358"/>
      <c r="AJ20" s="358"/>
      <c r="AK20" s="358"/>
      <c r="AL20" s="358"/>
      <c r="AM20" s="358"/>
      <c r="AN20" s="358"/>
    </row>
    <row r="21" spans="2:40" ht="109.5" customHeight="1" x14ac:dyDescent="0.25">
      <c r="B21" s="301" t="s">
        <v>393</v>
      </c>
      <c r="C21" s="156" t="s">
        <v>394</v>
      </c>
      <c r="D21" s="128"/>
      <c r="E21" s="283" t="s">
        <v>395</v>
      </c>
      <c r="F21" s="284"/>
      <c r="G21" s="286"/>
      <c r="H21" s="128"/>
      <c r="I21" s="165"/>
      <c r="J21" s="165"/>
      <c r="K21" s="137">
        <f t="shared" si="7"/>
        <v>0</v>
      </c>
      <c r="L21" s="135"/>
      <c r="M21" s="135"/>
      <c r="N21" s="135"/>
      <c r="O21" s="135"/>
      <c r="P21" s="136"/>
      <c r="Q21" s="135"/>
      <c r="R21" s="136"/>
      <c r="T21" s="138" t="str">
        <f t="shared" si="11"/>
        <v/>
      </c>
      <c r="U21" s="160"/>
      <c r="V21" s="140" t="e">
        <f t="shared" si="9"/>
        <v>#DIV/0!</v>
      </c>
      <c r="W21" s="152"/>
      <c r="X21" s="48" t="e">
        <f t="shared" si="10"/>
        <v>#VALUE!</v>
      </c>
      <c r="Z21" s="355"/>
      <c r="AA21" s="355"/>
      <c r="AH21" s="358" t="s">
        <v>1643</v>
      </c>
      <c r="AI21" s="358"/>
      <c r="AJ21" s="358"/>
      <c r="AK21" s="358"/>
      <c r="AL21" s="358"/>
      <c r="AM21" s="358"/>
      <c r="AN21" s="358"/>
    </row>
    <row r="22" spans="2:40" ht="60.75" customHeight="1" x14ac:dyDescent="0.25">
      <c r="B22" s="301" t="s">
        <v>396</v>
      </c>
      <c r="C22" s="156" t="s">
        <v>397</v>
      </c>
      <c r="D22" s="128"/>
      <c r="E22" s="283" t="s">
        <v>398</v>
      </c>
      <c r="F22" s="284"/>
      <c r="G22" s="278" t="s">
        <v>399</v>
      </c>
      <c r="H22" s="128"/>
      <c r="I22" s="165"/>
      <c r="J22" s="165"/>
      <c r="K22" s="137">
        <f t="shared" si="7"/>
        <v>0</v>
      </c>
      <c r="L22" s="135"/>
      <c r="M22" s="135"/>
      <c r="N22" s="135"/>
      <c r="O22" s="135"/>
      <c r="P22" s="136"/>
      <c r="Q22" s="135"/>
      <c r="R22" s="136"/>
      <c r="T22" s="138" t="str">
        <f t="shared" si="11"/>
        <v/>
      </c>
      <c r="U22" s="160"/>
      <c r="V22" s="140" t="e">
        <f t="shared" si="9"/>
        <v>#DIV/0!</v>
      </c>
      <c r="W22" s="152"/>
      <c r="X22" s="48" t="e">
        <f t="shared" si="10"/>
        <v>#VALUE!</v>
      </c>
      <c r="Z22" s="355"/>
      <c r="AA22" s="355"/>
      <c r="AH22" s="345"/>
      <c r="AI22" s="345"/>
      <c r="AJ22" s="345"/>
      <c r="AK22" s="345"/>
      <c r="AL22" s="345"/>
      <c r="AM22" s="345"/>
      <c r="AN22" s="345"/>
    </row>
    <row r="23" spans="2:40" ht="57.75" customHeight="1" x14ac:dyDescent="0.25">
      <c r="B23" s="301" t="s">
        <v>400</v>
      </c>
      <c r="C23" s="156" t="s">
        <v>401</v>
      </c>
      <c r="D23" s="139"/>
      <c r="E23" s="283" t="s">
        <v>402</v>
      </c>
      <c r="F23" s="283"/>
      <c r="G23" s="283"/>
      <c r="H23" s="139"/>
      <c r="I23" s="165"/>
      <c r="J23" s="165"/>
      <c r="K23" s="137">
        <f t="shared" si="7"/>
        <v>0</v>
      </c>
      <c r="L23" s="135"/>
      <c r="M23" s="135"/>
      <c r="N23" s="135"/>
      <c r="O23" s="135"/>
      <c r="P23" s="136"/>
      <c r="Q23" s="135"/>
      <c r="R23" s="136"/>
      <c r="T23" s="138" t="str">
        <f t="shared" si="11"/>
        <v/>
      </c>
      <c r="U23" s="160"/>
      <c r="V23" s="140" t="e">
        <f t="shared" si="9"/>
        <v>#DIV/0!</v>
      </c>
      <c r="W23" s="152"/>
      <c r="X23" s="48" t="e">
        <f t="shared" si="10"/>
        <v>#VALUE!</v>
      </c>
      <c r="Z23" s="355"/>
      <c r="AA23" s="355"/>
      <c r="AH23" s="358" t="s">
        <v>1644</v>
      </c>
      <c r="AI23" s="358"/>
      <c r="AJ23" s="358"/>
      <c r="AK23" s="358"/>
      <c r="AL23" s="358"/>
      <c r="AM23" s="358"/>
      <c r="AN23" s="358"/>
    </row>
    <row r="24" spans="2:40" ht="62.25" customHeight="1" x14ac:dyDescent="0.25">
      <c r="B24" s="301" t="s">
        <v>403</v>
      </c>
      <c r="C24" s="157" t="s">
        <v>404</v>
      </c>
      <c r="D24" s="139"/>
      <c r="E24" s="283" t="s">
        <v>405</v>
      </c>
      <c r="F24" s="283"/>
      <c r="G24" s="278" t="s">
        <v>406</v>
      </c>
      <c r="H24" s="139"/>
      <c r="I24" s="165"/>
      <c r="J24" s="165"/>
      <c r="K24" s="137">
        <f t="shared" si="7"/>
        <v>0</v>
      </c>
      <c r="L24" s="135"/>
      <c r="M24" s="135"/>
      <c r="N24" s="135"/>
      <c r="O24" s="135"/>
      <c r="P24" s="136"/>
      <c r="Q24" s="135"/>
      <c r="R24" s="136"/>
      <c r="T24" s="138" t="str">
        <f t="shared" si="11"/>
        <v/>
      </c>
      <c r="U24" s="160"/>
      <c r="V24" s="140" t="e">
        <f t="shared" si="9"/>
        <v>#DIV/0!</v>
      </c>
      <c r="W24" s="152"/>
      <c r="X24" s="48" t="e">
        <f t="shared" si="10"/>
        <v>#VALUE!</v>
      </c>
      <c r="Z24" s="355"/>
      <c r="AA24" s="355"/>
      <c r="AH24" s="358" t="s">
        <v>1645</v>
      </c>
      <c r="AI24" s="358"/>
      <c r="AJ24" s="358"/>
      <c r="AK24" s="358"/>
      <c r="AL24" s="358"/>
      <c r="AM24" s="358"/>
      <c r="AN24" s="358"/>
    </row>
    <row r="25" spans="2:40" ht="55.5" customHeight="1" x14ac:dyDescent="0.25">
      <c r="B25" s="301">
        <v>6</v>
      </c>
      <c r="C25" s="154" t="s">
        <v>407</v>
      </c>
      <c r="D25" s="128"/>
      <c r="E25" s="283" t="s">
        <v>408</v>
      </c>
      <c r="F25" s="284"/>
      <c r="G25" s="286"/>
      <c r="H25" s="128"/>
      <c r="I25" s="165"/>
      <c r="J25" s="137">
        <f>SUM(L25:Q25)</f>
        <v>0</v>
      </c>
      <c r="K25" s="137">
        <f t="shared" si="7"/>
        <v>0</v>
      </c>
      <c r="L25" s="135"/>
      <c r="M25" s="135"/>
      <c r="N25" s="135"/>
      <c r="O25" s="135"/>
      <c r="P25" s="136"/>
      <c r="Q25" s="135"/>
      <c r="R25" s="136"/>
      <c r="T25" s="138" t="str">
        <f t="shared" si="11"/>
        <v/>
      </c>
      <c r="U25" s="160" t="e">
        <f>1/$J$62</f>
        <v>#DIV/0!</v>
      </c>
      <c r="V25" s="140" t="e">
        <f t="shared" si="9"/>
        <v>#DIV/0!</v>
      </c>
      <c r="W25" s="152" t="e">
        <f>IF(R25=1,0,T25*U25)</f>
        <v>#VALUE!</v>
      </c>
      <c r="X25" s="48" t="e">
        <f t="shared" si="10"/>
        <v>#VALUE!</v>
      </c>
      <c r="Z25" s="355"/>
      <c r="AA25" s="355"/>
      <c r="AH25" s="358" t="s">
        <v>1646</v>
      </c>
      <c r="AI25" s="358"/>
      <c r="AJ25" s="358"/>
      <c r="AK25" s="358"/>
      <c r="AL25" s="358"/>
      <c r="AM25" s="358"/>
      <c r="AN25" s="358"/>
    </row>
    <row r="26" spans="2:40" ht="54.75" customHeight="1" x14ac:dyDescent="0.25">
      <c r="B26" s="301">
        <v>7</v>
      </c>
      <c r="C26" s="154" t="s">
        <v>409</v>
      </c>
      <c r="D26" s="128"/>
      <c r="E26" s="283" t="s">
        <v>410</v>
      </c>
      <c r="F26" s="284"/>
      <c r="G26" s="286"/>
      <c r="H26" s="128"/>
      <c r="I26" s="165"/>
      <c r="J26" s="137">
        <f>SUM(L26:Q26)</f>
        <v>0</v>
      </c>
      <c r="K26" s="137">
        <f t="shared" si="7"/>
        <v>0</v>
      </c>
      <c r="L26" s="135"/>
      <c r="M26" s="135"/>
      <c r="N26" s="135"/>
      <c r="O26" s="135"/>
      <c r="P26" s="136"/>
      <c r="Q26" s="135"/>
      <c r="R26" s="136"/>
      <c r="T26" s="138" t="str">
        <f t="shared" si="11"/>
        <v/>
      </c>
      <c r="U26" s="160" t="e">
        <f>1/$J$62</f>
        <v>#DIV/0!</v>
      </c>
      <c r="V26" s="140" t="e">
        <f t="shared" si="9"/>
        <v>#DIV/0!</v>
      </c>
      <c r="W26" s="152" t="e">
        <f>IF(R26=1,0,T26*U26)</f>
        <v>#VALUE!</v>
      </c>
      <c r="X26" s="48" t="e">
        <f t="shared" si="10"/>
        <v>#VALUE!</v>
      </c>
      <c r="Z26" s="355"/>
      <c r="AA26" s="355"/>
      <c r="AH26" s="358" t="s">
        <v>1647</v>
      </c>
      <c r="AI26" s="358"/>
      <c r="AJ26" s="358"/>
      <c r="AK26" s="358"/>
      <c r="AL26" s="358"/>
      <c r="AM26" s="358"/>
      <c r="AN26" s="358"/>
    </row>
    <row r="27" spans="2:40" ht="74.25" customHeight="1" x14ac:dyDescent="0.25">
      <c r="B27" s="301" t="s">
        <v>411</v>
      </c>
      <c r="C27" s="155" t="s">
        <v>412</v>
      </c>
      <c r="D27" s="132"/>
      <c r="E27" s="279" t="s">
        <v>413</v>
      </c>
      <c r="F27" s="279"/>
      <c r="G27" s="279"/>
      <c r="H27" s="132"/>
      <c r="I27" s="165"/>
      <c r="J27" s="165"/>
      <c r="K27" s="137">
        <f t="shared" si="7"/>
        <v>0</v>
      </c>
      <c r="L27" s="135"/>
      <c r="M27" s="135"/>
      <c r="N27" s="135"/>
      <c r="O27" s="135"/>
      <c r="P27" s="136"/>
      <c r="Q27" s="135"/>
      <c r="R27" s="136"/>
      <c r="T27" s="138" t="str">
        <f t="shared" si="11"/>
        <v/>
      </c>
      <c r="U27" s="160"/>
      <c r="V27" s="140" t="e">
        <f t="shared" si="9"/>
        <v>#DIV/0!</v>
      </c>
      <c r="W27" s="152"/>
      <c r="X27" s="48" t="e">
        <f t="shared" si="10"/>
        <v>#VALUE!</v>
      </c>
      <c r="Z27" s="355"/>
      <c r="AA27" s="355"/>
      <c r="AH27" s="358" t="s">
        <v>1648</v>
      </c>
      <c r="AI27" s="358"/>
      <c r="AJ27" s="358"/>
      <c r="AK27" s="358"/>
      <c r="AL27" s="358"/>
      <c r="AM27" s="358"/>
      <c r="AN27" s="358"/>
    </row>
    <row r="28" spans="2:40" ht="55.5" customHeight="1" x14ac:dyDescent="0.25">
      <c r="B28" s="301" t="s">
        <v>414</v>
      </c>
      <c r="C28" s="156" t="s">
        <v>415</v>
      </c>
      <c r="D28" s="128"/>
      <c r="E28" s="279" t="s">
        <v>416</v>
      </c>
      <c r="F28" s="284"/>
      <c r="G28" s="278" t="s">
        <v>417</v>
      </c>
      <c r="H28" s="128"/>
      <c r="I28" s="165"/>
      <c r="J28" s="165"/>
      <c r="K28" s="137">
        <f t="shared" si="7"/>
        <v>0</v>
      </c>
      <c r="L28" s="135"/>
      <c r="M28" s="135"/>
      <c r="N28" s="135"/>
      <c r="O28" s="135"/>
      <c r="P28" s="136"/>
      <c r="Q28" s="135"/>
      <c r="R28" s="136"/>
      <c r="T28" s="138" t="str">
        <f t="shared" si="11"/>
        <v/>
      </c>
      <c r="U28" s="160"/>
      <c r="V28" s="140" t="e">
        <f t="shared" si="9"/>
        <v>#DIV/0!</v>
      </c>
      <c r="W28" s="152"/>
      <c r="X28" s="48" t="e">
        <f t="shared" si="10"/>
        <v>#VALUE!</v>
      </c>
      <c r="Z28" s="355"/>
      <c r="AA28" s="355"/>
      <c r="AH28" s="357" t="s">
        <v>1649</v>
      </c>
      <c r="AI28" s="357"/>
      <c r="AJ28" s="357"/>
      <c r="AK28" s="357"/>
      <c r="AL28" s="357"/>
      <c r="AM28" s="357"/>
      <c r="AN28" s="357"/>
    </row>
    <row r="29" spans="2:40" ht="53.25" customHeight="1" x14ac:dyDescent="0.25">
      <c r="B29" s="301" t="s">
        <v>418</v>
      </c>
      <c r="C29" s="156" t="s">
        <v>419</v>
      </c>
      <c r="D29" s="128"/>
      <c r="E29" s="284" t="s">
        <v>420</v>
      </c>
      <c r="F29" s="284"/>
      <c r="G29" s="278" t="s">
        <v>421</v>
      </c>
      <c r="H29" s="128"/>
      <c r="I29" s="165"/>
      <c r="J29" s="165"/>
      <c r="K29" s="137">
        <f t="shared" si="7"/>
        <v>0</v>
      </c>
      <c r="L29" s="135"/>
      <c r="M29" s="135"/>
      <c r="N29" s="135"/>
      <c r="O29" s="135"/>
      <c r="P29" s="136"/>
      <c r="Q29" s="135"/>
      <c r="R29" s="136"/>
      <c r="T29" s="138" t="str">
        <f t="shared" si="11"/>
        <v/>
      </c>
      <c r="U29" s="160"/>
      <c r="V29" s="140" t="e">
        <f t="shared" si="9"/>
        <v>#DIV/0!</v>
      </c>
      <c r="W29" s="152"/>
      <c r="X29" s="48" t="e">
        <f t="shared" si="10"/>
        <v>#VALUE!</v>
      </c>
      <c r="Z29" s="355"/>
      <c r="AA29" s="355"/>
      <c r="AH29" s="357" t="s">
        <v>1650</v>
      </c>
      <c r="AI29" s="357"/>
      <c r="AJ29" s="357"/>
      <c r="AK29" s="357"/>
      <c r="AL29" s="357"/>
      <c r="AM29" s="357"/>
      <c r="AN29" s="357"/>
    </row>
    <row r="30" spans="2:40" ht="57" customHeight="1" x14ac:dyDescent="0.25">
      <c r="B30" s="301" t="s">
        <v>422</v>
      </c>
      <c r="C30" s="156" t="s">
        <v>423</v>
      </c>
      <c r="D30" s="128"/>
      <c r="E30" s="284" t="s">
        <v>424</v>
      </c>
      <c r="F30" s="284"/>
      <c r="G30" s="278" t="s">
        <v>425</v>
      </c>
      <c r="H30" s="128"/>
      <c r="I30" s="165"/>
      <c r="J30" s="165"/>
      <c r="K30" s="137">
        <f t="shared" si="7"/>
        <v>0</v>
      </c>
      <c r="L30" s="135"/>
      <c r="M30" s="135"/>
      <c r="N30" s="135"/>
      <c r="O30" s="135"/>
      <c r="P30" s="136"/>
      <c r="Q30" s="135"/>
      <c r="R30" s="136"/>
      <c r="T30" s="138" t="str">
        <f t="shared" si="11"/>
        <v/>
      </c>
      <c r="U30" s="160"/>
      <c r="V30" s="140" t="e">
        <f t="shared" si="9"/>
        <v>#DIV/0!</v>
      </c>
      <c r="W30" s="152"/>
      <c r="X30" s="48" t="e">
        <f t="shared" si="10"/>
        <v>#VALUE!</v>
      </c>
      <c r="Z30" s="355"/>
      <c r="AA30" s="355"/>
      <c r="AH30" s="357" t="s">
        <v>1651</v>
      </c>
      <c r="AI30" s="357"/>
      <c r="AJ30" s="357"/>
      <c r="AK30" s="357"/>
      <c r="AL30" s="357"/>
      <c r="AM30" s="357"/>
      <c r="AN30" s="357"/>
    </row>
    <row r="31" spans="2:40" ht="59.25" customHeight="1" x14ac:dyDescent="0.25">
      <c r="B31" s="301" t="s">
        <v>426</v>
      </c>
      <c r="C31" s="156" t="s">
        <v>427</v>
      </c>
      <c r="D31" s="128"/>
      <c r="E31" s="284" t="s">
        <v>428</v>
      </c>
      <c r="F31" s="284"/>
      <c r="G31" s="286"/>
      <c r="H31" s="128"/>
      <c r="I31" s="165"/>
      <c r="J31" s="165"/>
      <c r="K31" s="137">
        <f t="shared" si="7"/>
        <v>0</v>
      </c>
      <c r="L31" s="135"/>
      <c r="M31" s="135"/>
      <c r="N31" s="135"/>
      <c r="O31" s="135"/>
      <c r="P31" s="136"/>
      <c r="Q31" s="135"/>
      <c r="R31" s="136"/>
      <c r="T31" s="138" t="str">
        <f t="shared" si="11"/>
        <v/>
      </c>
      <c r="U31" s="160"/>
      <c r="V31" s="140" t="e">
        <f t="shared" si="9"/>
        <v>#DIV/0!</v>
      </c>
      <c r="W31" s="152"/>
      <c r="X31" s="48" t="e">
        <f t="shared" si="10"/>
        <v>#VALUE!</v>
      </c>
      <c r="Z31" s="355"/>
      <c r="AA31" s="355"/>
      <c r="AH31" s="358" t="s">
        <v>1652</v>
      </c>
      <c r="AI31" s="358"/>
      <c r="AJ31" s="358"/>
      <c r="AK31" s="358"/>
      <c r="AL31" s="358"/>
      <c r="AM31" s="358"/>
      <c r="AN31" s="358"/>
    </row>
    <row r="32" spans="2:40" ht="54" customHeight="1" x14ac:dyDescent="0.25">
      <c r="B32" s="301" t="s">
        <v>429</v>
      </c>
      <c r="C32" s="156" t="s">
        <v>430</v>
      </c>
      <c r="D32" s="128"/>
      <c r="E32" s="284" t="s">
        <v>431</v>
      </c>
      <c r="F32" s="284"/>
      <c r="G32" s="286"/>
      <c r="H32" s="128"/>
      <c r="I32" s="165"/>
      <c r="J32" s="165"/>
      <c r="K32" s="137">
        <f t="shared" si="7"/>
        <v>0</v>
      </c>
      <c r="L32" s="135"/>
      <c r="M32" s="135"/>
      <c r="N32" s="135"/>
      <c r="O32" s="135"/>
      <c r="P32" s="136"/>
      <c r="Q32" s="135"/>
      <c r="R32" s="136"/>
      <c r="T32" s="138" t="str">
        <f t="shared" si="11"/>
        <v/>
      </c>
      <c r="U32" s="160"/>
      <c r="V32" s="140" t="e">
        <f t="shared" si="9"/>
        <v>#DIV/0!</v>
      </c>
      <c r="W32" s="152"/>
      <c r="X32" s="48" t="e">
        <f t="shared" si="10"/>
        <v>#VALUE!</v>
      </c>
      <c r="Z32" s="355"/>
      <c r="AA32" s="355"/>
      <c r="AH32" s="345"/>
      <c r="AI32" s="345"/>
      <c r="AJ32" s="345"/>
      <c r="AK32" s="345"/>
      <c r="AL32" s="345"/>
      <c r="AM32" s="345"/>
      <c r="AN32" s="345"/>
    </row>
    <row r="33" spans="2:40" ht="52.5" customHeight="1" x14ac:dyDescent="0.25">
      <c r="B33" s="301" t="s">
        <v>432</v>
      </c>
      <c r="C33" s="157" t="s">
        <v>433</v>
      </c>
      <c r="D33" s="128"/>
      <c r="E33" s="284" t="s">
        <v>434</v>
      </c>
      <c r="F33" s="284"/>
      <c r="G33" s="278" t="s">
        <v>435</v>
      </c>
      <c r="H33" s="128"/>
      <c r="I33" s="165"/>
      <c r="J33" s="165"/>
      <c r="K33" s="137">
        <f t="shared" si="7"/>
        <v>0</v>
      </c>
      <c r="L33" s="135"/>
      <c r="M33" s="135"/>
      <c r="N33" s="135"/>
      <c r="O33" s="135"/>
      <c r="P33" s="136"/>
      <c r="Q33" s="135"/>
      <c r="R33" s="136"/>
      <c r="T33" s="138" t="str">
        <f t="shared" si="11"/>
        <v/>
      </c>
      <c r="U33" s="160"/>
      <c r="V33" s="140" t="e">
        <f t="shared" si="9"/>
        <v>#DIV/0!</v>
      </c>
      <c r="W33" s="152"/>
      <c r="X33" s="48" t="e">
        <f t="shared" si="10"/>
        <v>#VALUE!</v>
      </c>
      <c r="Z33" s="355"/>
      <c r="AA33" s="355"/>
      <c r="AH33" s="345"/>
      <c r="AI33" s="345"/>
      <c r="AJ33" s="345"/>
      <c r="AK33" s="345"/>
      <c r="AL33" s="345"/>
      <c r="AM33" s="345"/>
      <c r="AN33" s="345"/>
    </row>
    <row r="34" spans="2:40" ht="54.75" customHeight="1" x14ac:dyDescent="0.25">
      <c r="B34" s="301">
        <v>8</v>
      </c>
      <c r="C34" s="154" t="s">
        <v>436</v>
      </c>
      <c r="D34" s="128"/>
      <c r="E34" s="284"/>
      <c r="F34" s="284"/>
      <c r="G34" s="286"/>
      <c r="H34" s="128"/>
      <c r="I34" s="165"/>
      <c r="J34" s="137">
        <f>SUM(L34:Q34)</f>
        <v>0</v>
      </c>
      <c r="K34" s="137">
        <f t="shared" si="7"/>
        <v>0</v>
      </c>
      <c r="L34" s="135"/>
      <c r="M34" s="135"/>
      <c r="N34" s="135"/>
      <c r="O34" s="135"/>
      <c r="P34" s="136"/>
      <c r="Q34" s="135"/>
      <c r="R34" s="136"/>
      <c r="T34" s="138" t="str">
        <f t="shared" si="11"/>
        <v/>
      </c>
      <c r="U34" s="160" t="e">
        <f>1/$J$62</f>
        <v>#DIV/0!</v>
      </c>
      <c r="V34" s="140" t="e">
        <f t="shared" si="9"/>
        <v>#DIV/0!</v>
      </c>
      <c r="W34" s="152" t="e">
        <f>IF(R34=1,0,T34*U34)</f>
        <v>#VALUE!</v>
      </c>
      <c r="X34" s="48" t="e">
        <f t="shared" si="10"/>
        <v>#VALUE!</v>
      </c>
      <c r="Z34" s="355"/>
      <c r="AA34" s="355"/>
      <c r="AH34" s="358" t="s">
        <v>1653</v>
      </c>
      <c r="AI34" s="358"/>
      <c r="AJ34" s="358"/>
      <c r="AK34" s="358"/>
      <c r="AL34" s="358"/>
      <c r="AM34" s="358"/>
      <c r="AN34" s="358"/>
    </row>
    <row r="35" spans="2:40" ht="51" customHeight="1" x14ac:dyDescent="0.25">
      <c r="B35" s="301" t="s">
        <v>437</v>
      </c>
      <c r="C35" s="155" t="s">
        <v>438</v>
      </c>
      <c r="D35" s="128"/>
      <c r="E35" s="284"/>
      <c r="F35" s="284"/>
      <c r="G35" s="286"/>
      <c r="H35" s="128"/>
      <c r="I35" s="165"/>
      <c r="J35" s="165"/>
      <c r="K35" s="137">
        <f t="shared" si="7"/>
        <v>0</v>
      </c>
      <c r="L35" s="135"/>
      <c r="M35" s="135"/>
      <c r="N35" s="135"/>
      <c r="O35" s="135"/>
      <c r="P35" s="136"/>
      <c r="Q35" s="135"/>
      <c r="R35" s="136"/>
      <c r="T35" s="138" t="str">
        <f t="shared" si="11"/>
        <v/>
      </c>
      <c r="U35" s="160"/>
      <c r="V35" s="140" t="e">
        <f t="shared" si="9"/>
        <v>#DIV/0!</v>
      </c>
      <c r="W35" s="152"/>
      <c r="X35" s="48" t="e">
        <f t="shared" si="10"/>
        <v>#VALUE!</v>
      </c>
      <c r="Z35" s="355"/>
      <c r="AA35" s="355"/>
      <c r="AH35" s="358" t="s">
        <v>1654</v>
      </c>
      <c r="AI35" s="358"/>
      <c r="AJ35" s="358"/>
      <c r="AK35" s="358"/>
      <c r="AL35" s="358"/>
      <c r="AM35" s="358"/>
      <c r="AN35" s="358"/>
    </row>
    <row r="36" spans="2:40" ht="54.75" customHeight="1" x14ac:dyDescent="0.25">
      <c r="B36" s="301" t="s">
        <v>439</v>
      </c>
      <c r="C36" s="156" t="s">
        <v>440</v>
      </c>
      <c r="D36" s="133"/>
      <c r="E36" s="284"/>
      <c r="F36" s="284"/>
      <c r="G36" s="286"/>
      <c r="H36" s="133"/>
      <c r="I36" s="165"/>
      <c r="J36" s="165"/>
      <c r="K36" s="137">
        <f t="shared" si="7"/>
        <v>0</v>
      </c>
      <c r="L36" s="135"/>
      <c r="M36" s="135"/>
      <c r="N36" s="135"/>
      <c r="O36" s="135"/>
      <c r="P36" s="136"/>
      <c r="Q36" s="135"/>
      <c r="R36" s="136"/>
      <c r="T36" s="138" t="str">
        <f t="shared" si="11"/>
        <v/>
      </c>
      <c r="U36" s="160"/>
      <c r="V36" s="140" t="e">
        <f t="shared" si="9"/>
        <v>#DIV/0!</v>
      </c>
      <c r="W36" s="152"/>
      <c r="X36" s="48" t="e">
        <f t="shared" si="10"/>
        <v>#VALUE!</v>
      </c>
      <c r="Z36" s="355"/>
      <c r="AA36" s="355"/>
      <c r="AH36" s="358" t="s">
        <v>1655</v>
      </c>
      <c r="AI36" s="358"/>
      <c r="AJ36" s="358"/>
      <c r="AK36" s="358"/>
      <c r="AL36" s="358"/>
      <c r="AM36" s="358"/>
      <c r="AN36" s="358"/>
    </row>
    <row r="37" spans="2:40" ht="49.5" customHeight="1" x14ac:dyDescent="0.25">
      <c r="B37" s="301" t="s">
        <v>441</v>
      </c>
      <c r="C37" s="156" t="s">
        <v>442</v>
      </c>
      <c r="D37" s="128"/>
      <c r="E37" s="284"/>
      <c r="F37" s="284"/>
      <c r="G37" s="286"/>
      <c r="H37" s="128"/>
      <c r="I37" s="165"/>
      <c r="J37" s="165"/>
      <c r="K37" s="137">
        <f t="shared" si="7"/>
        <v>0</v>
      </c>
      <c r="L37" s="135"/>
      <c r="M37" s="135"/>
      <c r="N37" s="135"/>
      <c r="O37" s="135"/>
      <c r="P37" s="136"/>
      <c r="Q37" s="135"/>
      <c r="R37" s="136"/>
      <c r="T37" s="138" t="str">
        <f t="shared" si="11"/>
        <v/>
      </c>
      <c r="U37" s="160"/>
      <c r="V37" s="140" t="e">
        <f t="shared" si="9"/>
        <v>#DIV/0!</v>
      </c>
      <c r="W37" s="152"/>
      <c r="X37" s="48" t="e">
        <f t="shared" si="10"/>
        <v>#VALUE!</v>
      </c>
      <c r="Z37" s="355"/>
      <c r="AA37" s="355"/>
      <c r="AH37" s="345"/>
      <c r="AI37" s="345"/>
      <c r="AJ37" s="345"/>
      <c r="AK37" s="345"/>
      <c r="AL37" s="345"/>
      <c r="AM37" s="345"/>
      <c r="AN37" s="345"/>
    </row>
    <row r="38" spans="2:40" ht="48.75" customHeight="1" x14ac:dyDescent="0.25">
      <c r="B38" s="301" t="s">
        <v>443</v>
      </c>
      <c r="C38" s="156" t="s">
        <v>444</v>
      </c>
      <c r="D38" s="128"/>
      <c r="E38" s="284"/>
      <c r="F38" s="284"/>
      <c r="G38" s="286"/>
      <c r="H38" s="128"/>
      <c r="I38" s="165"/>
      <c r="J38" s="165"/>
      <c r="K38" s="137">
        <f t="shared" si="7"/>
        <v>0</v>
      </c>
      <c r="L38" s="135"/>
      <c r="M38" s="135"/>
      <c r="N38" s="135"/>
      <c r="O38" s="135"/>
      <c r="P38" s="136"/>
      <c r="Q38" s="135"/>
      <c r="R38" s="136"/>
      <c r="T38" s="138" t="str">
        <f t="shared" si="11"/>
        <v/>
      </c>
      <c r="U38" s="160"/>
      <c r="V38" s="140" t="e">
        <f t="shared" si="9"/>
        <v>#DIV/0!</v>
      </c>
      <c r="W38" s="152"/>
      <c r="X38" s="48" t="e">
        <f t="shared" si="10"/>
        <v>#VALUE!</v>
      </c>
      <c r="Z38" s="355"/>
      <c r="AA38" s="355"/>
      <c r="AH38" s="358" t="s">
        <v>1656</v>
      </c>
      <c r="AI38" s="358"/>
      <c r="AJ38" s="358"/>
      <c r="AK38" s="358"/>
      <c r="AL38" s="358"/>
      <c r="AM38" s="358"/>
      <c r="AN38" s="358"/>
    </row>
    <row r="39" spans="2:40" ht="49.5" customHeight="1" x14ac:dyDescent="0.25">
      <c r="B39" s="301" t="s">
        <v>445</v>
      </c>
      <c r="C39" s="156" t="s">
        <v>446</v>
      </c>
      <c r="D39" s="128"/>
      <c r="E39" s="284"/>
      <c r="F39" s="284"/>
      <c r="G39" s="286"/>
      <c r="H39" s="128"/>
      <c r="I39" s="165"/>
      <c r="J39" s="165"/>
      <c r="K39" s="137">
        <f t="shared" si="7"/>
        <v>0</v>
      </c>
      <c r="L39" s="135"/>
      <c r="M39" s="135"/>
      <c r="N39" s="135"/>
      <c r="O39" s="135"/>
      <c r="P39" s="136"/>
      <c r="Q39" s="135"/>
      <c r="R39" s="136"/>
      <c r="T39" s="138" t="str">
        <f t="shared" si="11"/>
        <v/>
      </c>
      <c r="U39" s="160"/>
      <c r="V39" s="140" t="e">
        <f t="shared" si="9"/>
        <v>#DIV/0!</v>
      </c>
      <c r="W39" s="152"/>
      <c r="X39" s="48" t="e">
        <f t="shared" si="10"/>
        <v>#VALUE!</v>
      </c>
      <c r="Z39" s="355"/>
      <c r="AA39" s="355"/>
      <c r="AH39" s="358" t="s">
        <v>1657</v>
      </c>
      <c r="AI39" s="358"/>
      <c r="AJ39" s="358"/>
      <c r="AK39" s="358"/>
      <c r="AL39" s="358"/>
      <c r="AM39" s="358"/>
      <c r="AN39" s="358"/>
    </row>
    <row r="40" spans="2:40" ht="51" customHeight="1" x14ac:dyDescent="0.25">
      <c r="B40" s="301" t="s">
        <v>447</v>
      </c>
      <c r="C40" s="157" t="s">
        <v>448</v>
      </c>
      <c r="D40" s="128"/>
      <c r="E40" s="284"/>
      <c r="F40" s="284"/>
      <c r="G40" s="286"/>
      <c r="H40" s="128"/>
      <c r="I40" s="165"/>
      <c r="J40" s="165"/>
      <c r="K40" s="137">
        <f t="shared" si="7"/>
        <v>0</v>
      </c>
      <c r="L40" s="135"/>
      <c r="M40" s="135"/>
      <c r="N40" s="135"/>
      <c r="O40" s="135"/>
      <c r="P40" s="136"/>
      <c r="Q40" s="135"/>
      <c r="R40" s="136"/>
      <c r="T40" s="138" t="str">
        <f t="shared" si="11"/>
        <v/>
      </c>
      <c r="U40" s="160"/>
      <c r="V40" s="140" t="e">
        <f t="shared" si="9"/>
        <v>#DIV/0!</v>
      </c>
      <c r="W40" s="152"/>
      <c r="X40" s="48" t="e">
        <f t="shared" si="10"/>
        <v>#VALUE!</v>
      </c>
      <c r="Z40" s="355"/>
      <c r="AA40" s="355"/>
      <c r="AH40" s="358" t="s">
        <v>1658</v>
      </c>
      <c r="AI40" s="358"/>
      <c r="AJ40" s="358"/>
      <c r="AK40" s="358"/>
      <c r="AL40" s="358"/>
      <c r="AM40" s="358"/>
      <c r="AN40" s="358"/>
    </row>
    <row r="41" spans="2:40" ht="58.5" customHeight="1" x14ac:dyDescent="0.25">
      <c r="B41" s="301">
        <v>9</v>
      </c>
      <c r="C41" s="154" t="s">
        <v>449</v>
      </c>
      <c r="D41" s="128"/>
      <c r="E41" s="284" t="s">
        <v>450</v>
      </c>
      <c r="F41" s="284"/>
      <c r="G41" s="286"/>
      <c r="H41" s="128"/>
      <c r="I41" s="165"/>
      <c r="J41" s="137">
        <f>SUM(L41:Q41)</f>
        <v>0</v>
      </c>
      <c r="K41" s="137">
        <f t="shared" si="7"/>
        <v>0</v>
      </c>
      <c r="L41" s="135"/>
      <c r="M41" s="135"/>
      <c r="N41" s="135"/>
      <c r="O41" s="135"/>
      <c r="P41" s="136"/>
      <c r="Q41" s="135"/>
      <c r="R41" s="136"/>
      <c r="T41" s="138" t="str">
        <f t="shared" si="11"/>
        <v/>
      </c>
      <c r="U41" s="160" t="e">
        <f>1/$J$62</f>
        <v>#DIV/0!</v>
      </c>
      <c r="V41" s="140" t="e">
        <f t="shared" si="9"/>
        <v>#DIV/0!</v>
      </c>
      <c r="W41" s="152" t="e">
        <f>IF(R41=1,0,T41*U41)</f>
        <v>#VALUE!</v>
      </c>
      <c r="X41" s="48" t="e">
        <f t="shared" si="10"/>
        <v>#VALUE!</v>
      </c>
      <c r="Z41" s="355"/>
      <c r="AA41" s="355"/>
      <c r="AH41" s="358" t="s">
        <v>1659</v>
      </c>
      <c r="AI41" s="358"/>
      <c r="AJ41" s="358"/>
      <c r="AK41" s="358"/>
      <c r="AL41" s="358"/>
      <c r="AM41" s="358"/>
      <c r="AN41" s="358"/>
    </row>
    <row r="42" spans="2:40" ht="51.75" customHeight="1" x14ac:dyDescent="0.25">
      <c r="B42" s="301" t="s">
        <v>451</v>
      </c>
      <c r="C42" s="176" t="s">
        <v>452</v>
      </c>
      <c r="D42" s="133"/>
      <c r="E42" s="284" t="s">
        <v>453</v>
      </c>
      <c r="F42" s="284"/>
      <c r="G42" s="278" t="s">
        <v>454</v>
      </c>
      <c r="H42" s="133"/>
      <c r="I42" s="165"/>
      <c r="J42" s="165"/>
      <c r="K42" s="137">
        <f t="shared" si="7"/>
        <v>0</v>
      </c>
      <c r="L42" s="135"/>
      <c r="M42" s="135"/>
      <c r="N42" s="135"/>
      <c r="O42" s="135"/>
      <c r="P42" s="136"/>
      <c r="Q42" s="135"/>
      <c r="R42" s="136"/>
      <c r="T42" s="138" t="str">
        <f t="shared" si="11"/>
        <v/>
      </c>
      <c r="U42" s="160"/>
      <c r="V42" s="140" t="e">
        <f t="shared" ref="V42" si="12">1/$K$62</f>
        <v>#DIV/0!</v>
      </c>
      <c r="W42" s="152"/>
      <c r="X42" s="48" t="e">
        <f t="shared" si="10"/>
        <v>#VALUE!</v>
      </c>
      <c r="Z42" s="355"/>
      <c r="AA42" s="355"/>
      <c r="AH42" s="358" t="s">
        <v>1660</v>
      </c>
      <c r="AI42" s="358"/>
      <c r="AJ42" s="358"/>
      <c r="AK42" s="358"/>
      <c r="AL42" s="358"/>
      <c r="AM42" s="358"/>
      <c r="AN42" s="358"/>
    </row>
    <row r="43" spans="2:40" ht="49.5" customHeight="1" x14ac:dyDescent="0.25">
      <c r="B43" s="301" t="s">
        <v>455</v>
      </c>
      <c r="C43" s="156" t="s">
        <v>456</v>
      </c>
      <c r="D43" s="128"/>
      <c r="E43" s="284" t="s">
        <v>457</v>
      </c>
      <c r="F43" s="284"/>
      <c r="G43" s="286"/>
      <c r="H43" s="128"/>
      <c r="I43" s="165"/>
      <c r="J43" s="165"/>
      <c r="K43" s="137">
        <f t="shared" si="7"/>
        <v>0</v>
      </c>
      <c r="L43" s="135"/>
      <c r="M43" s="135"/>
      <c r="N43" s="135"/>
      <c r="O43" s="135"/>
      <c r="P43" s="136"/>
      <c r="Q43" s="135"/>
      <c r="R43" s="136"/>
      <c r="T43" s="138" t="str">
        <f t="shared" si="11"/>
        <v/>
      </c>
      <c r="U43" s="160"/>
      <c r="V43" s="140" t="e">
        <f t="shared" ref="V43" si="13">1/$K$62</f>
        <v>#DIV/0!</v>
      </c>
      <c r="W43" s="152"/>
      <c r="X43" s="48" t="e">
        <f t="shared" si="10"/>
        <v>#VALUE!</v>
      </c>
      <c r="Z43" s="355"/>
      <c r="AA43" s="355"/>
      <c r="AH43" s="358" t="s">
        <v>1661</v>
      </c>
      <c r="AI43" s="358"/>
      <c r="AJ43" s="358"/>
      <c r="AK43" s="358"/>
      <c r="AL43" s="358"/>
      <c r="AM43" s="358"/>
      <c r="AN43" s="358"/>
    </row>
    <row r="44" spans="2:40" ht="48" customHeight="1" x14ac:dyDescent="0.25">
      <c r="B44" s="301" t="s">
        <v>458</v>
      </c>
      <c r="C44" s="156" t="s">
        <v>459</v>
      </c>
      <c r="D44" s="128"/>
      <c r="E44" s="284" t="s">
        <v>460</v>
      </c>
      <c r="F44" s="284"/>
      <c r="G44" s="286"/>
      <c r="H44" s="128"/>
      <c r="I44" s="165"/>
      <c r="J44" s="165"/>
      <c r="K44" s="137">
        <f t="shared" si="7"/>
        <v>0</v>
      </c>
      <c r="L44" s="135"/>
      <c r="M44" s="135"/>
      <c r="N44" s="135"/>
      <c r="O44" s="135"/>
      <c r="P44" s="136"/>
      <c r="Q44" s="135"/>
      <c r="R44" s="136"/>
      <c r="T44" s="138" t="str">
        <f t="shared" si="11"/>
        <v/>
      </c>
      <c r="U44" s="160"/>
      <c r="V44" s="140" t="e">
        <f t="shared" ref="V44:V60" si="14">1/$K$62</f>
        <v>#DIV/0!</v>
      </c>
      <c r="W44" s="152"/>
      <c r="X44" s="48" t="e">
        <f t="shared" si="10"/>
        <v>#VALUE!</v>
      </c>
      <c r="Z44" s="355"/>
      <c r="AA44" s="355"/>
      <c r="AH44" s="358" t="s">
        <v>1662</v>
      </c>
      <c r="AI44" s="358"/>
      <c r="AJ44" s="358"/>
      <c r="AK44" s="358"/>
      <c r="AL44" s="358"/>
      <c r="AM44" s="358"/>
      <c r="AN44" s="358"/>
    </row>
    <row r="45" spans="2:40" ht="50.25" customHeight="1" x14ac:dyDescent="0.25">
      <c r="B45" s="301" t="s">
        <v>461</v>
      </c>
      <c r="C45" s="156" t="s">
        <v>462</v>
      </c>
      <c r="D45" s="128"/>
      <c r="E45" s="284" t="s">
        <v>463</v>
      </c>
      <c r="F45" s="284"/>
      <c r="G45" s="286"/>
      <c r="H45" s="128"/>
      <c r="I45" s="165"/>
      <c r="J45" s="165"/>
      <c r="K45" s="137">
        <f t="shared" si="7"/>
        <v>0</v>
      </c>
      <c r="L45" s="135"/>
      <c r="M45" s="135"/>
      <c r="N45" s="135"/>
      <c r="O45" s="135"/>
      <c r="P45" s="136"/>
      <c r="Q45" s="135"/>
      <c r="R45" s="136"/>
      <c r="T45" s="138" t="str">
        <f t="shared" si="11"/>
        <v/>
      </c>
      <c r="U45" s="160"/>
      <c r="V45" s="140" t="e">
        <f t="shared" si="14"/>
        <v>#DIV/0!</v>
      </c>
      <c r="W45" s="152"/>
      <c r="X45" s="48" t="e">
        <f t="shared" si="10"/>
        <v>#VALUE!</v>
      </c>
      <c r="Z45" s="355"/>
      <c r="AA45" s="355"/>
      <c r="AH45" s="358" t="s">
        <v>1663</v>
      </c>
      <c r="AI45" s="358"/>
      <c r="AJ45" s="358"/>
      <c r="AK45" s="358"/>
      <c r="AL45" s="358"/>
      <c r="AM45" s="358"/>
      <c r="AN45" s="358"/>
    </row>
    <row r="46" spans="2:40" ht="56.25" customHeight="1" x14ac:dyDescent="0.25">
      <c r="B46" s="301" t="s">
        <v>464</v>
      </c>
      <c r="C46" s="156" t="s">
        <v>465</v>
      </c>
      <c r="D46" s="128"/>
      <c r="E46" s="284" t="s">
        <v>466</v>
      </c>
      <c r="F46" s="284"/>
      <c r="G46" s="286"/>
      <c r="H46" s="128"/>
      <c r="I46" s="165"/>
      <c r="J46" s="165"/>
      <c r="K46" s="137">
        <f t="shared" si="7"/>
        <v>0</v>
      </c>
      <c r="L46" s="135"/>
      <c r="M46" s="135"/>
      <c r="N46" s="135"/>
      <c r="O46" s="135"/>
      <c r="P46" s="136"/>
      <c r="Q46" s="135"/>
      <c r="R46" s="136"/>
      <c r="T46" s="138" t="str">
        <f t="shared" si="11"/>
        <v/>
      </c>
      <c r="U46" s="160"/>
      <c r="V46" s="140" t="e">
        <f t="shared" si="14"/>
        <v>#DIV/0!</v>
      </c>
      <c r="W46" s="152"/>
      <c r="X46" s="48" t="e">
        <f t="shared" si="10"/>
        <v>#VALUE!</v>
      </c>
      <c r="Z46" s="355"/>
      <c r="AA46" s="355"/>
      <c r="AH46" s="358" t="s">
        <v>1664</v>
      </c>
      <c r="AI46" s="358"/>
      <c r="AJ46" s="358"/>
      <c r="AK46" s="358"/>
      <c r="AL46" s="358"/>
      <c r="AM46" s="358"/>
      <c r="AN46" s="358"/>
    </row>
    <row r="47" spans="2:40" ht="52.5" customHeight="1" x14ac:dyDescent="0.25">
      <c r="B47" s="301" t="s">
        <v>467</v>
      </c>
      <c r="C47" s="157" t="s">
        <v>468</v>
      </c>
      <c r="D47" s="189"/>
      <c r="E47" s="279" t="s">
        <v>469</v>
      </c>
      <c r="F47" s="279"/>
      <c r="G47" s="279"/>
      <c r="H47" s="139"/>
      <c r="I47" s="165"/>
      <c r="J47" s="165"/>
      <c r="K47" s="137">
        <f t="shared" si="7"/>
        <v>0</v>
      </c>
      <c r="L47" s="135"/>
      <c r="M47" s="135"/>
      <c r="N47" s="135"/>
      <c r="O47" s="135"/>
      <c r="P47" s="136"/>
      <c r="Q47" s="135"/>
      <c r="R47" s="136"/>
      <c r="T47" s="138" t="str">
        <f t="shared" si="11"/>
        <v/>
      </c>
      <c r="U47" s="160"/>
      <c r="V47" s="140" t="e">
        <f t="shared" si="14"/>
        <v>#DIV/0!</v>
      </c>
      <c r="W47" s="152"/>
      <c r="X47" s="48" t="e">
        <f t="shared" si="10"/>
        <v>#VALUE!</v>
      </c>
      <c r="Z47" s="355"/>
      <c r="AA47" s="355"/>
      <c r="AH47" s="358" t="s">
        <v>1665</v>
      </c>
      <c r="AI47" s="358"/>
      <c r="AJ47" s="358"/>
      <c r="AK47" s="358"/>
      <c r="AL47" s="358"/>
      <c r="AM47" s="358"/>
      <c r="AN47" s="358"/>
    </row>
    <row r="48" spans="2:40" ht="54.75" customHeight="1" x14ac:dyDescent="0.25">
      <c r="B48" s="301">
        <v>10</v>
      </c>
      <c r="C48" s="154" t="s">
        <v>470</v>
      </c>
      <c r="D48" s="128"/>
      <c r="E48" s="284" t="s">
        <v>471</v>
      </c>
      <c r="F48" s="284"/>
      <c r="G48" s="286"/>
      <c r="H48" s="128"/>
      <c r="I48" s="165"/>
      <c r="J48" s="137">
        <f>SUM(L48:Q48)</f>
        <v>0</v>
      </c>
      <c r="K48" s="137">
        <f t="shared" si="7"/>
        <v>0</v>
      </c>
      <c r="L48" s="135"/>
      <c r="M48" s="135"/>
      <c r="N48" s="135"/>
      <c r="O48" s="135"/>
      <c r="P48" s="136"/>
      <c r="Q48" s="135"/>
      <c r="R48" s="136"/>
      <c r="T48" s="138" t="str">
        <f t="shared" si="11"/>
        <v/>
      </c>
      <c r="U48" s="160" t="e">
        <f>1/$J$62</f>
        <v>#DIV/0!</v>
      </c>
      <c r="V48" s="140" t="e">
        <f t="shared" si="14"/>
        <v>#DIV/0!</v>
      </c>
      <c r="W48" s="152" t="e">
        <f>IF(R48=1,0,T48*U48)</f>
        <v>#VALUE!</v>
      </c>
      <c r="X48" s="48" t="e">
        <f t="shared" si="10"/>
        <v>#VALUE!</v>
      </c>
      <c r="Z48" s="355"/>
      <c r="AA48" s="355"/>
      <c r="AH48" s="358" t="s">
        <v>1666</v>
      </c>
      <c r="AI48" s="358"/>
      <c r="AJ48" s="358"/>
      <c r="AK48" s="358"/>
      <c r="AL48" s="358"/>
      <c r="AM48" s="358"/>
      <c r="AN48" s="358"/>
    </row>
    <row r="49" spans="2:40" ht="50.25" customHeight="1" x14ac:dyDescent="0.25">
      <c r="B49" s="301" t="s">
        <v>472</v>
      </c>
      <c r="C49" s="155" t="s">
        <v>473</v>
      </c>
      <c r="D49" s="128"/>
      <c r="E49" s="284" t="s">
        <v>474</v>
      </c>
      <c r="F49" s="284"/>
      <c r="G49" s="286"/>
      <c r="H49" s="128"/>
      <c r="I49" s="165"/>
      <c r="J49" s="165"/>
      <c r="K49" s="137">
        <f t="shared" si="7"/>
        <v>0</v>
      </c>
      <c r="L49" s="135"/>
      <c r="M49" s="135"/>
      <c r="N49" s="135"/>
      <c r="O49" s="135"/>
      <c r="P49" s="136"/>
      <c r="Q49" s="135"/>
      <c r="R49" s="136"/>
      <c r="T49" s="138" t="str">
        <f t="shared" si="11"/>
        <v/>
      </c>
      <c r="U49" s="160"/>
      <c r="V49" s="140" t="e">
        <f t="shared" si="14"/>
        <v>#DIV/0!</v>
      </c>
      <c r="W49" s="152"/>
      <c r="X49" s="48" t="e">
        <f t="shared" si="10"/>
        <v>#VALUE!</v>
      </c>
      <c r="Z49" s="355"/>
      <c r="AA49" s="355"/>
      <c r="AH49" s="358" t="s">
        <v>1667</v>
      </c>
      <c r="AI49" s="358"/>
      <c r="AJ49" s="358"/>
      <c r="AK49" s="358"/>
      <c r="AL49" s="358"/>
      <c r="AM49" s="358"/>
      <c r="AN49" s="358"/>
    </row>
    <row r="50" spans="2:40" ht="50.25" customHeight="1" x14ac:dyDescent="0.25">
      <c r="B50" s="301" t="s">
        <v>475</v>
      </c>
      <c r="C50" s="157" t="s">
        <v>476</v>
      </c>
      <c r="D50" s="128"/>
      <c r="E50" s="284" t="s">
        <v>477</v>
      </c>
      <c r="F50" s="284"/>
      <c r="G50" s="286"/>
      <c r="H50" s="128"/>
      <c r="I50" s="165"/>
      <c r="J50" s="165"/>
      <c r="K50" s="137">
        <f t="shared" si="7"/>
        <v>0</v>
      </c>
      <c r="L50" s="135"/>
      <c r="M50" s="135"/>
      <c r="N50" s="135"/>
      <c r="O50" s="135"/>
      <c r="P50" s="136"/>
      <c r="Q50" s="135"/>
      <c r="R50" s="136"/>
      <c r="T50" s="138" t="str">
        <f t="shared" si="11"/>
        <v/>
      </c>
      <c r="U50" s="160"/>
      <c r="V50" s="140" t="e">
        <f t="shared" si="14"/>
        <v>#DIV/0!</v>
      </c>
      <c r="W50" s="152"/>
      <c r="X50" s="48" t="e">
        <f t="shared" si="10"/>
        <v>#VALUE!</v>
      </c>
      <c r="Z50" s="355"/>
      <c r="AA50" s="355"/>
      <c r="AH50" s="358" t="s">
        <v>1668</v>
      </c>
      <c r="AI50" s="358"/>
      <c r="AJ50" s="358"/>
      <c r="AK50" s="358"/>
      <c r="AL50" s="358"/>
      <c r="AM50" s="358"/>
      <c r="AN50" s="358"/>
    </row>
    <row r="51" spans="2:40" ht="49.5" customHeight="1" x14ac:dyDescent="0.25">
      <c r="B51" s="301">
        <v>11</v>
      </c>
      <c r="C51" s="154" t="s">
        <v>478</v>
      </c>
      <c r="D51" s="128"/>
      <c r="E51" s="284"/>
      <c r="F51" s="284"/>
      <c r="G51" s="278" t="s">
        <v>479</v>
      </c>
      <c r="H51" s="128"/>
      <c r="I51" s="165"/>
      <c r="J51" s="137">
        <f>SUM(L51:Q51)</f>
        <v>0</v>
      </c>
      <c r="K51" s="137">
        <f t="shared" ref="K51" si="15">SUM(L51:Q51)</f>
        <v>0</v>
      </c>
      <c r="L51" s="135"/>
      <c r="M51" s="135"/>
      <c r="N51" s="135"/>
      <c r="O51" s="135"/>
      <c r="P51" s="136"/>
      <c r="Q51" s="135"/>
      <c r="R51" s="136"/>
      <c r="T51" s="138" t="str">
        <f t="shared" ref="T51" si="16">IF(SUM(L51:Q51)=1,((L51*0)+(M51*20)+(N51*40)+(O51*60)+(P51*80)+(Q51*100)),"")</f>
        <v/>
      </c>
      <c r="U51" s="160" t="e">
        <f>1/$J$62</f>
        <v>#DIV/0!</v>
      </c>
      <c r="V51" s="140" t="e">
        <f t="shared" si="14"/>
        <v>#DIV/0!</v>
      </c>
      <c r="W51" s="152" t="e">
        <f>IF(R51=1,0,T51*U51)</f>
        <v>#VALUE!</v>
      </c>
      <c r="X51" s="48" t="e">
        <f t="shared" ref="X51" si="17">IF(R51=1,0,T51*V51)</f>
        <v>#VALUE!</v>
      </c>
      <c r="Z51" s="355"/>
      <c r="AA51" s="355"/>
      <c r="AH51" s="357" t="s">
        <v>1669</v>
      </c>
      <c r="AI51" s="357"/>
      <c r="AJ51" s="357"/>
      <c r="AK51" s="357"/>
      <c r="AL51" s="357"/>
      <c r="AM51" s="357"/>
      <c r="AN51" s="357"/>
    </row>
    <row r="52" spans="2:40" ht="46.5" customHeight="1" x14ac:dyDescent="0.25">
      <c r="B52" s="301" t="s">
        <v>480</v>
      </c>
      <c r="C52" s="155" t="s">
        <v>481</v>
      </c>
      <c r="D52" s="128"/>
      <c r="E52" s="284"/>
      <c r="F52" s="284"/>
      <c r="G52" s="278" t="s">
        <v>482</v>
      </c>
      <c r="H52" s="128"/>
      <c r="I52" s="165"/>
      <c r="J52" s="165"/>
      <c r="K52" s="137">
        <f t="shared" ref="K52" si="18">SUM(L52:Q52)</f>
        <v>0</v>
      </c>
      <c r="L52" s="135"/>
      <c r="M52" s="135"/>
      <c r="N52" s="135"/>
      <c r="O52" s="135"/>
      <c r="P52" s="136"/>
      <c r="Q52" s="135"/>
      <c r="R52" s="136"/>
      <c r="T52" s="138" t="str">
        <f t="shared" ref="T52" si="19">IF(SUM(L52:Q52)=1,((L52*0)+(M52*20)+(N52*40)+(O52*60)+(P52*80)+(Q52*100)),"")</f>
        <v/>
      </c>
      <c r="U52" s="160"/>
      <c r="V52" s="140" t="e">
        <f t="shared" si="14"/>
        <v>#DIV/0!</v>
      </c>
      <c r="W52" s="152"/>
      <c r="X52" s="48" t="e">
        <f t="shared" ref="X52" si="20">IF(R52=1,0,T52*V52)</f>
        <v>#VALUE!</v>
      </c>
      <c r="Z52" s="355"/>
      <c r="AA52" s="355"/>
      <c r="AH52" s="358" t="s">
        <v>1670</v>
      </c>
      <c r="AI52" s="358"/>
      <c r="AJ52" s="358"/>
      <c r="AK52" s="358"/>
      <c r="AL52" s="358"/>
      <c r="AM52" s="358"/>
      <c r="AN52" s="358"/>
    </row>
    <row r="53" spans="2:40" ht="48.75" customHeight="1" x14ac:dyDescent="0.25">
      <c r="B53" s="301" t="s">
        <v>483</v>
      </c>
      <c r="C53" s="157" t="s">
        <v>484</v>
      </c>
      <c r="D53" s="189"/>
      <c r="E53" s="279"/>
      <c r="F53" s="279"/>
      <c r="G53" s="278" t="s">
        <v>485</v>
      </c>
      <c r="I53" s="165"/>
      <c r="J53" s="165"/>
      <c r="K53" s="137">
        <f t="shared" ref="K53:K60" si="21">SUM(L53:Q53)</f>
        <v>0</v>
      </c>
      <c r="L53" s="135"/>
      <c r="M53" s="135"/>
      <c r="N53" s="135"/>
      <c r="O53" s="135"/>
      <c r="P53" s="136"/>
      <c r="Q53" s="135"/>
      <c r="R53" s="136"/>
      <c r="T53" s="138" t="str">
        <f t="shared" ref="T53:T60" si="22">IF(SUM(L53:Q53)=1,((L53*0)+(M53*20)+(N53*40)+(O53*60)+(P53*80)+(Q53*100)),"")</f>
        <v/>
      </c>
      <c r="U53" s="160"/>
      <c r="V53" s="140" t="e">
        <f t="shared" si="14"/>
        <v>#DIV/0!</v>
      </c>
      <c r="W53" s="152"/>
      <c r="X53" s="48" t="e">
        <f t="shared" ref="X53:X60" si="23">IF(R53=1,0,T53*V53)</f>
        <v>#VALUE!</v>
      </c>
      <c r="Z53" s="355"/>
      <c r="AA53" s="355"/>
      <c r="AH53" s="358" t="s">
        <v>1671</v>
      </c>
      <c r="AI53" s="358"/>
      <c r="AJ53" s="358"/>
      <c r="AK53" s="358"/>
      <c r="AL53" s="358"/>
      <c r="AM53" s="358"/>
      <c r="AN53" s="358"/>
    </row>
    <row r="54" spans="2:40" ht="61.5" customHeight="1" x14ac:dyDescent="0.25">
      <c r="B54" s="301">
        <v>12</v>
      </c>
      <c r="C54" s="154" t="s">
        <v>486</v>
      </c>
      <c r="D54" s="189"/>
      <c r="E54" s="279" t="s">
        <v>487</v>
      </c>
      <c r="F54" s="279"/>
      <c r="G54" s="278" t="s">
        <v>488</v>
      </c>
      <c r="I54" s="165"/>
      <c r="J54" s="137">
        <f>SUM(L54:Q54)</f>
        <v>0</v>
      </c>
      <c r="K54" s="137">
        <f t="shared" si="21"/>
        <v>0</v>
      </c>
      <c r="L54" s="135"/>
      <c r="M54" s="135"/>
      <c r="N54" s="135"/>
      <c r="O54" s="135"/>
      <c r="P54" s="136"/>
      <c r="Q54" s="135"/>
      <c r="R54" s="136"/>
      <c r="T54" s="138" t="str">
        <f t="shared" si="22"/>
        <v/>
      </c>
      <c r="U54" s="160" t="e">
        <f>1/$J$62</f>
        <v>#DIV/0!</v>
      </c>
      <c r="V54" s="140" t="e">
        <f t="shared" si="14"/>
        <v>#DIV/0!</v>
      </c>
      <c r="W54" s="199" t="e">
        <f>IF(R54=1,0,T54*U54)</f>
        <v>#VALUE!</v>
      </c>
      <c r="X54" s="48" t="e">
        <f t="shared" si="23"/>
        <v>#VALUE!</v>
      </c>
      <c r="Z54" s="355"/>
      <c r="AA54" s="355"/>
      <c r="AH54" s="358" t="s">
        <v>1672</v>
      </c>
      <c r="AI54" s="358"/>
      <c r="AJ54" s="358"/>
      <c r="AK54" s="358"/>
      <c r="AL54" s="358"/>
      <c r="AM54" s="358"/>
      <c r="AN54" s="358"/>
    </row>
    <row r="55" spans="2:40" ht="46.5" customHeight="1" x14ac:dyDescent="0.25">
      <c r="B55" s="301" t="s">
        <v>489</v>
      </c>
      <c r="C55" s="155" t="s">
        <v>490</v>
      </c>
      <c r="D55" s="189"/>
      <c r="E55" s="279" t="s">
        <v>491</v>
      </c>
      <c r="F55" s="279"/>
      <c r="G55" s="279"/>
      <c r="I55" s="165"/>
      <c r="J55" s="165"/>
      <c r="K55" s="137">
        <f t="shared" si="21"/>
        <v>0</v>
      </c>
      <c r="L55" s="135"/>
      <c r="M55" s="135"/>
      <c r="N55" s="135"/>
      <c r="O55" s="135"/>
      <c r="P55" s="136"/>
      <c r="Q55" s="135"/>
      <c r="R55" s="136"/>
      <c r="T55" s="138" t="str">
        <f t="shared" si="22"/>
        <v/>
      </c>
      <c r="U55" s="160"/>
      <c r="V55" s="140" t="e">
        <f t="shared" si="14"/>
        <v>#DIV/0!</v>
      </c>
      <c r="W55" s="152"/>
      <c r="X55" s="48" t="e">
        <f t="shared" si="23"/>
        <v>#VALUE!</v>
      </c>
      <c r="Z55" s="355"/>
      <c r="AA55" s="355"/>
      <c r="AH55" s="358" t="s">
        <v>1673</v>
      </c>
      <c r="AI55" s="358"/>
      <c r="AJ55" s="358"/>
      <c r="AK55" s="358"/>
      <c r="AL55" s="358"/>
      <c r="AM55" s="358"/>
      <c r="AN55" s="358"/>
    </row>
    <row r="56" spans="2:40" ht="49.5" customHeight="1" x14ac:dyDescent="0.25">
      <c r="B56" s="301" t="s">
        <v>492</v>
      </c>
      <c r="C56" s="156" t="s">
        <v>493</v>
      </c>
      <c r="D56" s="189"/>
      <c r="E56" s="279" t="s">
        <v>494</v>
      </c>
      <c r="F56" s="279"/>
      <c r="G56" s="278" t="s">
        <v>495</v>
      </c>
      <c r="I56" s="165"/>
      <c r="J56" s="165"/>
      <c r="K56" s="137">
        <f t="shared" si="21"/>
        <v>0</v>
      </c>
      <c r="L56" s="135"/>
      <c r="M56" s="135"/>
      <c r="N56" s="135"/>
      <c r="O56" s="135"/>
      <c r="P56" s="136"/>
      <c r="Q56" s="135"/>
      <c r="R56" s="136"/>
      <c r="T56" s="138" t="str">
        <f t="shared" si="22"/>
        <v/>
      </c>
      <c r="U56" s="160"/>
      <c r="V56" s="140" t="e">
        <f t="shared" si="14"/>
        <v>#DIV/0!</v>
      </c>
      <c r="W56" s="152"/>
      <c r="X56" s="48" t="e">
        <f t="shared" si="23"/>
        <v>#VALUE!</v>
      </c>
      <c r="Z56" s="355"/>
      <c r="AA56" s="355"/>
      <c r="AH56" s="358" t="s">
        <v>1674</v>
      </c>
      <c r="AI56" s="358"/>
      <c r="AJ56" s="358"/>
      <c r="AK56" s="358"/>
      <c r="AL56" s="358"/>
      <c r="AM56" s="358"/>
      <c r="AN56" s="358"/>
    </row>
    <row r="57" spans="2:40" ht="53.25" customHeight="1" x14ac:dyDescent="0.25">
      <c r="B57" s="301" t="s">
        <v>496</v>
      </c>
      <c r="C57" s="156" t="s">
        <v>497</v>
      </c>
      <c r="D57" s="189"/>
      <c r="E57" s="279" t="s">
        <v>498</v>
      </c>
      <c r="F57" s="279"/>
      <c r="G57" s="279"/>
      <c r="I57" s="165"/>
      <c r="J57" s="165"/>
      <c r="K57" s="137">
        <f t="shared" si="21"/>
        <v>0</v>
      </c>
      <c r="L57" s="135"/>
      <c r="M57" s="135"/>
      <c r="N57" s="135"/>
      <c r="O57" s="135"/>
      <c r="P57" s="136"/>
      <c r="Q57" s="135"/>
      <c r="R57" s="136"/>
      <c r="T57" s="138" t="str">
        <f t="shared" si="22"/>
        <v/>
      </c>
      <c r="U57" s="160"/>
      <c r="V57" s="140" t="e">
        <f t="shared" si="14"/>
        <v>#DIV/0!</v>
      </c>
      <c r="W57" s="152"/>
      <c r="X57" s="48" t="e">
        <f t="shared" si="23"/>
        <v>#VALUE!</v>
      </c>
      <c r="Z57" s="355"/>
      <c r="AA57" s="355"/>
      <c r="AH57" s="358" t="s">
        <v>1675</v>
      </c>
      <c r="AI57" s="358"/>
      <c r="AJ57" s="358"/>
      <c r="AK57" s="358"/>
      <c r="AL57" s="358"/>
      <c r="AM57" s="358"/>
      <c r="AN57" s="358"/>
    </row>
    <row r="58" spans="2:40" ht="48.75" customHeight="1" x14ac:dyDescent="0.25">
      <c r="B58" s="301" t="s">
        <v>499</v>
      </c>
      <c r="C58" s="156" t="s">
        <v>500</v>
      </c>
      <c r="D58" s="189"/>
      <c r="E58" s="279" t="s">
        <v>501</v>
      </c>
      <c r="F58" s="279"/>
      <c r="G58" s="279"/>
      <c r="I58" s="165"/>
      <c r="J58" s="165"/>
      <c r="K58" s="137">
        <f t="shared" si="21"/>
        <v>0</v>
      </c>
      <c r="L58" s="135"/>
      <c r="M58" s="135"/>
      <c r="N58" s="135"/>
      <c r="O58" s="135"/>
      <c r="P58" s="136"/>
      <c r="Q58" s="135"/>
      <c r="R58" s="136"/>
      <c r="T58" s="138" t="str">
        <f t="shared" si="22"/>
        <v/>
      </c>
      <c r="U58" s="160"/>
      <c r="V58" s="140" t="e">
        <f t="shared" si="14"/>
        <v>#DIV/0!</v>
      </c>
      <c r="W58" s="152"/>
      <c r="X58" s="48" t="e">
        <f t="shared" si="23"/>
        <v>#VALUE!</v>
      </c>
      <c r="Z58" s="355"/>
      <c r="AA58" s="355"/>
      <c r="AH58" s="358" t="s">
        <v>1676</v>
      </c>
      <c r="AI58" s="358"/>
      <c r="AJ58" s="358"/>
      <c r="AK58" s="358"/>
      <c r="AL58" s="358"/>
      <c r="AM58" s="358"/>
      <c r="AN58" s="358"/>
    </row>
    <row r="59" spans="2:40" ht="51.75" customHeight="1" x14ac:dyDescent="0.25">
      <c r="B59" s="301" t="s">
        <v>502</v>
      </c>
      <c r="C59" s="156" t="s">
        <v>503</v>
      </c>
      <c r="D59" s="189"/>
      <c r="E59" s="279" t="s">
        <v>504</v>
      </c>
      <c r="F59" s="279"/>
      <c r="G59" s="278" t="s">
        <v>505</v>
      </c>
      <c r="I59" s="165"/>
      <c r="J59" s="165"/>
      <c r="K59" s="137">
        <f t="shared" si="21"/>
        <v>0</v>
      </c>
      <c r="L59" s="135"/>
      <c r="M59" s="135"/>
      <c r="N59" s="135"/>
      <c r="O59" s="135"/>
      <c r="P59" s="136"/>
      <c r="Q59" s="135"/>
      <c r="R59" s="136"/>
      <c r="T59" s="138" t="str">
        <f t="shared" si="22"/>
        <v/>
      </c>
      <c r="U59" s="160"/>
      <c r="V59" s="140" t="e">
        <f t="shared" si="14"/>
        <v>#DIV/0!</v>
      </c>
      <c r="W59" s="152"/>
      <c r="X59" s="48" t="e">
        <f t="shared" si="23"/>
        <v>#VALUE!</v>
      </c>
      <c r="Z59" s="355"/>
      <c r="AA59" s="355"/>
      <c r="AH59" s="358" t="s">
        <v>1677</v>
      </c>
      <c r="AI59" s="358"/>
      <c r="AJ59" s="358"/>
      <c r="AK59" s="358"/>
      <c r="AL59" s="358"/>
      <c r="AM59" s="358"/>
      <c r="AN59" s="358"/>
    </row>
    <row r="60" spans="2:40" ht="63.75" customHeight="1" x14ac:dyDescent="0.25">
      <c r="B60" s="301" t="s">
        <v>506</v>
      </c>
      <c r="C60" s="157" t="s">
        <v>507</v>
      </c>
      <c r="D60" s="189"/>
      <c r="E60" s="279" t="s">
        <v>508</v>
      </c>
      <c r="F60" s="279"/>
      <c r="G60" s="279"/>
      <c r="I60" s="165"/>
      <c r="J60" s="165"/>
      <c r="K60" s="137">
        <f t="shared" si="21"/>
        <v>0</v>
      </c>
      <c r="L60" s="135"/>
      <c r="M60" s="135"/>
      <c r="N60" s="135"/>
      <c r="O60" s="135"/>
      <c r="P60" s="136"/>
      <c r="Q60" s="135"/>
      <c r="R60" s="136"/>
      <c r="T60" s="138" t="str">
        <f t="shared" si="22"/>
        <v/>
      </c>
      <c r="U60" s="160"/>
      <c r="V60" s="140" t="e">
        <f t="shared" si="14"/>
        <v>#DIV/0!</v>
      </c>
      <c r="W60" s="152"/>
      <c r="X60" s="48" t="e">
        <f t="shared" si="23"/>
        <v>#VALUE!</v>
      </c>
      <c r="Z60" s="355"/>
      <c r="AA60" s="355"/>
      <c r="AH60" s="358" t="s">
        <v>1678</v>
      </c>
      <c r="AI60" s="358"/>
      <c r="AJ60" s="358"/>
      <c r="AK60" s="358"/>
      <c r="AL60" s="358"/>
      <c r="AM60" s="358"/>
      <c r="AN60" s="358"/>
    </row>
    <row r="61" spans="2:40" x14ac:dyDescent="0.25">
      <c r="C61" s="165"/>
      <c r="G61" s="116"/>
    </row>
    <row r="62" spans="2:40" x14ac:dyDescent="0.25">
      <c r="C62" s="165"/>
      <c r="J62" s="163">
        <f>SUM(J10:J60)</f>
        <v>0</v>
      </c>
      <c r="K62" s="163">
        <f>SUM(K10:K60)</f>
        <v>0</v>
      </c>
      <c r="S62" s="131" t="s">
        <v>509</v>
      </c>
      <c r="T62" s="142">
        <f>SUMIF(J62,12-W64,W62)</f>
        <v>0</v>
      </c>
      <c r="W62" s="184" t="e">
        <f>SUM(W10:W60)</f>
        <v>#VALUE!</v>
      </c>
      <c r="X62" s="184" t="e">
        <f>SUM(X10:X60)</f>
        <v>#VALUE!</v>
      </c>
    </row>
    <row r="63" spans="2:40" x14ac:dyDescent="0.25">
      <c r="C63" s="165"/>
      <c r="S63" s="131" t="s">
        <v>510</v>
      </c>
      <c r="T63" s="142">
        <f>SUMIF(K62,51-W65,X62)</f>
        <v>0</v>
      </c>
      <c r="Y63" s="141"/>
    </row>
    <row r="64" spans="2:40" x14ac:dyDescent="0.25">
      <c r="C64" s="165"/>
      <c r="V64" s="163" t="s">
        <v>517</v>
      </c>
      <c r="W64" s="163">
        <f>SUM(R10,R12,R14,R16,R17,R25,R26,R34,R41,R48,R51,R54)</f>
        <v>0</v>
      </c>
      <c r="Y64" s="141"/>
    </row>
    <row r="65" spans="3:33" x14ac:dyDescent="0.25">
      <c r="C65" s="165"/>
      <c r="V65" s="163" t="s">
        <v>518</v>
      </c>
      <c r="W65" s="163">
        <f>SUM(R10:R60)</f>
        <v>0</v>
      </c>
    </row>
    <row r="66" spans="3:33" ht="13.5" customHeight="1" x14ac:dyDescent="0.25">
      <c r="C66" s="165"/>
    </row>
    <row r="67" spans="3:33" x14ac:dyDescent="0.25">
      <c r="C67" s="165"/>
    </row>
    <row r="74" spans="3:33" ht="22.5" customHeight="1" x14ac:dyDescent="0.25">
      <c r="AB74" s="164"/>
      <c r="AC74" s="164"/>
      <c r="AD74" s="164"/>
    </row>
    <row r="76" spans="3:33" ht="15" customHeight="1" x14ac:dyDescent="0.25">
      <c r="AB76" s="164"/>
      <c r="AC76" s="164"/>
      <c r="AD76" s="164"/>
      <c r="AE76" s="164"/>
      <c r="AF76" s="164"/>
      <c r="AG76" s="164"/>
    </row>
  </sheetData>
  <sheetProtection formatCells="0" formatColumns="0" formatRows="0" insertColumns="0" insertRows="0" insertHyperlinks="0" deleteColumns="0" deleteRows="0" sort="0" autoFilter="0" pivotTables="0"/>
  <mergeCells count="108">
    <mergeCell ref="C6:R6"/>
    <mergeCell ref="Z22:AA22"/>
    <mergeCell ref="Z23:AA23"/>
    <mergeCell ref="Z24:AA24"/>
    <mergeCell ref="Z26:AA26"/>
    <mergeCell ref="AH60:AN60"/>
    <mergeCell ref="Z60:AA60"/>
    <mergeCell ref="Z53:AA53"/>
    <mergeCell ref="Z54:AA54"/>
    <mergeCell ref="Z55:AA55"/>
    <mergeCell ref="Z56:AA56"/>
    <mergeCell ref="Z57:AA57"/>
    <mergeCell ref="Z58:AA58"/>
    <mergeCell ref="Z59:AA59"/>
    <mergeCell ref="AH53:AN53"/>
    <mergeCell ref="AH56:AN56"/>
    <mergeCell ref="AH57:AN57"/>
    <mergeCell ref="AH58:AN58"/>
    <mergeCell ref="AH59:AN59"/>
    <mergeCell ref="Z52:AA52"/>
    <mergeCell ref="Z38:AA38"/>
    <mergeCell ref="Z39:AA39"/>
    <mergeCell ref="Z40:AA40"/>
    <mergeCell ref="Z41:AA41"/>
    <mergeCell ref="Z28:AA28"/>
    <mergeCell ref="Z47:AA47"/>
    <mergeCell ref="Z32:AA32"/>
    <mergeCell ref="Z33:AA33"/>
    <mergeCell ref="Z34:AA34"/>
    <mergeCell ref="Z35:AA35"/>
    <mergeCell ref="Z36:AA36"/>
    <mergeCell ref="Z48:AA48"/>
    <mergeCell ref="Z49:AA49"/>
    <mergeCell ref="Z50:AA50"/>
    <mergeCell ref="Z51:AA51"/>
    <mergeCell ref="Z44:AA44"/>
    <mergeCell ref="Z45:AA45"/>
    <mergeCell ref="Z46:AA46"/>
    <mergeCell ref="Z29:AA29"/>
    <mergeCell ref="Z30:AA30"/>
    <mergeCell ref="Z31:AA31"/>
    <mergeCell ref="Z43:AA43"/>
    <mergeCell ref="Z42:AA42"/>
    <mergeCell ref="Z37:AA37"/>
    <mergeCell ref="J7:R7"/>
    <mergeCell ref="C1:W1"/>
    <mergeCell ref="C2:V2"/>
    <mergeCell ref="C3:V3"/>
    <mergeCell ref="E7:E8"/>
    <mergeCell ref="G7:G8"/>
    <mergeCell ref="C7:C8"/>
    <mergeCell ref="T7:V7"/>
    <mergeCell ref="L5:AD5"/>
    <mergeCell ref="Z10:AA10"/>
    <mergeCell ref="Z11:AA11"/>
    <mergeCell ref="Z27:AA27"/>
    <mergeCell ref="Z16:AA16"/>
    <mergeCell ref="Z17:AA17"/>
    <mergeCell ref="Z25:AA25"/>
    <mergeCell ref="Z18:AA18"/>
    <mergeCell ref="Z19:AA19"/>
    <mergeCell ref="Z12:AA12"/>
    <mergeCell ref="Z13:AA13"/>
    <mergeCell ref="Z14:AA14"/>
    <mergeCell ref="Z15:AA15"/>
    <mergeCell ref="Z20:AA20"/>
    <mergeCell ref="Z21:AA21"/>
    <mergeCell ref="AH36:AN36"/>
    <mergeCell ref="AH48:AN48"/>
    <mergeCell ref="AH45:AN45"/>
    <mergeCell ref="AH46:AN46"/>
    <mergeCell ref="AH7:AN8"/>
    <mergeCell ref="AH16:AN16"/>
    <mergeCell ref="AH17:AN17"/>
    <mergeCell ref="AH25:AN25"/>
    <mergeCell ref="AH18:AN18"/>
    <mergeCell ref="AH11:AN11"/>
    <mergeCell ref="AH19:AN19"/>
    <mergeCell ref="AH20:AN20"/>
    <mergeCell ref="AH21:AN21"/>
    <mergeCell ref="AH12:AN12"/>
    <mergeCell ref="AH13:AN13"/>
    <mergeCell ref="AH14:AN14"/>
    <mergeCell ref="AH15:AN15"/>
    <mergeCell ref="AH50:AN50"/>
    <mergeCell ref="AH54:AN54"/>
    <mergeCell ref="AH55:AN55"/>
    <mergeCell ref="AH52:AN52"/>
    <mergeCell ref="AH51:AN51"/>
    <mergeCell ref="AH47:AN47"/>
    <mergeCell ref="AH26:AN26"/>
    <mergeCell ref="AH23:AN23"/>
    <mergeCell ref="AH49:AN49"/>
    <mergeCell ref="AH31:AN31"/>
    <mergeCell ref="AH35:AN35"/>
    <mergeCell ref="AH24:AN24"/>
    <mergeCell ref="AH41:AN41"/>
    <mergeCell ref="AH42:AN42"/>
    <mergeCell ref="AH43:AN43"/>
    <mergeCell ref="AH44:AN44"/>
    <mergeCell ref="AH38:AN38"/>
    <mergeCell ref="AH27:AN27"/>
    <mergeCell ref="AH28:AN28"/>
    <mergeCell ref="AH29:AN29"/>
    <mergeCell ref="AH30:AN30"/>
    <mergeCell ref="AH39:AN39"/>
    <mergeCell ref="AH40:AN40"/>
    <mergeCell ref="AH34:AN34"/>
  </mergeCells>
  <conditionalFormatting sqref="K10">
    <cfRule type="cellIs" dxfId="609" priority="1093" stopIfTrue="1" operator="notEqual">
      <formula>1</formula>
    </cfRule>
    <cfRule type="cellIs" dxfId="608" priority="1094" stopIfTrue="1" operator="equal">
      <formula>1</formula>
    </cfRule>
  </conditionalFormatting>
  <conditionalFormatting sqref="T63">
    <cfRule type="containsBlanks" dxfId="607" priority="822" stopIfTrue="1">
      <formula>LEN(TRIM(T63))=0</formula>
    </cfRule>
    <cfRule type="cellIs" dxfId="606" priority="823" stopIfTrue="1" operator="lessThan">
      <formula>19.999</formula>
    </cfRule>
    <cfRule type="cellIs" dxfId="605" priority="824" stopIfTrue="1" operator="lessThan">
      <formula>39.999</formula>
    </cfRule>
    <cfRule type="cellIs" dxfId="604" priority="825" stopIfTrue="1" operator="lessThan">
      <formula>59.999</formula>
    </cfRule>
    <cfRule type="cellIs" dxfId="603" priority="826" stopIfTrue="1" operator="lessThan">
      <formula>79.999</formula>
    </cfRule>
    <cfRule type="cellIs" dxfId="602" priority="827" stopIfTrue="1" operator="lessThan">
      <formula>89.999</formula>
    </cfRule>
    <cfRule type="cellIs" dxfId="601" priority="828" stopIfTrue="1" operator="between">
      <formula>90</formula>
      <formula>100</formula>
    </cfRule>
  </conditionalFormatting>
  <conditionalFormatting sqref="T62">
    <cfRule type="containsBlanks" dxfId="600" priority="591" stopIfTrue="1">
      <formula>LEN(TRIM(T62))=0</formula>
    </cfRule>
    <cfRule type="cellIs" dxfId="599" priority="592" stopIfTrue="1" operator="lessThan">
      <formula>19.999</formula>
    </cfRule>
    <cfRule type="cellIs" dxfId="598" priority="593" stopIfTrue="1" operator="lessThan">
      <formula>39.999</formula>
    </cfRule>
    <cfRule type="cellIs" dxfId="597" priority="594" stopIfTrue="1" operator="lessThan">
      <formula>59.999</formula>
    </cfRule>
    <cfRule type="cellIs" dxfId="596" priority="595" stopIfTrue="1" operator="lessThan">
      <formula>79.999</formula>
    </cfRule>
    <cfRule type="cellIs" dxfId="595" priority="596" stopIfTrue="1" operator="lessThan">
      <formula>89.999</formula>
    </cfRule>
    <cfRule type="cellIs" dxfId="594" priority="597" stopIfTrue="1" operator="between">
      <formula>90</formula>
      <formula>100</formula>
    </cfRule>
  </conditionalFormatting>
  <conditionalFormatting sqref="J10">
    <cfRule type="cellIs" dxfId="593" priority="474" stopIfTrue="1" operator="notEqual">
      <formula>1</formula>
    </cfRule>
    <cfRule type="cellIs" dxfId="592" priority="475" stopIfTrue="1" operator="equal">
      <formula>1</formula>
    </cfRule>
  </conditionalFormatting>
  <conditionalFormatting sqref="J16">
    <cfRule type="cellIs" dxfId="591" priority="194" stopIfTrue="1" operator="notEqual">
      <formula>1</formula>
    </cfRule>
    <cfRule type="cellIs" dxfId="590" priority="195" stopIfTrue="1" operator="equal">
      <formula>1</formula>
    </cfRule>
  </conditionalFormatting>
  <conditionalFormatting sqref="J17">
    <cfRule type="cellIs" dxfId="589" priority="192" stopIfTrue="1" operator="notEqual">
      <formula>1</formula>
    </cfRule>
    <cfRule type="cellIs" dxfId="588" priority="193" stopIfTrue="1" operator="equal">
      <formula>1</formula>
    </cfRule>
  </conditionalFormatting>
  <conditionalFormatting sqref="J26">
    <cfRule type="cellIs" dxfId="587" priority="190" stopIfTrue="1" operator="notEqual">
      <formula>1</formula>
    </cfRule>
    <cfRule type="cellIs" dxfId="586" priority="191" stopIfTrue="1" operator="equal">
      <formula>1</formula>
    </cfRule>
  </conditionalFormatting>
  <conditionalFormatting sqref="J34">
    <cfRule type="cellIs" dxfId="585" priority="188" stopIfTrue="1" operator="notEqual">
      <formula>1</formula>
    </cfRule>
    <cfRule type="cellIs" dxfId="584" priority="189" stopIfTrue="1" operator="equal">
      <formula>1</formula>
    </cfRule>
  </conditionalFormatting>
  <conditionalFormatting sqref="J41">
    <cfRule type="cellIs" dxfId="583" priority="186" stopIfTrue="1" operator="notEqual">
      <formula>1</formula>
    </cfRule>
    <cfRule type="cellIs" dxfId="582" priority="187" stopIfTrue="1" operator="equal">
      <formula>1</formula>
    </cfRule>
  </conditionalFormatting>
  <conditionalFormatting sqref="J48">
    <cfRule type="cellIs" dxfId="581" priority="184" stopIfTrue="1" operator="notEqual">
      <formula>1</formula>
    </cfRule>
    <cfRule type="cellIs" dxfId="580" priority="185" stopIfTrue="1" operator="equal">
      <formula>1</formula>
    </cfRule>
  </conditionalFormatting>
  <conditionalFormatting sqref="K11">
    <cfRule type="cellIs" dxfId="579" priority="182" stopIfTrue="1" operator="notEqual">
      <formula>1</formula>
    </cfRule>
    <cfRule type="cellIs" dxfId="578" priority="183" stopIfTrue="1" operator="equal">
      <formula>1</formula>
    </cfRule>
  </conditionalFormatting>
  <conditionalFormatting sqref="K16">
    <cfRule type="cellIs" dxfId="577" priority="180" stopIfTrue="1" operator="notEqual">
      <formula>1</formula>
    </cfRule>
    <cfRule type="cellIs" dxfId="576" priority="181" stopIfTrue="1" operator="equal">
      <formula>1</formula>
    </cfRule>
  </conditionalFormatting>
  <conditionalFormatting sqref="K17">
    <cfRule type="cellIs" dxfId="575" priority="178" stopIfTrue="1" operator="notEqual">
      <formula>1</formula>
    </cfRule>
    <cfRule type="cellIs" dxfId="574" priority="179" stopIfTrue="1" operator="equal">
      <formula>1</formula>
    </cfRule>
  </conditionalFormatting>
  <conditionalFormatting sqref="K25">
    <cfRule type="cellIs" dxfId="573" priority="176" stopIfTrue="1" operator="notEqual">
      <formula>1</formula>
    </cfRule>
    <cfRule type="cellIs" dxfId="572" priority="177" stopIfTrue="1" operator="equal">
      <formula>1</formula>
    </cfRule>
  </conditionalFormatting>
  <conditionalFormatting sqref="K18">
    <cfRule type="cellIs" dxfId="571" priority="174" stopIfTrue="1" operator="notEqual">
      <formula>1</formula>
    </cfRule>
    <cfRule type="cellIs" dxfId="570" priority="175" stopIfTrue="1" operator="equal">
      <formula>1</formula>
    </cfRule>
  </conditionalFormatting>
  <conditionalFormatting sqref="K19">
    <cfRule type="cellIs" dxfId="569" priority="172" stopIfTrue="1" operator="notEqual">
      <formula>1</formula>
    </cfRule>
    <cfRule type="cellIs" dxfId="568" priority="173" stopIfTrue="1" operator="equal">
      <formula>1</formula>
    </cfRule>
  </conditionalFormatting>
  <conditionalFormatting sqref="K20">
    <cfRule type="cellIs" dxfId="567" priority="170" stopIfTrue="1" operator="notEqual">
      <formula>1</formula>
    </cfRule>
    <cfRule type="cellIs" dxfId="566" priority="171" stopIfTrue="1" operator="equal">
      <formula>1</formula>
    </cfRule>
  </conditionalFormatting>
  <conditionalFormatting sqref="K21">
    <cfRule type="cellIs" dxfId="565" priority="168" stopIfTrue="1" operator="notEqual">
      <formula>1</formula>
    </cfRule>
    <cfRule type="cellIs" dxfId="564" priority="169" stopIfTrue="1" operator="equal">
      <formula>1</formula>
    </cfRule>
  </conditionalFormatting>
  <conditionalFormatting sqref="K22">
    <cfRule type="cellIs" dxfId="563" priority="166" stopIfTrue="1" operator="notEqual">
      <formula>1</formula>
    </cfRule>
    <cfRule type="cellIs" dxfId="562" priority="167" stopIfTrue="1" operator="equal">
      <formula>1</formula>
    </cfRule>
  </conditionalFormatting>
  <conditionalFormatting sqref="K23">
    <cfRule type="cellIs" dxfId="561" priority="164" stopIfTrue="1" operator="notEqual">
      <formula>1</formula>
    </cfRule>
    <cfRule type="cellIs" dxfId="560" priority="165" stopIfTrue="1" operator="equal">
      <formula>1</formula>
    </cfRule>
  </conditionalFormatting>
  <conditionalFormatting sqref="K24">
    <cfRule type="cellIs" dxfId="559" priority="162" stopIfTrue="1" operator="notEqual">
      <formula>1</formula>
    </cfRule>
    <cfRule type="cellIs" dxfId="558" priority="163" stopIfTrue="1" operator="equal">
      <formula>1</formula>
    </cfRule>
  </conditionalFormatting>
  <conditionalFormatting sqref="K26">
    <cfRule type="cellIs" dxfId="557" priority="160" stopIfTrue="1" operator="notEqual">
      <formula>1</formula>
    </cfRule>
    <cfRule type="cellIs" dxfId="556" priority="161" stopIfTrue="1" operator="equal">
      <formula>1</formula>
    </cfRule>
  </conditionalFormatting>
  <conditionalFormatting sqref="K27">
    <cfRule type="cellIs" dxfId="555" priority="158" stopIfTrue="1" operator="notEqual">
      <formula>1</formula>
    </cfRule>
    <cfRule type="cellIs" dxfId="554" priority="159" stopIfTrue="1" operator="equal">
      <formula>1</formula>
    </cfRule>
  </conditionalFormatting>
  <conditionalFormatting sqref="K28">
    <cfRule type="cellIs" dxfId="553" priority="156" stopIfTrue="1" operator="notEqual">
      <formula>1</formula>
    </cfRule>
    <cfRule type="cellIs" dxfId="552" priority="157" stopIfTrue="1" operator="equal">
      <formula>1</formula>
    </cfRule>
  </conditionalFormatting>
  <conditionalFormatting sqref="K29">
    <cfRule type="cellIs" dxfId="551" priority="154" stopIfTrue="1" operator="notEqual">
      <formula>1</formula>
    </cfRule>
    <cfRule type="cellIs" dxfId="550" priority="155" stopIfTrue="1" operator="equal">
      <formula>1</formula>
    </cfRule>
  </conditionalFormatting>
  <conditionalFormatting sqref="K30">
    <cfRule type="cellIs" dxfId="549" priority="152" stopIfTrue="1" operator="notEqual">
      <formula>1</formula>
    </cfRule>
    <cfRule type="cellIs" dxfId="548" priority="153" stopIfTrue="1" operator="equal">
      <formula>1</formula>
    </cfRule>
  </conditionalFormatting>
  <conditionalFormatting sqref="K31">
    <cfRule type="cellIs" dxfId="547" priority="150" stopIfTrue="1" operator="notEqual">
      <formula>1</formula>
    </cfRule>
    <cfRule type="cellIs" dxfId="546" priority="151" stopIfTrue="1" operator="equal">
      <formula>1</formula>
    </cfRule>
  </conditionalFormatting>
  <conditionalFormatting sqref="K32">
    <cfRule type="cellIs" dxfId="545" priority="148" stopIfTrue="1" operator="notEqual">
      <formula>1</formula>
    </cfRule>
    <cfRule type="cellIs" dxfId="544" priority="149" stopIfTrue="1" operator="equal">
      <formula>1</formula>
    </cfRule>
  </conditionalFormatting>
  <conditionalFormatting sqref="K33">
    <cfRule type="cellIs" dxfId="543" priority="146" stopIfTrue="1" operator="notEqual">
      <formula>1</formula>
    </cfRule>
    <cfRule type="cellIs" dxfId="542" priority="147" stopIfTrue="1" operator="equal">
      <formula>1</formula>
    </cfRule>
  </conditionalFormatting>
  <conditionalFormatting sqref="K34">
    <cfRule type="cellIs" dxfId="541" priority="144" stopIfTrue="1" operator="notEqual">
      <formula>1</formula>
    </cfRule>
    <cfRule type="cellIs" dxfId="540" priority="145" stopIfTrue="1" operator="equal">
      <formula>1</formula>
    </cfRule>
  </conditionalFormatting>
  <conditionalFormatting sqref="K35">
    <cfRule type="cellIs" dxfId="539" priority="142" stopIfTrue="1" operator="notEqual">
      <formula>1</formula>
    </cfRule>
    <cfRule type="cellIs" dxfId="538" priority="143" stopIfTrue="1" operator="equal">
      <formula>1</formula>
    </cfRule>
  </conditionalFormatting>
  <conditionalFormatting sqref="K36">
    <cfRule type="cellIs" dxfId="537" priority="140" stopIfTrue="1" operator="notEqual">
      <formula>1</formula>
    </cfRule>
    <cfRule type="cellIs" dxfId="536" priority="141" stopIfTrue="1" operator="equal">
      <formula>1</formula>
    </cfRule>
  </conditionalFormatting>
  <conditionalFormatting sqref="K37">
    <cfRule type="cellIs" dxfId="535" priority="138" stopIfTrue="1" operator="notEqual">
      <formula>1</formula>
    </cfRule>
    <cfRule type="cellIs" dxfId="534" priority="139" stopIfTrue="1" operator="equal">
      <formula>1</formula>
    </cfRule>
  </conditionalFormatting>
  <conditionalFormatting sqref="K38">
    <cfRule type="cellIs" dxfId="533" priority="136" stopIfTrue="1" operator="notEqual">
      <formula>1</formula>
    </cfRule>
    <cfRule type="cellIs" dxfId="532" priority="137" stopIfTrue="1" operator="equal">
      <formula>1</formula>
    </cfRule>
  </conditionalFormatting>
  <conditionalFormatting sqref="K39">
    <cfRule type="cellIs" dxfId="531" priority="134" stopIfTrue="1" operator="notEqual">
      <formula>1</formula>
    </cfRule>
    <cfRule type="cellIs" dxfId="530" priority="135" stopIfTrue="1" operator="equal">
      <formula>1</formula>
    </cfRule>
  </conditionalFormatting>
  <conditionalFormatting sqref="K40">
    <cfRule type="cellIs" dxfId="529" priority="132" stopIfTrue="1" operator="notEqual">
      <formula>1</formula>
    </cfRule>
    <cfRule type="cellIs" dxfId="528" priority="133" stopIfTrue="1" operator="equal">
      <formula>1</formula>
    </cfRule>
  </conditionalFormatting>
  <conditionalFormatting sqref="K41">
    <cfRule type="cellIs" dxfId="527" priority="130" stopIfTrue="1" operator="notEqual">
      <formula>1</formula>
    </cfRule>
    <cfRule type="cellIs" dxfId="526" priority="131" stopIfTrue="1" operator="equal">
      <formula>1</formula>
    </cfRule>
  </conditionalFormatting>
  <conditionalFormatting sqref="K42">
    <cfRule type="cellIs" dxfId="525" priority="128" stopIfTrue="1" operator="notEqual">
      <formula>1</formula>
    </cfRule>
    <cfRule type="cellIs" dxfId="524" priority="129" stopIfTrue="1" operator="equal">
      <formula>1</formula>
    </cfRule>
  </conditionalFormatting>
  <conditionalFormatting sqref="K43">
    <cfRule type="cellIs" dxfId="523" priority="126" stopIfTrue="1" operator="notEqual">
      <formula>1</formula>
    </cfRule>
    <cfRule type="cellIs" dxfId="522" priority="127" stopIfTrue="1" operator="equal">
      <formula>1</formula>
    </cfRule>
  </conditionalFormatting>
  <conditionalFormatting sqref="K44">
    <cfRule type="cellIs" dxfId="521" priority="124" stopIfTrue="1" operator="notEqual">
      <formula>1</formula>
    </cfRule>
    <cfRule type="cellIs" dxfId="520" priority="125" stopIfTrue="1" operator="equal">
      <formula>1</formula>
    </cfRule>
  </conditionalFormatting>
  <conditionalFormatting sqref="K45">
    <cfRule type="cellIs" dxfId="519" priority="122" stopIfTrue="1" operator="notEqual">
      <formula>1</formula>
    </cfRule>
    <cfRule type="cellIs" dxfId="518" priority="123" stopIfTrue="1" operator="equal">
      <formula>1</formula>
    </cfRule>
  </conditionalFormatting>
  <conditionalFormatting sqref="K46">
    <cfRule type="cellIs" dxfId="517" priority="120" stopIfTrue="1" operator="notEqual">
      <formula>1</formula>
    </cfRule>
    <cfRule type="cellIs" dxfId="516" priority="121" stopIfTrue="1" operator="equal">
      <formula>1</formula>
    </cfRule>
  </conditionalFormatting>
  <conditionalFormatting sqref="K48">
    <cfRule type="cellIs" dxfId="515" priority="118" stopIfTrue="1" operator="notEqual">
      <formula>1</formula>
    </cfRule>
    <cfRule type="cellIs" dxfId="514" priority="119" stopIfTrue="1" operator="equal">
      <formula>1</formula>
    </cfRule>
  </conditionalFormatting>
  <conditionalFormatting sqref="K49">
    <cfRule type="cellIs" dxfId="513" priority="116" stopIfTrue="1" operator="notEqual">
      <formula>1</formula>
    </cfRule>
    <cfRule type="cellIs" dxfId="512" priority="117" stopIfTrue="1" operator="equal">
      <formula>1</formula>
    </cfRule>
  </conditionalFormatting>
  <conditionalFormatting sqref="K50">
    <cfRule type="cellIs" dxfId="511" priority="114" stopIfTrue="1" operator="notEqual">
      <formula>1</formula>
    </cfRule>
    <cfRule type="cellIs" dxfId="510" priority="115" stopIfTrue="1" operator="equal">
      <formula>1</formula>
    </cfRule>
  </conditionalFormatting>
  <conditionalFormatting sqref="K51">
    <cfRule type="cellIs" dxfId="509" priority="112" stopIfTrue="1" operator="notEqual">
      <formula>1</formula>
    </cfRule>
    <cfRule type="cellIs" dxfId="508" priority="113" stopIfTrue="1" operator="equal">
      <formula>1</formula>
    </cfRule>
  </conditionalFormatting>
  <conditionalFormatting sqref="K52">
    <cfRule type="cellIs" dxfId="507" priority="110" stopIfTrue="1" operator="notEqual">
      <formula>1</formula>
    </cfRule>
    <cfRule type="cellIs" dxfId="506" priority="111" stopIfTrue="1" operator="equal">
      <formula>1</formula>
    </cfRule>
  </conditionalFormatting>
  <conditionalFormatting sqref="X10">
    <cfRule type="expression" dxfId="505" priority="1191" stopIfTrue="1">
      <formula>#REF!=0</formula>
    </cfRule>
  </conditionalFormatting>
  <conditionalFormatting sqref="X11">
    <cfRule type="expression" dxfId="504" priority="1192" stopIfTrue="1">
      <formula>#REF!=0</formula>
    </cfRule>
  </conditionalFormatting>
  <conditionalFormatting sqref="X16">
    <cfRule type="expression" dxfId="503" priority="1193" stopIfTrue="1">
      <formula>#REF!=0</formula>
    </cfRule>
  </conditionalFormatting>
  <conditionalFormatting sqref="X17">
    <cfRule type="expression" dxfId="502" priority="1194" stopIfTrue="1">
      <formula>#REF!=0</formula>
    </cfRule>
  </conditionalFormatting>
  <conditionalFormatting sqref="X25">
    <cfRule type="expression" dxfId="501" priority="1195" stopIfTrue="1">
      <formula>#REF!=0</formula>
    </cfRule>
  </conditionalFormatting>
  <conditionalFormatting sqref="X18">
    <cfRule type="expression" dxfId="500" priority="1196" stopIfTrue="1">
      <formula>#REF!=0</formula>
    </cfRule>
  </conditionalFormatting>
  <conditionalFormatting sqref="X19">
    <cfRule type="expression" dxfId="499" priority="1197" stopIfTrue="1">
      <formula>#REF!=0</formula>
    </cfRule>
  </conditionalFormatting>
  <conditionalFormatting sqref="X20">
    <cfRule type="expression" dxfId="498" priority="1198" stopIfTrue="1">
      <formula>#REF!=0</formula>
    </cfRule>
  </conditionalFormatting>
  <conditionalFormatting sqref="X21">
    <cfRule type="expression" dxfId="497" priority="1199" stopIfTrue="1">
      <formula>#REF!=0</formula>
    </cfRule>
  </conditionalFormatting>
  <conditionalFormatting sqref="X22">
    <cfRule type="expression" dxfId="496" priority="1200" stopIfTrue="1">
      <formula>#REF!=0</formula>
    </cfRule>
  </conditionalFormatting>
  <conditionalFormatting sqref="X23">
    <cfRule type="expression" dxfId="495" priority="1201" stopIfTrue="1">
      <formula>#REF!=0</formula>
    </cfRule>
  </conditionalFormatting>
  <conditionalFormatting sqref="X24">
    <cfRule type="expression" dxfId="494" priority="1202" stopIfTrue="1">
      <formula>#REF!=0</formula>
    </cfRule>
  </conditionalFormatting>
  <conditionalFormatting sqref="X26">
    <cfRule type="expression" dxfId="493" priority="1203" stopIfTrue="1">
      <formula>#REF!=0</formula>
    </cfRule>
  </conditionalFormatting>
  <conditionalFormatting sqref="X27">
    <cfRule type="expression" dxfId="492" priority="1204" stopIfTrue="1">
      <formula>#REF!=0</formula>
    </cfRule>
  </conditionalFormatting>
  <conditionalFormatting sqref="X28">
    <cfRule type="expression" dxfId="491" priority="1205" stopIfTrue="1">
      <formula>#REF!=0</formula>
    </cfRule>
  </conditionalFormatting>
  <conditionalFormatting sqref="X29">
    <cfRule type="expression" dxfId="490" priority="1206" stopIfTrue="1">
      <formula>#REF!=0</formula>
    </cfRule>
  </conditionalFormatting>
  <conditionalFormatting sqref="X30">
    <cfRule type="expression" dxfId="489" priority="1207" stopIfTrue="1">
      <formula>#REF!=0</formula>
    </cfRule>
  </conditionalFormatting>
  <conditionalFormatting sqref="X31">
    <cfRule type="expression" dxfId="488" priority="1208" stopIfTrue="1">
      <formula>#REF!=0</formula>
    </cfRule>
  </conditionalFormatting>
  <conditionalFormatting sqref="X32">
    <cfRule type="expression" dxfId="487" priority="1209" stopIfTrue="1">
      <formula>#REF!=0</formula>
    </cfRule>
  </conditionalFormatting>
  <conditionalFormatting sqref="X33">
    <cfRule type="expression" dxfId="486" priority="1210" stopIfTrue="1">
      <formula>#REF!=0</formula>
    </cfRule>
  </conditionalFormatting>
  <conditionalFormatting sqref="X34">
    <cfRule type="expression" dxfId="485" priority="1211" stopIfTrue="1">
      <formula>#REF!=0</formula>
    </cfRule>
  </conditionalFormatting>
  <conditionalFormatting sqref="X35">
    <cfRule type="expression" dxfId="484" priority="1212" stopIfTrue="1">
      <formula>#REF!=0</formula>
    </cfRule>
  </conditionalFormatting>
  <conditionalFormatting sqref="X36">
    <cfRule type="expression" dxfId="483" priority="1213" stopIfTrue="1">
      <formula>#REF!=0</formula>
    </cfRule>
  </conditionalFormatting>
  <conditionalFormatting sqref="X37">
    <cfRule type="expression" dxfId="482" priority="1214" stopIfTrue="1">
      <formula>#REF!=0</formula>
    </cfRule>
  </conditionalFormatting>
  <conditionalFormatting sqref="X38">
    <cfRule type="expression" dxfId="481" priority="1215" stopIfTrue="1">
      <formula>#REF!=0</formula>
    </cfRule>
  </conditionalFormatting>
  <conditionalFormatting sqref="X39">
    <cfRule type="expression" dxfId="480" priority="1216" stopIfTrue="1">
      <formula>#REF!=0</formula>
    </cfRule>
  </conditionalFormatting>
  <conditionalFormatting sqref="X40">
    <cfRule type="expression" dxfId="479" priority="1217" stopIfTrue="1">
      <formula>#REF!=0</formula>
    </cfRule>
  </conditionalFormatting>
  <conditionalFormatting sqref="X41">
    <cfRule type="expression" dxfId="478" priority="1218" stopIfTrue="1">
      <formula>#REF!=0</formula>
    </cfRule>
  </conditionalFormatting>
  <conditionalFormatting sqref="X42">
    <cfRule type="expression" dxfId="477" priority="1219" stopIfTrue="1">
      <formula>#REF!=0</formula>
    </cfRule>
  </conditionalFormatting>
  <conditionalFormatting sqref="X43">
    <cfRule type="expression" dxfId="476" priority="1220" stopIfTrue="1">
      <formula>#REF!=0</formula>
    </cfRule>
  </conditionalFormatting>
  <conditionalFormatting sqref="X44">
    <cfRule type="expression" dxfId="475" priority="1221" stopIfTrue="1">
      <formula>#REF!=0</formula>
    </cfRule>
  </conditionalFormatting>
  <conditionalFormatting sqref="X45">
    <cfRule type="expression" dxfId="474" priority="1222" stopIfTrue="1">
      <formula>#REF!=0</formula>
    </cfRule>
  </conditionalFormatting>
  <conditionalFormatting sqref="X46">
    <cfRule type="expression" dxfId="473" priority="1223" stopIfTrue="1">
      <formula>#REF!=0</formula>
    </cfRule>
  </conditionalFormatting>
  <conditionalFormatting sqref="X48">
    <cfRule type="expression" dxfId="472" priority="1224" stopIfTrue="1">
      <formula>#REF!=0</formula>
    </cfRule>
  </conditionalFormatting>
  <conditionalFormatting sqref="X49">
    <cfRule type="expression" dxfId="471" priority="1225" stopIfTrue="1">
      <formula>#REF!=0</formula>
    </cfRule>
  </conditionalFormatting>
  <conditionalFormatting sqref="X50">
    <cfRule type="expression" dxfId="470" priority="1226" stopIfTrue="1">
      <formula>#REF!=0</formula>
    </cfRule>
  </conditionalFormatting>
  <conditionalFormatting sqref="X51">
    <cfRule type="expression" dxfId="469" priority="1227" stopIfTrue="1">
      <formula>#REF!=0</formula>
    </cfRule>
  </conditionalFormatting>
  <conditionalFormatting sqref="X52">
    <cfRule type="expression" dxfId="468" priority="1228" stopIfTrue="1">
      <formula>#REF!=0</formula>
    </cfRule>
  </conditionalFormatting>
  <pageMargins left="0.7" right="0.7" top="0.75" bottom="0.75" header="0.3" footer="0.3"/>
  <pageSetup paperSize="9" scale="46" orientation="landscape" r:id="rId1"/>
  <colBreaks count="1" manualBreakCount="1">
    <brk id="33" max="1048575" man="1"/>
  </colBreaks>
  <ignoredErrors>
    <ignoredError sqref="T10:T6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55262" r:id="rId4" name="Button 9022">
              <controlPr defaultSize="0" print="0" autoLine="0" autoPict="0" macro="[0]!ButtonOpenAll">
                <anchor moveWithCells="1" sizeWithCells="1">
                  <from>
                    <xdr:col>2</xdr:col>
                    <xdr:colOff>2762250</xdr:colOff>
                    <xdr:row>3</xdr:row>
                    <xdr:rowOff>114300</xdr:rowOff>
                  </from>
                  <to>
                    <xdr:col>2</xdr:col>
                    <xdr:colOff>3838575</xdr:colOff>
                    <xdr:row>5</xdr:row>
                    <xdr:rowOff>104775</xdr:rowOff>
                  </to>
                </anchor>
              </controlPr>
            </control>
          </mc:Choice>
        </mc:AlternateContent>
        <mc:AlternateContent xmlns:mc="http://schemas.openxmlformats.org/markup-compatibility/2006">
          <mc:Choice Requires="x14">
            <control shapeId="1613246" r:id="rId5" name="Button 9662">
              <controlPr defaultSize="0" print="0" autoLine="0" autoPict="0" macro="[0]!ButtonD5_CloseAll">
                <anchor moveWithCells="1" sizeWithCells="1">
                  <from>
                    <xdr:col>2</xdr:col>
                    <xdr:colOff>3933825</xdr:colOff>
                    <xdr:row>3</xdr:row>
                    <xdr:rowOff>104775</xdr:rowOff>
                  </from>
                  <to>
                    <xdr:col>5</xdr:col>
                    <xdr:colOff>66675</xdr:colOff>
                    <xdr:row>5</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88555558946501"/>
  </sheetPr>
  <dimension ref="B1:AM33"/>
  <sheetViews>
    <sheetView showGridLines="0" showRowColHeaders="0" topLeftCell="B1" zoomScale="80" zoomScaleNormal="80" workbookViewId="0">
      <pane ySplit="8" topLeftCell="A9" activePane="bottomLeft" state="frozen"/>
      <selection pane="bottomLeft" activeCell="C6" sqref="C6:Q6"/>
    </sheetView>
  </sheetViews>
  <sheetFormatPr defaultRowHeight="15" outlineLevelCol="1" x14ac:dyDescent="0.25"/>
  <cols>
    <col min="1" max="1" width="1.7109375" style="163" customWidth="1"/>
    <col min="2" max="2" width="4.85546875" style="163" customWidth="1"/>
    <col min="3" max="3" width="65.85546875" style="163" customWidth="1"/>
    <col min="4" max="4" width="2.5703125" style="163" customWidth="1" outlineLevel="1"/>
    <col min="5" max="5" width="6" style="163" customWidth="1" outlineLevel="1"/>
    <col min="6" max="6" width="2.5703125" style="163" customWidth="1" outlineLevel="1"/>
    <col min="7" max="7" width="5.2851562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6.85546875" style="163" customWidth="1"/>
    <col min="19" max="19" width="13.28515625" style="163" customWidth="1"/>
    <col min="20" max="20" width="8.28515625" style="163" hidden="1" customWidth="1"/>
    <col min="21" max="21" width="9.7109375"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6.75" customHeight="1" x14ac:dyDescent="0.25">
      <c r="B1" s="185"/>
      <c r="C1" s="363" t="s">
        <v>519</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1679</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1680</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66"/>
      <c r="J5" s="366"/>
      <c r="K5" s="366"/>
      <c r="L5" s="366"/>
      <c r="M5" s="366"/>
      <c r="N5" s="366"/>
      <c r="O5" s="366"/>
      <c r="P5" s="366"/>
      <c r="Q5" s="366"/>
      <c r="R5" s="366"/>
      <c r="S5" s="366"/>
      <c r="T5" s="366"/>
      <c r="U5" s="366"/>
      <c r="V5" s="366"/>
      <c r="W5" s="366"/>
      <c r="X5" s="366"/>
      <c r="Y5" s="366"/>
      <c r="Z5" s="366"/>
      <c r="AA5" s="366"/>
      <c r="AB5" s="366"/>
      <c r="AC5" s="366"/>
    </row>
    <row r="6" spans="2:39" s="166" customFormat="1" x14ac:dyDescent="0.25">
      <c r="B6" s="167"/>
      <c r="C6" s="454"/>
      <c r="D6" s="454"/>
      <c r="E6" s="454"/>
      <c r="F6" s="454"/>
      <c r="G6" s="454"/>
      <c r="H6" s="454"/>
      <c r="I6" s="454"/>
      <c r="J6" s="454"/>
      <c r="K6" s="454"/>
      <c r="L6" s="454"/>
      <c r="M6" s="454"/>
      <c r="N6" s="454"/>
      <c r="O6" s="454"/>
      <c r="P6" s="454"/>
      <c r="Q6" s="454"/>
      <c r="R6" s="167"/>
      <c r="S6" s="167"/>
      <c r="T6" s="167"/>
      <c r="U6" s="167"/>
      <c r="V6" s="167"/>
      <c r="W6" s="167"/>
      <c r="X6" s="167"/>
    </row>
    <row r="7" spans="2:39" s="166" customFormat="1" ht="37.5" customHeight="1" x14ac:dyDescent="0.25">
      <c r="B7" s="181"/>
      <c r="C7" s="356" t="s">
        <v>520</v>
      </c>
      <c r="D7" s="338"/>
      <c r="E7" s="359" t="s">
        <v>521</v>
      </c>
      <c r="F7" s="339"/>
      <c r="G7" s="359" t="s">
        <v>522</v>
      </c>
      <c r="H7" s="169"/>
      <c r="I7" s="361" t="s">
        <v>1694</v>
      </c>
      <c r="J7" s="362"/>
      <c r="K7" s="362"/>
      <c r="L7" s="362"/>
      <c r="M7" s="362"/>
      <c r="N7" s="362"/>
      <c r="O7" s="362"/>
      <c r="P7" s="362"/>
      <c r="Q7" s="362"/>
      <c r="R7" s="169"/>
      <c r="S7" s="360" t="s">
        <v>523</v>
      </c>
      <c r="T7" s="360"/>
      <c r="U7" s="360"/>
      <c r="V7" s="170"/>
      <c r="W7" s="170"/>
      <c r="X7" s="170"/>
      <c r="Y7" s="170"/>
      <c r="AG7" s="356" t="s">
        <v>524</v>
      </c>
      <c r="AH7" s="356"/>
      <c r="AI7" s="356"/>
      <c r="AJ7" s="356"/>
      <c r="AK7" s="356"/>
      <c r="AL7" s="356"/>
      <c r="AM7" s="356"/>
    </row>
    <row r="8" spans="2:39" s="166" customFormat="1" ht="80.25" customHeight="1" x14ac:dyDescent="0.25">
      <c r="B8" s="181"/>
      <c r="C8" s="356"/>
      <c r="D8" s="338"/>
      <c r="E8" s="359"/>
      <c r="F8" s="340"/>
      <c r="G8" s="359"/>
      <c r="H8" s="171"/>
      <c r="I8" s="172" t="s">
        <v>550</v>
      </c>
      <c r="J8" s="172" t="s">
        <v>551</v>
      </c>
      <c r="K8" s="192">
        <v>0</v>
      </c>
      <c r="L8" s="192">
        <v>0.2</v>
      </c>
      <c r="M8" s="192">
        <v>0.4</v>
      </c>
      <c r="N8" s="192">
        <v>0.6</v>
      </c>
      <c r="O8" s="192">
        <v>0.8</v>
      </c>
      <c r="P8" s="192">
        <v>1</v>
      </c>
      <c r="Q8" s="193" t="s">
        <v>525</v>
      </c>
      <c r="S8" s="174"/>
      <c r="T8" s="174" t="s">
        <v>552</v>
      </c>
      <c r="U8" s="173" t="s">
        <v>553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554</v>
      </c>
      <c r="W9" s="163" t="s">
        <v>555</v>
      </c>
      <c r="Y9" s="131" t="s">
        <v>526</v>
      </c>
    </row>
    <row r="10" spans="2:39" ht="48" customHeight="1" x14ac:dyDescent="0.45">
      <c r="B10" s="301">
        <v>1</v>
      </c>
      <c r="C10" s="154" t="s">
        <v>527</v>
      </c>
      <c r="D10" s="139"/>
      <c r="E10" s="283" t="s">
        <v>528</v>
      </c>
      <c r="F10" s="139"/>
      <c r="G10" s="204"/>
      <c r="H10" s="165"/>
      <c r="I10" s="137">
        <f>SUM(K10:P10)</f>
        <v>0</v>
      </c>
      <c r="J10" s="137">
        <f t="shared" ref="J10" si="0">SUM(K10:P10)</f>
        <v>0</v>
      </c>
      <c r="K10" s="135"/>
      <c r="L10" s="135"/>
      <c r="M10" s="135"/>
      <c r="N10" s="135"/>
      <c r="O10" s="136"/>
      <c r="P10" s="197"/>
      <c r="Q10" s="136"/>
      <c r="S10" s="138" t="str">
        <f>IF(SUM(K10:P10)=1,((K10*0)+(L10*20)+(M10*40)+(N10*60)+(O10*80)+(P10*100)),"")</f>
        <v/>
      </c>
      <c r="T10" s="160" t="e">
        <f>1/$I$19</f>
        <v>#DIV/0!</v>
      </c>
      <c r="U10" s="140" t="e">
        <f t="shared" ref="U10" si="1">1/$J$19</f>
        <v>#DIV/0!</v>
      </c>
      <c r="V10" s="152" t="e">
        <f>IF(Q10=1,0,S10*T10)</f>
        <v>#VALUE!</v>
      </c>
      <c r="W10" s="48" t="e">
        <f>IF(Q10=1,0,S10*U10)</f>
        <v>#VALUE!</v>
      </c>
      <c r="Y10" s="355"/>
      <c r="Z10" s="355"/>
      <c r="AG10" s="358" t="s">
        <v>1681</v>
      </c>
      <c r="AH10" s="358"/>
      <c r="AI10" s="358"/>
      <c r="AJ10" s="358"/>
      <c r="AK10" s="358"/>
      <c r="AL10" s="358"/>
      <c r="AM10" s="358"/>
    </row>
    <row r="11" spans="2:39" ht="47.25" customHeight="1" x14ac:dyDescent="0.25">
      <c r="B11" s="301" t="s">
        <v>529</v>
      </c>
      <c r="C11" s="158" t="s">
        <v>530</v>
      </c>
      <c r="D11" s="189"/>
      <c r="E11" s="279" t="s">
        <v>531</v>
      </c>
      <c r="F11" s="279"/>
      <c r="G11" s="279"/>
      <c r="H11" s="165"/>
      <c r="I11" s="165"/>
      <c r="J11" s="137">
        <f t="shared" ref="J11" si="2">SUM(K11:P11)</f>
        <v>0</v>
      </c>
      <c r="K11" s="135"/>
      <c r="L11" s="135"/>
      <c r="M11" s="135"/>
      <c r="N11" s="135"/>
      <c r="O11" s="136"/>
      <c r="P11" s="135"/>
      <c r="Q11" s="136"/>
      <c r="S11" s="138" t="str">
        <f>IF(SUM(K11:P11)=1,((K11*0)+(L11*20)+(M11*40)+(N11*60)+(O11*80)+(P11*100)),"")</f>
        <v/>
      </c>
      <c r="T11" s="160"/>
      <c r="U11" s="140" t="e">
        <f t="shared" ref="U11" si="3">1/$J$19</f>
        <v>#DIV/0!</v>
      </c>
      <c r="V11" s="152"/>
      <c r="W11" s="48" t="e">
        <f>IF(Q11=1,0,S11*U11)</f>
        <v>#VALUE!</v>
      </c>
      <c r="Y11" s="355"/>
      <c r="Z11" s="355"/>
      <c r="AF11" s="308"/>
      <c r="AG11" s="357" t="s">
        <v>1682</v>
      </c>
      <c r="AH11" s="357"/>
      <c r="AI11" s="357"/>
      <c r="AJ11" s="357"/>
      <c r="AK11" s="357"/>
      <c r="AL11" s="357"/>
      <c r="AM11" s="357"/>
    </row>
    <row r="12" spans="2:39" ht="49.5" customHeight="1" x14ac:dyDescent="0.45">
      <c r="B12" s="301">
        <v>2</v>
      </c>
      <c r="C12" s="154" t="s">
        <v>532</v>
      </c>
      <c r="D12" s="139"/>
      <c r="E12" s="283" t="s">
        <v>533</v>
      </c>
      <c r="F12" s="139"/>
      <c r="G12" s="204"/>
      <c r="H12" s="165"/>
      <c r="I12" s="137">
        <f>SUM(K12:P12)</f>
        <v>0</v>
      </c>
      <c r="J12" s="137">
        <f t="shared" ref="J12:J17" si="4">SUM(K12:P12)</f>
        <v>0</v>
      </c>
      <c r="K12" s="135"/>
      <c r="L12" s="135"/>
      <c r="M12" s="135"/>
      <c r="N12" s="135"/>
      <c r="O12" s="136"/>
      <c r="P12" s="135"/>
      <c r="Q12" s="136"/>
      <c r="S12" s="138" t="str">
        <f t="shared" ref="S12" si="5">IF(SUM(K12:P12)=1,((K12*0)+(L12*20)+(M12*40)+(N12*60)+(O12*80)+(P12*100)),"")</f>
        <v/>
      </c>
      <c r="T12" s="160" t="e">
        <f>1/$I$19</f>
        <v>#DIV/0!</v>
      </c>
      <c r="U12" s="140" t="e">
        <f t="shared" ref="U12:U17" si="6">1/$J$19</f>
        <v>#DIV/0!</v>
      </c>
      <c r="V12" s="152" t="e">
        <f>IF(Q12=1,0,S12*T12)</f>
        <v>#VALUE!</v>
      </c>
      <c r="W12" s="48" t="e">
        <f t="shared" ref="W12" si="7">IF(Q12=1,0,S12*U12)</f>
        <v>#VALUE!</v>
      </c>
      <c r="Y12" s="355"/>
      <c r="Z12" s="355"/>
      <c r="AG12" s="358" t="s">
        <v>1683</v>
      </c>
      <c r="AH12" s="358"/>
      <c r="AI12" s="358"/>
      <c r="AJ12" s="358"/>
      <c r="AK12" s="358"/>
      <c r="AL12" s="358"/>
      <c r="AM12" s="358"/>
    </row>
    <row r="13" spans="2:39" ht="48" customHeight="1" collapsed="1" x14ac:dyDescent="0.45">
      <c r="B13" s="301" t="s">
        <v>534</v>
      </c>
      <c r="C13" s="155" t="s">
        <v>535</v>
      </c>
      <c r="D13" s="139"/>
      <c r="E13" s="283" t="s">
        <v>536</v>
      </c>
      <c r="F13" s="139"/>
      <c r="G13" s="204"/>
      <c r="H13" s="165"/>
      <c r="I13" s="165"/>
      <c r="J13" s="137">
        <f t="shared" si="4"/>
        <v>0</v>
      </c>
      <c r="K13" s="135"/>
      <c r="L13" s="135"/>
      <c r="M13" s="135"/>
      <c r="N13" s="135"/>
      <c r="O13" s="136"/>
      <c r="P13" s="135"/>
      <c r="Q13" s="136"/>
      <c r="S13" s="138" t="str">
        <f>IF(SUM(K13:P13)=1,((K13*0)+(L13*20)+(M13*40)+(N13*60)+(O13*80)+(P13*100)),"")</f>
        <v/>
      </c>
      <c r="T13" s="160"/>
      <c r="U13" s="140" t="e">
        <f t="shared" si="6"/>
        <v>#DIV/0!</v>
      </c>
      <c r="V13" s="152"/>
      <c r="W13" s="48" t="e">
        <f>IF(Q13=1,0,S13*U13)</f>
        <v>#VALUE!</v>
      </c>
      <c r="Y13" s="355"/>
      <c r="Z13" s="355"/>
      <c r="AG13" s="358" t="s">
        <v>1684</v>
      </c>
      <c r="AH13" s="358"/>
      <c r="AI13" s="358"/>
      <c r="AJ13" s="358"/>
      <c r="AK13" s="358"/>
      <c r="AL13" s="358"/>
      <c r="AM13" s="358"/>
    </row>
    <row r="14" spans="2:39" ht="49.5" customHeight="1" collapsed="1" x14ac:dyDescent="0.25">
      <c r="B14" s="301" t="s">
        <v>537</v>
      </c>
      <c r="C14" s="156" t="s">
        <v>538</v>
      </c>
      <c r="D14" s="128"/>
      <c r="E14" s="283" t="s">
        <v>539</v>
      </c>
      <c r="F14" s="128"/>
      <c r="G14" s="205"/>
      <c r="H14" s="165"/>
      <c r="I14" s="165"/>
      <c r="J14" s="137">
        <f t="shared" si="4"/>
        <v>0</v>
      </c>
      <c r="K14" s="135"/>
      <c r="L14" s="135"/>
      <c r="M14" s="135"/>
      <c r="N14" s="135"/>
      <c r="O14" s="136"/>
      <c r="P14" s="135"/>
      <c r="Q14" s="136"/>
      <c r="S14" s="138" t="str">
        <f>IF(SUM(K14:P14)=1,((K14*0)+(L14*20)+(M14*40)+(N14*60)+(O14*80)+(P14*100)),"")</f>
        <v/>
      </c>
      <c r="T14" s="160"/>
      <c r="U14" s="140" t="e">
        <f t="shared" si="6"/>
        <v>#DIV/0!</v>
      </c>
      <c r="V14" s="152"/>
      <c r="W14" s="48" t="e">
        <f>IF(Q14=1,0,S14*U14)</f>
        <v>#VALUE!</v>
      </c>
      <c r="Y14" s="355"/>
      <c r="Z14" s="355"/>
      <c r="AG14" s="358" t="s">
        <v>1685</v>
      </c>
      <c r="AH14" s="358"/>
      <c r="AI14" s="358"/>
      <c r="AJ14" s="358"/>
      <c r="AK14" s="358"/>
      <c r="AL14" s="358"/>
      <c r="AM14" s="358"/>
    </row>
    <row r="15" spans="2:39" ht="49.5" customHeight="1" x14ac:dyDescent="0.25">
      <c r="B15" s="301" t="s">
        <v>540</v>
      </c>
      <c r="C15" s="156" t="s">
        <v>541</v>
      </c>
      <c r="D15" s="128"/>
      <c r="E15" s="283" t="s">
        <v>542</v>
      </c>
      <c r="F15" s="128"/>
      <c r="G15" s="205"/>
      <c r="H15" s="165"/>
      <c r="I15" s="165"/>
      <c r="J15" s="137">
        <f t="shared" si="4"/>
        <v>0</v>
      </c>
      <c r="K15" s="135"/>
      <c r="L15" s="135"/>
      <c r="M15" s="135"/>
      <c r="N15" s="135"/>
      <c r="O15" s="136"/>
      <c r="P15" s="135"/>
      <c r="Q15" s="136"/>
      <c r="S15" s="138" t="str">
        <f>IF(SUM(K15:P15)=1,((K15*0)+(L15*20)+(M15*40)+(N15*60)+(O15*80)+(P15*100)),"")</f>
        <v/>
      </c>
      <c r="T15" s="160"/>
      <c r="U15" s="140" t="e">
        <f t="shared" si="6"/>
        <v>#DIV/0!</v>
      </c>
      <c r="V15" s="152"/>
      <c r="W15" s="48" t="e">
        <f>IF(Q15=1,0,S15*U15)</f>
        <v>#VALUE!</v>
      </c>
      <c r="Y15" s="355"/>
      <c r="Z15" s="355"/>
      <c r="AG15" s="358" t="s">
        <v>1686</v>
      </c>
      <c r="AH15" s="358"/>
      <c r="AI15" s="358"/>
      <c r="AJ15" s="358"/>
      <c r="AK15" s="358"/>
      <c r="AL15" s="358"/>
      <c r="AM15" s="358"/>
    </row>
    <row r="16" spans="2:39" ht="51.75" customHeight="1" x14ac:dyDescent="0.25">
      <c r="B16" s="301" t="s">
        <v>543</v>
      </c>
      <c r="C16" s="157" t="s">
        <v>544</v>
      </c>
      <c r="D16" s="128"/>
      <c r="E16" s="283" t="s">
        <v>545</v>
      </c>
      <c r="F16" s="128"/>
      <c r="G16" s="205"/>
      <c r="H16" s="165"/>
      <c r="I16" s="165"/>
      <c r="J16" s="137">
        <f t="shared" si="4"/>
        <v>0</v>
      </c>
      <c r="K16" s="135"/>
      <c r="L16" s="135"/>
      <c r="M16" s="135"/>
      <c r="N16" s="135"/>
      <c r="O16" s="136"/>
      <c r="P16" s="135"/>
      <c r="Q16" s="136"/>
      <c r="S16" s="138" t="str">
        <f>IF(SUM(K16:P16)=1,((K16*0)+(L16*20)+(M16*40)+(N16*60)+(O16*80)+(P16*100)),"")</f>
        <v/>
      </c>
      <c r="T16" s="160"/>
      <c r="U16" s="140" t="e">
        <f t="shared" si="6"/>
        <v>#DIV/0!</v>
      </c>
      <c r="W16" s="48" t="e">
        <f>IF(Q16=1,0,S16*U16)</f>
        <v>#VALUE!</v>
      </c>
      <c r="Y16" s="355"/>
      <c r="Z16" s="355"/>
      <c r="AG16" s="358" t="s">
        <v>1687</v>
      </c>
      <c r="AH16" s="358"/>
      <c r="AI16" s="358"/>
      <c r="AJ16" s="358"/>
      <c r="AK16" s="358"/>
      <c r="AL16" s="358"/>
      <c r="AM16" s="358"/>
    </row>
    <row r="17" spans="2:29" ht="45.75" customHeight="1" x14ac:dyDescent="0.25">
      <c r="B17" s="301">
        <v>3</v>
      </c>
      <c r="C17" s="154" t="s">
        <v>546</v>
      </c>
      <c r="D17" s="128"/>
      <c r="E17" s="283" t="s">
        <v>547</v>
      </c>
      <c r="F17" s="128"/>
      <c r="G17" s="205"/>
      <c r="H17" s="165"/>
      <c r="I17" s="137">
        <f>SUM(K17:P17)</f>
        <v>0</v>
      </c>
      <c r="J17" s="137">
        <f t="shared" si="4"/>
        <v>0</v>
      </c>
      <c r="K17" s="135"/>
      <c r="L17" s="135"/>
      <c r="M17" s="135"/>
      <c r="N17" s="135"/>
      <c r="O17" s="136"/>
      <c r="P17" s="135"/>
      <c r="Q17" s="136"/>
      <c r="S17" s="138" t="str">
        <f>IF(SUM(K17:P17)=1,((K17*0)+(L17*20)+(M17*40)+(N17*60)+(O17*80)+(P17*100)),"")</f>
        <v/>
      </c>
      <c r="T17" s="160" t="e">
        <f>1/$I$19</f>
        <v>#DIV/0!</v>
      </c>
      <c r="U17" s="140" t="e">
        <f t="shared" si="6"/>
        <v>#DIV/0!</v>
      </c>
      <c r="V17" s="152" t="e">
        <f>IF(Q17=1,0,S17*T17)</f>
        <v>#VALUE!</v>
      </c>
      <c r="W17" s="48" t="e">
        <f>IF(Q17=1,0,S17*U17)</f>
        <v>#VALUE!</v>
      </c>
      <c r="Y17" s="355"/>
      <c r="Z17" s="355"/>
    </row>
    <row r="18" spans="2:29" x14ac:dyDescent="0.25">
      <c r="C18" s="165"/>
    </row>
    <row r="19" spans="2:29" ht="12.75" customHeight="1" x14ac:dyDescent="0.25">
      <c r="C19" s="165"/>
      <c r="I19" s="163">
        <f>SUM(I10:I17)</f>
        <v>0</v>
      </c>
      <c r="J19" s="163">
        <f>SUM(J10:J17)</f>
        <v>0</v>
      </c>
      <c r="R19" s="131" t="s">
        <v>548</v>
      </c>
      <c r="S19" s="142">
        <f>SUMIF(I19,3-V21,V19)</f>
        <v>0</v>
      </c>
      <c r="V19" s="184" t="e">
        <f>SUM(V10:V17)</f>
        <v>#VALUE!</v>
      </c>
      <c r="W19" s="184" t="e">
        <f>SUM(W10:W17)</f>
        <v>#VALUE!</v>
      </c>
    </row>
    <row r="20" spans="2:29" x14ac:dyDescent="0.25">
      <c r="C20" s="165"/>
      <c r="R20" s="131" t="s">
        <v>549</v>
      </c>
      <c r="S20" s="142">
        <f>SUMIF(J19,8-V22,W19)</f>
        <v>0</v>
      </c>
      <c r="X20" s="141"/>
    </row>
    <row r="21" spans="2:29" x14ac:dyDescent="0.25">
      <c r="C21" s="165"/>
      <c r="U21" s="163" t="s">
        <v>556</v>
      </c>
      <c r="V21" s="163">
        <f>SUM(Q10,Q12,Q17)</f>
        <v>0</v>
      </c>
      <c r="X21" s="141"/>
    </row>
    <row r="22" spans="2:29" x14ac:dyDescent="0.25">
      <c r="C22" s="165"/>
      <c r="U22" s="163" t="s">
        <v>557</v>
      </c>
      <c r="V22" s="163">
        <f>SUM(Q10:Q17)</f>
        <v>0</v>
      </c>
    </row>
    <row r="23" spans="2:29" ht="13.5" customHeight="1" x14ac:dyDescent="0.25">
      <c r="C23" s="165"/>
    </row>
    <row r="24" spans="2:29" x14ac:dyDescent="0.25">
      <c r="C24" s="165"/>
    </row>
    <row r="31" spans="2:29" ht="22.5" customHeight="1" x14ac:dyDescent="0.25">
      <c r="AA31" s="164"/>
      <c r="AB31" s="164"/>
      <c r="AC31" s="164"/>
    </row>
    <row r="33" spans="27:32" ht="15" customHeight="1" x14ac:dyDescent="0.25">
      <c r="AA33" s="164"/>
      <c r="AB33" s="164"/>
      <c r="AC33" s="164"/>
      <c r="AD33" s="164"/>
      <c r="AE33" s="164"/>
      <c r="AF33" s="164"/>
    </row>
  </sheetData>
  <sheetProtection formatCells="0" formatColumns="0" formatRows="0" insertColumns="0" insertRows="0" insertHyperlinks="0" deleteColumns="0" deleteRows="0" sort="0" autoFilter="0" pivotTables="0"/>
  <mergeCells count="26">
    <mergeCell ref="Y17:Z17"/>
    <mergeCell ref="Y10:Z10"/>
    <mergeCell ref="Y12:Z12"/>
    <mergeCell ref="Y13:Z13"/>
    <mergeCell ref="Y14:Z14"/>
    <mergeCell ref="Y15:Z15"/>
    <mergeCell ref="Y16:Z16"/>
    <mergeCell ref="Y11:Z11"/>
    <mergeCell ref="I7:Q7"/>
    <mergeCell ref="C1:U1"/>
    <mergeCell ref="C2:U2"/>
    <mergeCell ref="C3:U3"/>
    <mergeCell ref="E7:E8"/>
    <mergeCell ref="G7:G8"/>
    <mergeCell ref="C7:C8"/>
    <mergeCell ref="S7:U7"/>
    <mergeCell ref="I5:AC5"/>
    <mergeCell ref="C6:Q6"/>
    <mergeCell ref="AG16:AM16"/>
    <mergeCell ref="AG7:AM8"/>
    <mergeCell ref="AG10:AM10"/>
    <mergeCell ref="AG12:AM12"/>
    <mergeCell ref="AG13:AM13"/>
    <mergeCell ref="AG14:AM14"/>
    <mergeCell ref="AG15:AM15"/>
    <mergeCell ref="AG11:AM11"/>
  </mergeCells>
  <conditionalFormatting sqref="J10">
    <cfRule type="cellIs" dxfId="467" priority="179" stopIfTrue="1" operator="notEqual">
      <formula>1</formula>
    </cfRule>
    <cfRule type="cellIs" dxfId="466" priority="180" stopIfTrue="1" operator="equal">
      <formula>1</formula>
    </cfRule>
  </conditionalFormatting>
  <conditionalFormatting sqref="S20">
    <cfRule type="containsBlanks" dxfId="465" priority="115" stopIfTrue="1">
      <formula>LEN(TRIM(S20))=0</formula>
    </cfRule>
    <cfRule type="cellIs" dxfId="464" priority="116" stopIfTrue="1" operator="lessThan">
      <formula>19.999</formula>
    </cfRule>
    <cfRule type="cellIs" dxfId="463" priority="117" stopIfTrue="1" operator="lessThan">
      <formula>39.999</formula>
    </cfRule>
    <cfRule type="cellIs" dxfId="462" priority="118" stopIfTrue="1" operator="lessThan">
      <formula>59.999</formula>
    </cfRule>
    <cfRule type="cellIs" dxfId="461" priority="119" stopIfTrue="1" operator="lessThan">
      <formula>79.999</formula>
    </cfRule>
    <cfRule type="cellIs" dxfId="460" priority="120" stopIfTrue="1" operator="lessThan">
      <formula>89.999</formula>
    </cfRule>
    <cfRule type="cellIs" dxfId="459" priority="121" stopIfTrue="1" operator="between">
      <formula>90</formula>
      <formula>100</formula>
    </cfRule>
  </conditionalFormatting>
  <conditionalFormatting sqref="S19">
    <cfRule type="containsBlanks" dxfId="458" priority="108" stopIfTrue="1">
      <formula>LEN(TRIM(S19))=0</formula>
    </cfRule>
    <cfRule type="cellIs" dxfId="457" priority="109" stopIfTrue="1" operator="lessThan">
      <formula>19.999</formula>
    </cfRule>
    <cfRule type="cellIs" dxfId="456" priority="110" stopIfTrue="1" operator="lessThan">
      <formula>39.999</formula>
    </cfRule>
    <cfRule type="cellIs" dxfId="455" priority="111" stopIfTrue="1" operator="lessThan">
      <formula>59.999</formula>
    </cfRule>
    <cfRule type="cellIs" dxfId="454" priority="112" stopIfTrue="1" operator="lessThan">
      <formula>79.999</formula>
    </cfRule>
    <cfRule type="cellIs" dxfId="453" priority="113" stopIfTrue="1" operator="lessThan">
      <formula>89.999</formula>
    </cfRule>
    <cfRule type="cellIs" dxfId="452" priority="114" stopIfTrue="1" operator="between">
      <formula>90</formula>
      <formula>100</formula>
    </cfRule>
  </conditionalFormatting>
  <conditionalFormatting sqref="I10">
    <cfRule type="cellIs" dxfId="451" priority="94" stopIfTrue="1" operator="notEqual">
      <formula>1</formula>
    </cfRule>
    <cfRule type="cellIs" dxfId="450" priority="95" stopIfTrue="1" operator="equal">
      <formula>1</formula>
    </cfRule>
  </conditionalFormatting>
  <conditionalFormatting sqref="J12">
    <cfRule type="cellIs" dxfId="449" priority="39" stopIfTrue="1" operator="notEqual">
      <formula>1</formula>
    </cfRule>
    <cfRule type="cellIs" dxfId="448" priority="40" stopIfTrue="1" operator="equal">
      <formula>1</formula>
    </cfRule>
  </conditionalFormatting>
  <conditionalFormatting sqref="J13">
    <cfRule type="cellIs" dxfId="447" priority="37" stopIfTrue="1" operator="notEqual">
      <formula>1</formula>
    </cfRule>
    <cfRule type="cellIs" dxfId="446" priority="38" stopIfTrue="1" operator="equal">
      <formula>1</formula>
    </cfRule>
  </conditionalFormatting>
  <conditionalFormatting sqref="J14">
    <cfRule type="cellIs" dxfId="445" priority="35" stopIfTrue="1" operator="notEqual">
      <formula>1</formula>
    </cfRule>
    <cfRule type="cellIs" dxfId="444" priority="36" stopIfTrue="1" operator="equal">
      <formula>1</formula>
    </cfRule>
  </conditionalFormatting>
  <conditionalFormatting sqref="J15">
    <cfRule type="cellIs" dxfId="443" priority="33" stopIfTrue="1" operator="notEqual">
      <formula>1</formula>
    </cfRule>
    <cfRule type="cellIs" dxfId="442" priority="34" stopIfTrue="1" operator="equal">
      <formula>1</formula>
    </cfRule>
  </conditionalFormatting>
  <conditionalFormatting sqref="J16">
    <cfRule type="cellIs" dxfId="441" priority="31" stopIfTrue="1" operator="notEqual">
      <formula>1</formula>
    </cfRule>
    <cfRule type="cellIs" dxfId="440" priority="32" stopIfTrue="1" operator="equal">
      <formula>1</formula>
    </cfRule>
  </conditionalFormatting>
  <conditionalFormatting sqref="J17">
    <cfRule type="cellIs" dxfId="439" priority="29" stopIfTrue="1" operator="notEqual">
      <formula>1</formula>
    </cfRule>
    <cfRule type="cellIs" dxfId="438" priority="30" stopIfTrue="1" operator="equal">
      <formula>1</formula>
    </cfRule>
  </conditionalFormatting>
  <conditionalFormatting sqref="I12">
    <cfRule type="cellIs" dxfId="437" priority="27" stopIfTrue="1" operator="notEqual">
      <formula>1</formula>
    </cfRule>
    <cfRule type="cellIs" dxfId="436" priority="28" stopIfTrue="1" operator="equal">
      <formula>1</formula>
    </cfRule>
  </conditionalFormatting>
  <conditionalFormatting sqref="I17">
    <cfRule type="cellIs" dxfId="435" priority="25" stopIfTrue="1" operator="notEqual">
      <formula>1</formula>
    </cfRule>
    <cfRule type="cellIs" dxfId="434" priority="26" stopIfTrue="1" operator="equal">
      <formula>1</formula>
    </cfRule>
  </conditionalFormatting>
  <conditionalFormatting sqref="W10">
    <cfRule type="expression" dxfId="433" priority="207" stopIfTrue="1">
      <formula>#REF!=0</formula>
    </cfRule>
  </conditionalFormatting>
  <conditionalFormatting sqref="W12">
    <cfRule type="expression" dxfId="432" priority="208" stopIfTrue="1">
      <formula>#REF!=0</formula>
    </cfRule>
  </conditionalFormatting>
  <conditionalFormatting sqref="W13">
    <cfRule type="expression" dxfId="431" priority="209" stopIfTrue="1">
      <formula>#REF!=0</formula>
    </cfRule>
  </conditionalFormatting>
  <conditionalFormatting sqref="W14">
    <cfRule type="expression" dxfId="430" priority="210" stopIfTrue="1">
      <formula>#REF!=0</formula>
    </cfRule>
  </conditionalFormatting>
  <conditionalFormatting sqref="W15">
    <cfRule type="expression" dxfId="429" priority="211" stopIfTrue="1">
      <formula>#REF!=0</formula>
    </cfRule>
  </conditionalFormatting>
  <conditionalFormatting sqref="W16">
    <cfRule type="expression" dxfId="428" priority="212" stopIfTrue="1">
      <formula>#REF!=0</formula>
    </cfRule>
  </conditionalFormatting>
  <conditionalFormatting sqref="W17">
    <cfRule type="expression" dxfId="427" priority="213" stopIfTrue="1">
      <formula>#REF!=0</formula>
    </cfRule>
  </conditionalFormatting>
  <pageMargins left="0.7" right="0.7" top="0.75" bottom="0.75" header="0.3" footer="0.3"/>
  <pageSetup paperSize="9" scale="46" orientation="landscape" r:id="rId1"/>
  <colBreaks count="1" manualBreakCount="1">
    <brk id="32" max="1048575" man="1"/>
  </colBreaks>
  <ignoredErrors>
    <ignoredError sqref="S10:S1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34154" r:id="rId4" name="Button 2602">
              <controlPr defaultSize="0" print="0" autoLine="0" autoPict="0" macro="[0]!ButtonOpenAll">
                <anchor moveWithCells="1" sizeWithCells="1">
                  <from>
                    <xdr:col>2</xdr:col>
                    <xdr:colOff>2819400</xdr:colOff>
                    <xdr:row>3</xdr:row>
                    <xdr:rowOff>95250</xdr:rowOff>
                  </from>
                  <to>
                    <xdr:col>2</xdr:col>
                    <xdr:colOff>3895725</xdr:colOff>
                    <xdr:row>5</xdr:row>
                    <xdr:rowOff>85725</xdr:rowOff>
                  </to>
                </anchor>
              </controlPr>
            </control>
          </mc:Choice>
        </mc:AlternateContent>
        <mc:AlternateContent xmlns:mc="http://schemas.openxmlformats.org/markup-compatibility/2006">
          <mc:Choice Requires="x14">
            <control shapeId="1434278" r:id="rId5" name="Button 2726">
              <controlPr defaultSize="0" print="0" autoLine="0" autoPict="0" macro="[0]!ButtonD6_CloseALl">
                <anchor moveWithCells="1" sizeWithCells="1">
                  <from>
                    <xdr:col>2</xdr:col>
                    <xdr:colOff>3981450</xdr:colOff>
                    <xdr:row>3</xdr:row>
                    <xdr:rowOff>85725</xdr:rowOff>
                  </from>
                  <to>
                    <xdr:col>5</xdr:col>
                    <xdr:colOff>95250</xdr:colOff>
                    <xdr:row>5</xdr:row>
                    <xdr:rowOff>76200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88555558946501"/>
  </sheetPr>
  <dimension ref="B1:AM30"/>
  <sheetViews>
    <sheetView showGridLines="0" showRowColHeaders="0" zoomScale="80" zoomScaleNormal="80" zoomScaleSheetLayoutView="90" workbookViewId="0">
      <pane ySplit="8" topLeftCell="A9" activePane="bottomLeft" state="frozen"/>
      <selection activeCell="D1" sqref="D1"/>
      <selection pane="bottomLeft" activeCell="AG13" sqref="AG13:AM13"/>
    </sheetView>
  </sheetViews>
  <sheetFormatPr defaultRowHeight="15" outlineLevelCol="1" x14ac:dyDescent="0.25"/>
  <cols>
    <col min="1" max="1" width="2" style="163" customWidth="1"/>
    <col min="2" max="2" width="4.5703125" style="163" customWidth="1"/>
    <col min="3" max="3" width="65.85546875" style="163" customWidth="1"/>
    <col min="4" max="4" width="2.5703125" style="163" customWidth="1" outlineLevel="1"/>
    <col min="5" max="5" width="5.28515625" style="163" customWidth="1" outlineLevel="1"/>
    <col min="6" max="6" width="2.5703125" style="163" customWidth="1" outlineLevel="1"/>
    <col min="7" max="7" width="5.710937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8.28515625" style="163" customWidth="1"/>
    <col min="19" max="19" width="13.28515625" style="163" customWidth="1"/>
    <col min="20" max="20" width="8.28515625" style="163" hidden="1" customWidth="1"/>
    <col min="21" max="21" width="9.85546875" style="163" hidden="1" customWidth="1"/>
    <col min="22" max="22" width="10.42578125" style="163" hidden="1" customWidth="1"/>
    <col min="23" max="23" width="9"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0" customHeight="1" x14ac:dyDescent="0.25">
      <c r="B1" s="185"/>
      <c r="C1" s="363" t="s">
        <v>558</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1688</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1689</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02"/>
      <c r="J5" s="302"/>
      <c r="K5" s="364"/>
      <c r="L5" s="364"/>
      <c r="M5" s="364"/>
      <c r="N5" s="364"/>
      <c r="O5" s="364"/>
      <c r="P5" s="364"/>
      <c r="Q5" s="364"/>
      <c r="R5" s="364"/>
      <c r="S5" s="364"/>
      <c r="T5" s="364"/>
      <c r="U5" s="364"/>
      <c r="V5" s="364"/>
      <c r="W5" s="364"/>
      <c r="X5" s="364"/>
      <c r="Y5" s="364"/>
      <c r="Z5" s="364"/>
      <c r="AA5" s="364"/>
      <c r="AB5" s="364"/>
      <c r="AC5" s="364"/>
    </row>
    <row r="6" spans="2:39" s="166" customFormat="1" x14ac:dyDescent="0.25">
      <c r="B6" s="167"/>
      <c r="C6" s="454"/>
      <c r="D6" s="454"/>
      <c r="E6" s="454"/>
      <c r="F6" s="454"/>
      <c r="G6" s="454"/>
      <c r="H6" s="454"/>
      <c r="I6" s="454"/>
      <c r="J6" s="454"/>
      <c r="K6" s="454"/>
      <c r="L6" s="454"/>
      <c r="M6" s="454"/>
      <c r="N6" s="454"/>
      <c r="O6" s="454"/>
      <c r="P6" s="454"/>
      <c r="Q6" s="454"/>
      <c r="R6" s="167"/>
      <c r="S6" s="167"/>
      <c r="T6" s="167"/>
      <c r="U6" s="167"/>
      <c r="V6" s="167"/>
      <c r="W6" s="167"/>
      <c r="X6" s="167"/>
    </row>
    <row r="7" spans="2:39" s="166" customFormat="1" ht="37.5" customHeight="1" x14ac:dyDescent="0.25">
      <c r="B7" s="181"/>
      <c r="C7" s="356" t="s">
        <v>559</v>
      </c>
      <c r="D7" s="338"/>
      <c r="E7" s="359" t="s">
        <v>560</v>
      </c>
      <c r="F7" s="339"/>
      <c r="G7" s="359" t="s">
        <v>561</v>
      </c>
      <c r="H7" s="169"/>
      <c r="I7" s="361" t="s">
        <v>1694</v>
      </c>
      <c r="J7" s="362"/>
      <c r="K7" s="362"/>
      <c r="L7" s="362"/>
      <c r="M7" s="362"/>
      <c r="N7" s="362"/>
      <c r="O7" s="362"/>
      <c r="P7" s="362"/>
      <c r="Q7" s="362"/>
      <c r="R7" s="169"/>
      <c r="S7" s="360" t="s">
        <v>562</v>
      </c>
      <c r="T7" s="360"/>
      <c r="U7" s="360"/>
      <c r="V7" s="170"/>
      <c r="W7" s="170"/>
      <c r="X7" s="170"/>
      <c r="Y7" s="170"/>
      <c r="AG7" s="356" t="s">
        <v>563</v>
      </c>
      <c r="AH7" s="356"/>
      <c r="AI7" s="356"/>
      <c r="AJ7" s="356"/>
      <c r="AK7" s="356"/>
      <c r="AL7" s="356"/>
      <c r="AM7" s="356"/>
    </row>
    <row r="8" spans="2:39" s="166" customFormat="1" ht="80.25" customHeight="1" x14ac:dyDescent="0.25">
      <c r="B8" s="181"/>
      <c r="C8" s="356"/>
      <c r="D8" s="338"/>
      <c r="E8" s="359"/>
      <c r="F8" s="340"/>
      <c r="G8" s="359"/>
      <c r="H8" s="171"/>
      <c r="I8" s="172" t="s">
        <v>580</v>
      </c>
      <c r="J8" s="172" t="s">
        <v>581</v>
      </c>
      <c r="K8" s="192">
        <v>0</v>
      </c>
      <c r="L8" s="192">
        <v>0.2</v>
      </c>
      <c r="M8" s="192">
        <v>0.4</v>
      </c>
      <c r="N8" s="192">
        <v>0.6</v>
      </c>
      <c r="O8" s="192">
        <v>0.8</v>
      </c>
      <c r="P8" s="192">
        <v>1</v>
      </c>
      <c r="Q8" s="193" t="s">
        <v>564</v>
      </c>
      <c r="S8" s="174"/>
      <c r="T8" s="174" t="s">
        <v>582</v>
      </c>
      <c r="U8" s="173" t="s">
        <v>583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584</v>
      </c>
      <c r="W9" s="163" t="s">
        <v>585</v>
      </c>
      <c r="Y9" s="131" t="s">
        <v>565</v>
      </c>
    </row>
    <row r="10" spans="2:39" ht="101.25" customHeight="1" x14ac:dyDescent="0.45">
      <c r="B10" s="301">
        <v>1</v>
      </c>
      <c r="C10" s="154" t="s">
        <v>566</v>
      </c>
      <c r="D10" s="139"/>
      <c r="E10" s="285" t="s">
        <v>567</v>
      </c>
      <c r="F10" s="139"/>
      <c r="G10" s="204"/>
      <c r="H10" s="165"/>
      <c r="I10" s="137">
        <f>SUM(K10:P10)</f>
        <v>0</v>
      </c>
      <c r="J10" s="137">
        <f>SUM(K10:P10)</f>
        <v>0</v>
      </c>
      <c r="K10" s="135"/>
      <c r="L10" s="135"/>
      <c r="M10" s="135"/>
      <c r="N10" s="135"/>
      <c r="O10" s="136"/>
      <c r="P10" s="197"/>
      <c r="Q10" s="136"/>
      <c r="S10" s="138" t="str">
        <f>IF(SUM(K10:P10)=1,((K10*0)+(L10*20)+(M10*40)+(N10*60)+(O10*80)+(P10*100)),"")</f>
        <v/>
      </c>
      <c r="T10" s="160" t="e">
        <f>1/$I$16</f>
        <v>#DIV/0!</v>
      </c>
      <c r="U10" s="140" t="e">
        <f>1/$J$16</f>
        <v>#DIV/0!</v>
      </c>
      <c r="V10" s="152" t="e">
        <f>IF(Q10=1,0,S10*T10)</f>
        <v>#VALUE!</v>
      </c>
      <c r="W10" s="48" t="e">
        <f>IF(Q10=1,0,S10*U10)</f>
        <v>#VALUE!</v>
      </c>
      <c r="Y10" s="355"/>
      <c r="Z10" s="355"/>
      <c r="AG10" s="358" t="s">
        <v>1690</v>
      </c>
      <c r="AH10" s="358"/>
      <c r="AI10" s="358"/>
      <c r="AJ10" s="358"/>
      <c r="AK10" s="358"/>
      <c r="AL10" s="358"/>
      <c r="AM10" s="358"/>
    </row>
    <row r="11" spans="2:39" ht="58.5" customHeight="1" x14ac:dyDescent="0.45">
      <c r="B11" s="301">
        <v>2</v>
      </c>
      <c r="C11" s="154" t="s">
        <v>568</v>
      </c>
      <c r="D11" s="139"/>
      <c r="E11" s="285" t="s">
        <v>569</v>
      </c>
      <c r="F11" s="139"/>
      <c r="G11" s="204"/>
      <c r="H11" s="165"/>
      <c r="I11" s="137">
        <f>SUM(K11:P11)</f>
        <v>0</v>
      </c>
      <c r="J11" s="137">
        <f>SUM(K11:P11)</f>
        <v>0</v>
      </c>
      <c r="K11" s="135"/>
      <c r="L11" s="135"/>
      <c r="M11" s="135"/>
      <c r="N11" s="135"/>
      <c r="O11" s="136"/>
      <c r="P11" s="135"/>
      <c r="Q11" s="136"/>
      <c r="S11" s="138" t="str">
        <f>IF(SUM(K11:P11)=1,((K11*0)+(L11*20)+(M11*40)+(N11*60)+(O11*80)+(P11*100)),"")</f>
        <v/>
      </c>
      <c r="T11" s="160" t="e">
        <f>1/$I$16</f>
        <v>#DIV/0!</v>
      </c>
      <c r="U11" s="140" t="e">
        <f>1/$J$16</f>
        <v>#DIV/0!</v>
      </c>
      <c r="V11" s="152" t="e">
        <f>IF(Q11=1,0,S11*T11)</f>
        <v>#VALUE!</v>
      </c>
      <c r="W11" s="48" t="e">
        <f>IF(Q11=1,0,S11*U11)</f>
        <v>#VALUE!</v>
      </c>
      <c r="Y11" s="355"/>
      <c r="Z11" s="355"/>
      <c r="AG11" s="358" t="s">
        <v>1691</v>
      </c>
      <c r="AH11" s="358"/>
      <c r="AI11" s="358"/>
      <c r="AJ11" s="358"/>
      <c r="AK11" s="358"/>
      <c r="AL11" s="358"/>
      <c r="AM11" s="358"/>
    </row>
    <row r="12" spans="2:39" ht="45.75" customHeight="1" x14ac:dyDescent="0.45">
      <c r="B12" s="301">
        <v>3</v>
      </c>
      <c r="C12" s="154" t="s">
        <v>570</v>
      </c>
      <c r="D12" s="139"/>
      <c r="E12" s="285" t="s">
        <v>571</v>
      </c>
      <c r="F12" s="139"/>
      <c r="G12" s="204"/>
      <c r="H12" s="165"/>
      <c r="I12" s="137">
        <f>SUM(K12:P12)</f>
        <v>0</v>
      </c>
      <c r="J12" s="137">
        <f>SUM(K12:P12)</f>
        <v>0</v>
      </c>
      <c r="K12" s="135"/>
      <c r="L12" s="135"/>
      <c r="M12" s="135"/>
      <c r="N12" s="135"/>
      <c r="O12" s="136"/>
      <c r="P12" s="135"/>
      <c r="Q12" s="136"/>
      <c r="S12" s="138" t="str">
        <f>IF(SUM(K12:P12)=1,((K12*0)+(L12*20)+(M12*40)+(N12*60)+(O12*80)+(P12*100)),"")</f>
        <v/>
      </c>
      <c r="T12" s="160" t="e">
        <f>1/$I$16</f>
        <v>#DIV/0!</v>
      </c>
      <c r="U12" s="140" t="e">
        <f>1/$J$16</f>
        <v>#DIV/0!</v>
      </c>
      <c r="V12" s="152" t="e">
        <f>IF(Q12=1,0,S12*T12)</f>
        <v>#VALUE!</v>
      </c>
      <c r="W12" s="48" t="e">
        <f>IF(Q12=1,0,S12*U12)</f>
        <v>#VALUE!</v>
      </c>
      <c r="Y12" s="355"/>
      <c r="Z12" s="355"/>
      <c r="AG12" s="358" t="s">
        <v>1692</v>
      </c>
      <c r="AH12" s="358"/>
      <c r="AI12" s="358"/>
      <c r="AJ12" s="358"/>
      <c r="AK12" s="358"/>
      <c r="AL12" s="358"/>
      <c r="AM12" s="358"/>
    </row>
    <row r="13" spans="2:39" ht="61.5" customHeight="1" collapsed="1" x14ac:dyDescent="0.25">
      <c r="B13" s="301" t="s">
        <v>572</v>
      </c>
      <c r="C13" s="155" t="s">
        <v>573</v>
      </c>
      <c r="D13" s="128"/>
      <c r="E13" s="285" t="s">
        <v>574</v>
      </c>
      <c r="F13" s="128"/>
      <c r="G13" s="128"/>
      <c r="H13" s="165"/>
      <c r="I13" s="165"/>
      <c r="J13" s="137">
        <f>SUM(K13:P13)</f>
        <v>0</v>
      </c>
      <c r="K13" s="135"/>
      <c r="L13" s="135"/>
      <c r="M13" s="135"/>
      <c r="N13" s="135"/>
      <c r="O13" s="136"/>
      <c r="P13" s="135"/>
      <c r="Q13" s="136"/>
      <c r="S13" s="138" t="str">
        <f>IF(SUM(K13:P13)=1,((K13*0)+(L13*20)+(M13*40)+(N13*60)+(O13*80)+(P13*100)),"")</f>
        <v/>
      </c>
      <c r="T13" s="160"/>
      <c r="U13" s="140" t="e">
        <f>1/$J$16</f>
        <v>#DIV/0!</v>
      </c>
      <c r="V13" s="152"/>
      <c r="W13" s="48" t="e">
        <f>IF(Q13=1,0,S13*U13)</f>
        <v>#VALUE!</v>
      </c>
      <c r="Y13" s="368"/>
      <c r="Z13" s="368"/>
      <c r="AG13" s="358" t="s">
        <v>1693</v>
      </c>
      <c r="AH13" s="358"/>
      <c r="AI13" s="358"/>
      <c r="AJ13" s="358"/>
      <c r="AK13" s="358"/>
      <c r="AL13" s="358"/>
      <c r="AM13" s="358"/>
    </row>
    <row r="14" spans="2:39" ht="44.25" customHeight="1" x14ac:dyDescent="0.25">
      <c r="B14" s="301" t="s">
        <v>575</v>
      </c>
      <c r="C14" s="157" t="s">
        <v>576</v>
      </c>
      <c r="D14" s="128"/>
      <c r="E14" s="285" t="s">
        <v>577</v>
      </c>
      <c r="F14" s="128"/>
      <c r="G14" s="128"/>
      <c r="H14" s="165"/>
      <c r="I14" s="165"/>
      <c r="J14" s="137">
        <f>SUM(K14:P14)</f>
        <v>0</v>
      </c>
      <c r="K14" s="135"/>
      <c r="L14" s="135"/>
      <c r="M14" s="135"/>
      <c r="N14" s="135"/>
      <c r="O14" s="136"/>
      <c r="P14" s="135"/>
      <c r="Q14" s="136"/>
      <c r="S14" s="138" t="str">
        <f>IF(SUM(K14:P14)=1,((K14*0)+(L14*20)+(M14*40)+(N14*60)+(O14*80)+(P14*100)),"")</f>
        <v/>
      </c>
      <c r="T14" s="160"/>
      <c r="U14" s="140" t="e">
        <f>1/$J$16</f>
        <v>#DIV/0!</v>
      </c>
      <c r="V14" s="152"/>
      <c r="W14" s="48" t="e">
        <f>IF(Q14=1,0,S14*U14)</f>
        <v>#VALUE!</v>
      </c>
      <c r="Y14" s="355"/>
      <c r="Z14" s="355"/>
    </row>
    <row r="15" spans="2:39" x14ac:dyDescent="0.25">
      <c r="C15" s="165"/>
    </row>
    <row r="16" spans="2:39" x14ac:dyDescent="0.25">
      <c r="C16" s="165"/>
      <c r="I16" s="163">
        <f>SUM(I10:I14)</f>
        <v>0</v>
      </c>
      <c r="J16" s="163">
        <f>SUM(J10:J14)</f>
        <v>0</v>
      </c>
      <c r="R16" s="131" t="s">
        <v>578</v>
      </c>
      <c r="S16" s="142">
        <f>SUMIF(I16,3-U18,V16)</f>
        <v>0</v>
      </c>
      <c r="V16" s="184" t="e">
        <f>SUM(V10:V14)</f>
        <v>#VALUE!</v>
      </c>
      <c r="W16" s="184" t="e">
        <f>SUM(W10:W14)</f>
        <v>#VALUE!</v>
      </c>
    </row>
    <row r="17" spans="3:32" x14ac:dyDescent="0.25">
      <c r="C17" s="165"/>
      <c r="R17" s="131" t="s">
        <v>579</v>
      </c>
      <c r="S17" s="142">
        <f>SUMIF(J16,5-U19,W16)</f>
        <v>0</v>
      </c>
      <c r="X17" s="141"/>
    </row>
    <row r="18" spans="3:32" x14ac:dyDescent="0.25">
      <c r="C18" s="165"/>
      <c r="T18" s="163" t="s">
        <v>586</v>
      </c>
      <c r="U18" s="163">
        <f>SUM(Q10,Q11,,Q12)</f>
        <v>0</v>
      </c>
      <c r="X18" s="141"/>
    </row>
    <row r="19" spans="3:32" x14ac:dyDescent="0.25">
      <c r="C19" s="165"/>
      <c r="T19" s="163" t="s">
        <v>587</v>
      </c>
      <c r="U19" s="163">
        <f>SUM(Q10:Q14)</f>
        <v>0</v>
      </c>
    </row>
    <row r="20" spans="3:32" ht="13.5" customHeight="1" x14ac:dyDescent="0.25">
      <c r="C20" s="165"/>
    </row>
    <row r="21" spans="3:32" x14ac:dyDescent="0.25">
      <c r="C21" s="165"/>
    </row>
    <row r="28" spans="3:32" ht="22.5" customHeight="1" x14ac:dyDescent="0.25">
      <c r="AA28" s="164"/>
      <c r="AB28" s="164"/>
      <c r="AC28" s="164"/>
    </row>
    <row r="30" spans="3:32" ht="15" customHeight="1" x14ac:dyDescent="0.25">
      <c r="AA30" s="164"/>
      <c r="AB30" s="164"/>
      <c r="AC30" s="164"/>
      <c r="AD30" s="164"/>
      <c r="AE30" s="164"/>
      <c r="AF30" s="164"/>
    </row>
  </sheetData>
  <sheetProtection formatCells="0" formatColumns="0" formatRows="0" insertColumns="0" insertRows="0" insertHyperlinks="0" deleteColumns="0" deleteRows="0" sort="0" autoFilter="0" pivotTables="0"/>
  <mergeCells count="20">
    <mergeCell ref="Y12:Z12"/>
    <mergeCell ref="Y13:Z13"/>
    <mergeCell ref="Y14:Z14"/>
    <mergeCell ref="E7:E8"/>
    <mergeCell ref="C7:C8"/>
    <mergeCell ref="S7:U7"/>
    <mergeCell ref="Y10:Z10"/>
    <mergeCell ref="Y11:Z11"/>
    <mergeCell ref="G7:G8"/>
    <mergeCell ref="C1:U1"/>
    <mergeCell ref="C2:U2"/>
    <mergeCell ref="C3:U3"/>
    <mergeCell ref="I7:Q7"/>
    <mergeCell ref="K5:AC5"/>
    <mergeCell ref="C6:Q6"/>
    <mergeCell ref="AG7:AM8"/>
    <mergeCell ref="AG12:AM12"/>
    <mergeCell ref="AG11:AM11"/>
    <mergeCell ref="AG10:AM10"/>
    <mergeCell ref="AG13:AM13"/>
  </mergeCells>
  <conditionalFormatting sqref="J10">
    <cfRule type="cellIs" dxfId="426" priority="192" stopIfTrue="1" operator="notEqual">
      <formula>1</formula>
    </cfRule>
    <cfRule type="cellIs" dxfId="425" priority="193" stopIfTrue="1" operator="equal">
      <formula>1</formula>
    </cfRule>
  </conditionalFormatting>
  <conditionalFormatting sqref="S17">
    <cfRule type="containsBlanks" dxfId="424" priority="86" stopIfTrue="1">
      <formula>LEN(TRIM(S17))=0</formula>
    </cfRule>
    <cfRule type="cellIs" dxfId="423" priority="87" stopIfTrue="1" operator="lessThan">
      <formula>19.999</formula>
    </cfRule>
    <cfRule type="cellIs" dxfId="422" priority="88" stopIfTrue="1" operator="lessThan">
      <formula>39.999</formula>
    </cfRule>
    <cfRule type="cellIs" dxfId="421" priority="89" stopIfTrue="1" operator="lessThan">
      <formula>59.999</formula>
    </cfRule>
    <cfRule type="cellIs" dxfId="420" priority="90" stopIfTrue="1" operator="lessThan">
      <formula>79.999</formula>
    </cfRule>
    <cfRule type="cellIs" dxfId="419" priority="91" stopIfTrue="1" operator="lessThan">
      <formula>89.999</formula>
    </cfRule>
    <cfRule type="cellIs" dxfId="418" priority="92" stopIfTrue="1" operator="between">
      <formula>90</formula>
      <formula>100</formula>
    </cfRule>
  </conditionalFormatting>
  <conditionalFormatting sqref="S16">
    <cfRule type="containsBlanks" dxfId="417" priority="79" stopIfTrue="1">
      <formula>LEN(TRIM(S16))=0</formula>
    </cfRule>
    <cfRule type="cellIs" dxfId="416" priority="80" stopIfTrue="1" operator="lessThan">
      <formula>19.999</formula>
    </cfRule>
    <cfRule type="cellIs" dxfId="415" priority="81" stopIfTrue="1" operator="lessThan">
      <formula>39.999</formula>
    </cfRule>
    <cfRule type="cellIs" dxfId="414" priority="82" stopIfTrue="1" operator="lessThan">
      <formula>59.999</formula>
    </cfRule>
    <cfRule type="cellIs" dxfId="413" priority="83" stopIfTrue="1" operator="lessThan">
      <formula>79.999</formula>
    </cfRule>
    <cfRule type="cellIs" dxfId="412" priority="84" stopIfTrue="1" operator="lessThan">
      <formula>89.999</formula>
    </cfRule>
    <cfRule type="cellIs" dxfId="411" priority="85" stopIfTrue="1" operator="between">
      <formula>90</formula>
      <formula>100</formula>
    </cfRule>
  </conditionalFormatting>
  <conditionalFormatting sqref="W14">
    <cfRule type="expression" dxfId="410" priority="202" stopIfTrue="1">
      <formula>#REF!=0</formula>
    </cfRule>
  </conditionalFormatting>
  <conditionalFormatting sqref="W13">
    <cfRule type="expression" dxfId="409" priority="203" stopIfTrue="1">
      <formula>#REF!=0</formula>
    </cfRule>
  </conditionalFormatting>
  <conditionalFormatting sqref="W12">
    <cfRule type="expression" dxfId="408" priority="204" stopIfTrue="1">
      <formula>#REF!=0</formula>
    </cfRule>
  </conditionalFormatting>
  <conditionalFormatting sqref="W11">
    <cfRule type="expression" dxfId="407" priority="205" stopIfTrue="1">
      <formula>#REF!=0</formula>
    </cfRule>
  </conditionalFormatting>
  <conditionalFormatting sqref="W10">
    <cfRule type="expression" dxfId="406" priority="206" stopIfTrue="1">
      <formula>#REF!=0</formula>
    </cfRule>
  </conditionalFormatting>
  <pageMargins left="0.7" right="0.7" top="0.75" bottom="0.75" header="0.3" footer="0.3"/>
  <pageSetup paperSize="9" scale="45" orientation="landscape" r:id="rId1"/>
  <colBreaks count="1" manualBreakCount="1">
    <brk id="32" max="1048575" man="1"/>
  </colBreaks>
  <ignoredErrors>
    <ignoredError sqref="S10:S1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41265" r:id="rId4" name="Button 2193">
              <controlPr defaultSize="0" print="0" autoLine="0" autoPict="0" macro="[0]!ButtonOpenAll">
                <anchor moveWithCells="1" sizeWithCells="1">
                  <from>
                    <xdr:col>2</xdr:col>
                    <xdr:colOff>2743200</xdr:colOff>
                    <xdr:row>3</xdr:row>
                    <xdr:rowOff>114300</xdr:rowOff>
                  </from>
                  <to>
                    <xdr:col>2</xdr:col>
                    <xdr:colOff>3819525</xdr:colOff>
                    <xdr:row>5</xdr:row>
                    <xdr:rowOff>104775</xdr:rowOff>
                  </to>
                </anchor>
              </controlPr>
            </control>
          </mc:Choice>
        </mc:AlternateContent>
        <mc:AlternateContent xmlns:mc="http://schemas.openxmlformats.org/markup-compatibility/2006">
          <mc:Choice Requires="x14">
            <control shapeId="1541355" r:id="rId5" name="Button 2283">
              <controlPr defaultSize="0" print="0" autoLine="0" autoPict="0" macro="[0]!ButtonD7_CloseAll">
                <anchor moveWithCells="1" sizeWithCells="1">
                  <from>
                    <xdr:col>2</xdr:col>
                    <xdr:colOff>3914775</xdr:colOff>
                    <xdr:row>3</xdr:row>
                    <xdr:rowOff>104775</xdr:rowOff>
                  </from>
                  <to>
                    <xdr:col>5</xdr:col>
                    <xdr:colOff>85725</xdr:colOff>
                    <xdr:row>5</xdr:row>
                    <xdr:rowOff>95250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tint="-0.24988555558946501"/>
  </sheetPr>
  <dimension ref="A1:V135"/>
  <sheetViews>
    <sheetView showGridLines="0" showRowColHeaders="0" topLeftCell="A114" zoomScale="60" zoomScaleNormal="60" workbookViewId="0">
      <selection activeCell="C118" sqref="C118"/>
    </sheetView>
  </sheetViews>
  <sheetFormatPr defaultColWidth="11.42578125" defaultRowHeight="12.75" x14ac:dyDescent="0.25"/>
  <cols>
    <col min="1" max="1" width="4.85546875" style="63" customWidth="1"/>
    <col min="2" max="2" width="23.28515625" style="63" customWidth="1"/>
    <col min="3" max="3" width="75" style="63" customWidth="1"/>
    <col min="4" max="4" width="14" style="63" hidden="1" customWidth="1"/>
    <col min="5" max="5" width="28.7109375" style="63" customWidth="1"/>
    <col min="6" max="6" width="20.85546875" style="63" customWidth="1"/>
    <col min="7" max="7" width="10" style="63" customWidth="1"/>
    <col min="8" max="8" width="14.42578125" style="63" customWidth="1"/>
    <col min="9" max="20" width="11.42578125" style="63" customWidth="1"/>
    <col min="21" max="21" width="14.42578125" style="63" customWidth="1"/>
    <col min="22" max="16384" width="11.42578125" style="63"/>
  </cols>
  <sheetData>
    <row r="1" spans="2:22" ht="19.5" customHeight="1" thickBot="1" x14ac:dyDescent="0.3">
      <c r="V1" s="64"/>
    </row>
    <row r="2" spans="2:22" ht="28.5" customHeight="1" thickBot="1" x14ac:dyDescent="0.3">
      <c r="B2" s="410" t="s">
        <v>588</v>
      </c>
      <c r="C2" s="411"/>
      <c r="D2" s="411"/>
      <c r="E2" s="411"/>
      <c r="F2" s="411"/>
      <c r="G2" s="412"/>
      <c r="I2" s="65"/>
      <c r="J2" s="65"/>
      <c r="K2" s="65"/>
      <c r="L2" s="65"/>
      <c r="M2" s="65"/>
      <c r="N2" s="65"/>
      <c r="O2" s="65"/>
      <c r="P2" s="65"/>
      <c r="Q2" s="65"/>
      <c r="R2" s="65"/>
      <c r="S2" s="65"/>
      <c r="T2" s="65"/>
      <c r="U2" s="43"/>
      <c r="V2" s="64"/>
    </row>
    <row r="3" spans="2:22" s="44" customFormat="1" ht="15.75" customHeight="1" thickBot="1" x14ac:dyDescent="0.3">
      <c r="B3" s="77"/>
      <c r="C3" s="77"/>
      <c r="D3" s="77"/>
      <c r="E3" s="77"/>
      <c r="F3" s="77"/>
      <c r="G3" s="77"/>
      <c r="I3" s="78"/>
      <c r="J3" s="78"/>
      <c r="K3" s="78"/>
      <c r="L3" s="78"/>
      <c r="M3" s="78"/>
      <c r="N3" s="78"/>
      <c r="O3" s="78"/>
      <c r="P3" s="78"/>
      <c r="Q3" s="78"/>
      <c r="R3" s="78"/>
      <c r="S3" s="78"/>
      <c r="T3" s="78"/>
      <c r="U3" s="49"/>
    </row>
    <row r="4" spans="2:22" ht="25.5" customHeight="1" thickBot="1" x14ac:dyDescent="0.3">
      <c r="B4" s="389" t="s">
        <v>589</v>
      </c>
      <c r="C4" s="390"/>
      <c r="D4" s="390"/>
      <c r="E4" s="390"/>
      <c r="F4" s="390"/>
      <c r="G4" s="81" t="s">
        <v>590</v>
      </c>
      <c r="V4" s="64"/>
    </row>
    <row r="5" spans="2:22" ht="18" customHeight="1" x14ac:dyDescent="0.25">
      <c r="B5" s="108" t="s">
        <v>591</v>
      </c>
      <c r="C5" s="117" t="s">
        <v>592</v>
      </c>
      <c r="D5" s="117"/>
      <c r="E5" s="117"/>
      <c r="F5" s="117"/>
      <c r="G5" s="79">
        <f>'D1'!T49</f>
        <v>0</v>
      </c>
      <c r="V5" s="64"/>
    </row>
    <row r="6" spans="2:22" ht="18" customHeight="1" thickBot="1" x14ac:dyDescent="0.3">
      <c r="B6" s="110" t="s">
        <v>593</v>
      </c>
      <c r="C6" s="118" t="s">
        <v>594</v>
      </c>
      <c r="D6" s="118"/>
      <c r="E6" s="118"/>
      <c r="F6" s="118"/>
      <c r="G6" s="80">
        <f>'D1'!T50</f>
        <v>0</v>
      </c>
      <c r="V6" s="64"/>
    </row>
    <row r="7" spans="2:22" ht="18" customHeight="1" thickBot="1" x14ac:dyDescent="0.3">
      <c r="B7" s="66"/>
      <c r="C7" s="67"/>
      <c r="D7" s="67"/>
      <c r="E7" s="68"/>
      <c r="F7" s="69"/>
      <c r="G7" s="68"/>
      <c r="V7" s="64"/>
    </row>
    <row r="8" spans="2:22" ht="28.5" customHeight="1" thickBot="1" x14ac:dyDescent="0.3">
      <c r="B8" s="389" t="s">
        <v>595</v>
      </c>
      <c r="C8" s="390"/>
      <c r="D8" s="390"/>
      <c r="E8" s="390"/>
      <c r="F8" s="390"/>
      <c r="G8" s="81" t="s">
        <v>596</v>
      </c>
      <c r="V8" s="64"/>
    </row>
    <row r="9" spans="2:22" ht="18" customHeight="1" x14ac:dyDescent="0.25">
      <c r="B9" s="108" t="s">
        <v>597</v>
      </c>
      <c r="C9" s="117" t="s">
        <v>598</v>
      </c>
      <c r="D9" s="117"/>
      <c r="E9" s="117"/>
      <c r="F9" s="117"/>
      <c r="G9" s="82">
        <f>'D2'!T24</f>
        <v>0</v>
      </c>
      <c r="V9" s="64"/>
    </row>
    <row r="10" spans="2:22" ht="21" customHeight="1" thickBot="1" x14ac:dyDescent="0.3">
      <c r="B10" s="110" t="s">
        <v>599</v>
      </c>
      <c r="C10" s="118" t="s">
        <v>600</v>
      </c>
      <c r="D10" s="118"/>
      <c r="E10" s="118"/>
      <c r="F10" s="118"/>
      <c r="G10" s="83">
        <f>'D2'!T25</f>
        <v>0</v>
      </c>
      <c r="I10" s="69"/>
      <c r="J10" s="69"/>
      <c r="K10" s="69"/>
      <c r="L10" s="69"/>
      <c r="M10" s="69"/>
      <c r="N10" s="69"/>
      <c r="O10" s="69"/>
      <c r="P10" s="69"/>
      <c r="Q10" s="69"/>
      <c r="R10" s="69"/>
      <c r="S10" s="69"/>
      <c r="T10" s="69"/>
      <c r="U10" s="52"/>
      <c r="V10" s="64"/>
    </row>
    <row r="11" spans="2:22" ht="25.5" customHeight="1" thickBot="1" x14ac:dyDescent="0.3">
      <c r="B11" s="66"/>
      <c r="C11" s="67"/>
      <c r="D11" s="67"/>
      <c r="E11" s="68"/>
      <c r="F11" s="69"/>
      <c r="G11" s="68"/>
      <c r="U11" s="52"/>
      <c r="V11" s="64"/>
    </row>
    <row r="12" spans="2:22" ht="29.25" customHeight="1" thickBot="1" x14ac:dyDescent="0.3">
      <c r="B12" s="413" t="s">
        <v>601</v>
      </c>
      <c r="C12" s="414"/>
      <c r="D12" s="414"/>
      <c r="E12" s="414"/>
      <c r="F12" s="414"/>
      <c r="G12" s="107" t="s">
        <v>602</v>
      </c>
      <c r="U12" s="52"/>
      <c r="V12" s="64"/>
    </row>
    <row r="13" spans="2:22" ht="18" customHeight="1" x14ac:dyDescent="0.25">
      <c r="B13" s="108" t="s">
        <v>603</v>
      </c>
      <c r="C13" s="119" t="s">
        <v>604</v>
      </c>
      <c r="D13" s="119"/>
      <c r="E13" s="119"/>
      <c r="F13" s="119"/>
      <c r="G13" s="109">
        <f>'D3'!S30</f>
        <v>0</v>
      </c>
      <c r="U13" s="55"/>
      <c r="V13" s="64"/>
    </row>
    <row r="14" spans="2:22" ht="18" customHeight="1" thickBot="1" x14ac:dyDescent="0.3">
      <c r="B14" s="110" t="s">
        <v>605</v>
      </c>
      <c r="C14" s="120" t="s">
        <v>606</v>
      </c>
      <c r="D14" s="120"/>
      <c r="E14" s="120"/>
      <c r="F14" s="120"/>
      <c r="G14" s="111">
        <f>'D3'!S31</f>
        <v>0</v>
      </c>
      <c r="V14" s="64"/>
    </row>
    <row r="15" spans="2:22" ht="18.75" customHeight="1" thickBot="1" x14ac:dyDescent="0.3">
      <c r="B15" s="66"/>
      <c r="C15" s="67"/>
      <c r="D15" s="67"/>
      <c r="E15" s="68"/>
      <c r="F15" s="69"/>
      <c r="G15" s="68"/>
      <c r="V15" s="64"/>
    </row>
    <row r="16" spans="2:22" ht="33" customHeight="1" thickBot="1" x14ac:dyDescent="0.3">
      <c r="B16" s="389" t="s">
        <v>607</v>
      </c>
      <c r="C16" s="390"/>
      <c r="D16" s="390"/>
      <c r="E16" s="390"/>
      <c r="F16" s="390"/>
      <c r="G16" s="81" t="s">
        <v>608</v>
      </c>
      <c r="V16" s="64"/>
    </row>
    <row r="17" spans="2:22" ht="18" customHeight="1" x14ac:dyDescent="0.25">
      <c r="B17" s="108" t="s">
        <v>609</v>
      </c>
      <c r="C17" s="117" t="s">
        <v>610</v>
      </c>
      <c r="D17" s="117"/>
      <c r="E17" s="117"/>
      <c r="F17" s="117"/>
      <c r="G17" s="79">
        <f>'D4'!T28</f>
        <v>0</v>
      </c>
      <c r="V17" s="64"/>
    </row>
    <row r="18" spans="2:22" ht="18" customHeight="1" thickBot="1" x14ac:dyDescent="0.3">
      <c r="B18" s="110" t="s">
        <v>611</v>
      </c>
      <c r="C18" s="118" t="s">
        <v>612</v>
      </c>
      <c r="D18" s="118"/>
      <c r="E18" s="118"/>
      <c r="F18" s="118"/>
      <c r="G18" s="80">
        <f>'D4'!T29</f>
        <v>0</v>
      </c>
      <c r="V18" s="64"/>
    </row>
    <row r="19" spans="2:22" ht="18" customHeight="1" thickBot="1" x14ac:dyDescent="0.3">
      <c r="B19" s="66"/>
      <c r="C19" s="67"/>
      <c r="D19" s="67"/>
      <c r="E19" s="68"/>
      <c r="F19" s="69"/>
      <c r="G19" s="68"/>
      <c r="V19" s="64"/>
    </row>
    <row r="20" spans="2:22" ht="27.75" customHeight="1" thickBot="1" x14ac:dyDescent="0.3">
      <c r="B20" s="389" t="s">
        <v>613</v>
      </c>
      <c r="C20" s="390"/>
      <c r="D20" s="390"/>
      <c r="E20" s="390"/>
      <c r="F20" s="390"/>
      <c r="G20" s="81" t="s">
        <v>614</v>
      </c>
      <c r="V20" s="64"/>
    </row>
    <row r="21" spans="2:22" ht="18" customHeight="1" x14ac:dyDescent="0.25">
      <c r="B21" s="108" t="s">
        <v>615</v>
      </c>
      <c r="C21" s="117" t="s">
        <v>616</v>
      </c>
      <c r="D21" s="117"/>
      <c r="E21" s="117"/>
      <c r="F21" s="117"/>
      <c r="G21" s="79">
        <f>'D5'!T62</f>
        <v>0</v>
      </c>
      <c r="V21" s="64"/>
    </row>
    <row r="22" spans="2:22" ht="18" customHeight="1" thickBot="1" x14ac:dyDescent="0.3">
      <c r="B22" s="110" t="s">
        <v>617</v>
      </c>
      <c r="C22" s="118" t="s">
        <v>618</v>
      </c>
      <c r="D22" s="118"/>
      <c r="E22" s="118"/>
      <c r="F22" s="118"/>
      <c r="G22" s="80">
        <f>'D5'!T63</f>
        <v>0</v>
      </c>
      <c r="V22" s="64"/>
    </row>
    <row r="23" spans="2:22" ht="18" customHeight="1" thickBot="1" x14ac:dyDescent="0.3">
      <c r="B23" s="66"/>
      <c r="C23" s="67"/>
      <c r="D23" s="67"/>
      <c r="E23" s="68"/>
      <c r="F23" s="69"/>
      <c r="G23" s="68"/>
      <c r="V23" s="64"/>
    </row>
    <row r="24" spans="2:22" ht="27.75" customHeight="1" thickBot="1" x14ac:dyDescent="0.3">
      <c r="B24" s="389" t="s">
        <v>619</v>
      </c>
      <c r="C24" s="390"/>
      <c r="D24" s="390"/>
      <c r="E24" s="390"/>
      <c r="F24" s="390"/>
      <c r="G24" s="81" t="s">
        <v>620</v>
      </c>
      <c r="V24" s="64"/>
    </row>
    <row r="25" spans="2:22" ht="18" customHeight="1" x14ac:dyDescent="0.25">
      <c r="B25" s="108" t="s">
        <v>621</v>
      </c>
      <c r="C25" s="117" t="s">
        <v>622</v>
      </c>
      <c r="D25" s="117"/>
      <c r="E25" s="117"/>
      <c r="F25" s="117"/>
      <c r="G25" s="79">
        <f>'D6'!S19</f>
        <v>0</v>
      </c>
      <c r="V25" s="64"/>
    </row>
    <row r="26" spans="2:22" ht="18" customHeight="1" thickBot="1" x14ac:dyDescent="0.3">
      <c r="B26" s="110" t="s">
        <v>623</v>
      </c>
      <c r="C26" s="118" t="s">
        <v>624</v>
      </c>
      <c r="D26" s="118"/>
      <c r="E26" s="118"/>
      <c r="F26" s="118"/>
      <c r="G26" s="80">
        <f>'D6'!S20</f>
        <v>0</v>
      </c>
      <c r="V26" s="64"/>
    </row>
    <row r="27" spans="2:22" ht="18" customHeight="1" thickBot="1" x14ac:dyDescent="0.3">
      <c r="B27" s="70"/>
      <c r="C27" s="71"/>
      <c r="D27" s="71"/>
      <c r="E27" s="72"/>
      <c r="F27" s="74"/>
      <c r="G27" s="73"/>
      <c r="V27" s="64"/>
    </row>
    <row r="28" spans="2:22" ht="26.25" customHeight="1" thickBot="1" x14ac:dyDescent="0.3">
      <c r="B28" s="389" t="s">
        <v>625</v>
      </c>
      <c r="C28" s="390"/>
      <c r="D28" s="390"/>
      <c r="E28" s="390"/>
      <c r="F28" s="390"/>
      <c r="G28" s="81" t="s">
        <v>626</v>
      </c>
      <c r="V28" s="64"/>
    </row>
    <row r="29" spans="2:22" ht="18" customHeight="1" x14ac:dyDescent="0.25">
      <c r="B29" s="108" t="s">
        <v>627</v>
      </c>
      <c r="C29" s="117" t="s">
        <v>628</v>
      </c>
      <c r="D29" s="117"/>
      <c r="E29" s="117"/>
      <c r="F29" s="117"/>
      <c r="G29" s="79">
        <f>'D7'!S16</f>
        <v>0</v>
      </c>
      <c r="V29" s="64"/>
    </row>
    <row r="30" spans="2:22" ht="24.75" customHeight="1" thickBot="1" x14ac:dyDescent="0.3">
      <c r="B30" s="110" t="s">
        <v>629</v>
      </c>
      <c r="C30" s="118" t="s">
        <v>630</v>
      </c>
      <c r="D30" s="118"/>
      <c r="E30" s="118"/>
      <c r="F30" s="118"/>
      <c r="G30" s="80">
        <f>'D7'!S17</f>
        <v>0</v>
      </c>
      <c r="H30" s="75"/>
      <c r="V30" s="64"/>
    </row>
    <row r="31" spans="2:22" ht="28.5" customHeight="1" thickBot="1" x14ac:dyDescent="0.3">
      <c r="B31" s="76"/>
      <c r="C31" s="67"/>
      <c r="D31" s="67"/>
      <c r="E31" s="68"/>
      <c r="F31" s="69"/>
      <c r="G31" s="68"/>
      <c r="H31" s="100"/>
      <c r="V31" s="64"/>
    </row>
    <row r="32" spans="2:22" ht="20.25" customHeight="1" thickBot="1" x14ac:dyDescent="0.3">
      <c r="B32" s="421" t="s">
        <v>631</v>
      </c>
      <c r="C32" s="422"/>
      <c r="D32" s="289"/>
      <c r="E32" s="423">
        <f>AVERAGE(G5,G9,G13,G17,G21,G25,G29)</f>
        <v>0</v>
      </c>
      <c r="F32" s="423"/>
      <c r="G32" s="424"/>
      <c r="H32" s="100" t="e">
        <f>_xlfn.NUMBERVALUE(#REF!)</f>
        <v>#REF!</v>
      </c>
      <c r="V32" s="64"/>
    </row>
    <row r="33" spans="2:22" ht="18" customHeight="1" x14ac:dyDescent="0.25">
      <c r="E33" s="68"/>
      <c r="F33" s="69"/>
      <c r="G33" s="68"/>
      <c r="H33" s="100" t="e">
        <f>_xlfn.NUMBERVALUE(#REF!)</f>
        <v>#REF!</v>
      </c>
      <c r="V33" s="64"/>
    </row>
    <row r="34" spans="2:22" ht="36" customHeight="1" x14ac:dyDescent="0.25">
      <c r="E34" s="394" t="s">
        <v>632</v>
      </c>
      <c r="F34" s="395"/>
      <c r="G34" s="182">
        <f>G5</f>
        <v>0</v>
      </c>
      <c r="V34" s="64"/>
    </row>
    <row r="35" spans="2:22" ht="33" customHeight="1" x14ac:dyDescent="0.25">
      <c r="E35" s="394" t="s">
        <v>633</v>
      </c>
      <c r="F35" s="395"/>
      <c r="G35" s="183">
        <f>G9</f>
        <v>0</v>
      </c>
      <c r="V35" s="64"/>
    </row>
    <row r="36" spans="2:22" ht="28.5" customHeight="1" x14ac:dyDescent="0.25">
      <c r="E36" s="394" t="s">
        <v>634</v>
      </c>
      <c r="F36" s="395"/>
      <c r="G36" s="182">
        <f>G13</f>
        <v>0</v>
      </c>
    </row>
    <row r="37" spans="2:22" ht="27" customHeight="1" x14ac:dyDescent="0.25">
      <c r="E37" s="396" t="s">
        <v>635</v>
      </c>
      <c r="F37" s="397"/>
      <c r="G37" s="182">
        <f>G17</f>
        <v>0</v>
      </c>
    </row>
    <row r="38" spans="2:22" ht="30" customHeight="1" x14ac:dyDescent="0.25">
      <c r="E38" s="394" t="s">
        <v>636</v>
      </c>
      <c r="F38" s="395"/>
      <c r="G38" s="182">
        <f>G21</f>
        <v>0</v>
      </c>
    </row>
    <row r="39" spans="2:22" ht="24.75" customHeight="1" x14ac:dyDescent="0.25">
      <c r="E39" s="394" t="s">
        <v>637</v>
      </c>
      <c r="F39" s="395"/>
      <c r="G39" s="182">
        <f>G25</f>
        <v>0</v>
      </c>
    </row>
    <row r="40" spans="2:22" ht="27.75" customHeight="1" x14ac:dyDescent="0.25">
      <c r="E40" s="394" t="s">
        <v>638</v>
      </c>
      <c r="F40" s="395"/>
      <c r="G40" s="182">
        <f>G29</f>
        <v>0</v>
      </c>
    </row>
    <row r="41" spans="2:22" ht="21" customHeight="1" x14ac:dyDescent="0.25">
      <c r="E41" s="68"/>
      <c r="F41" s="69"/>
      <c r="G41"/>
      <c r="H41"/>
    </row>
    <row r="42" spans="2:22" ht="28.5" customHeight="1" x14ac:dyDescent="0.25">
      <c r="E42" s="68"/>
      <c r="F42" s="69"/>
      <c r="G42"/>
      <c r="H42"/>
    </row>
    <row r="43" spans="2:22" ht="12" customHeight="1" thickBot="1" x14ac:dyDescent="0.3">
      <c r="I43" s="69"/>
      <c r="J43" s="69"/>
      <c r="K43" s="69"/>
      <c r="L43" s="69"/>
      <c r="M43" s="69"/>
      <c r="N43" s="69"/>
      <c r="O43" s="69"/>
      <c r="P43" s="69"/>
      <c r="Q43" s="69"/>
      <c r="R43" s="69"/>
      <c r="S43" s="69"/>
      <c r="T43" s="69"/>
    </row>
    <row r="44" spans="2:22" ht="20.25" customHeight="1" thickBot="1" x14ac:dyDescent="0.3">
      <c r="B44" s="421" t="s">
        <v>639</v>
      </c>
      <c r="C44" s="422"/>
      <c r="D44" s="289"/>
      <c r="E44" s="423">
        <f>AVERAGE(G6,G10,G14,G18,G22,G26,G30)</f>
        <v>0</v>
      </c>
      <c r="F44" s="423"/>
      <c r="G44" s="424"/>
      <c r="I44" s="69"/>
      <c r="J44" s="69"/>
      <c r="K44" s="69"/>
      <c r="L44" s="69"/>
      <c r="M44" s="69"/>
      <c r="N44" s="69"/>
      <c r="O44" s="69"/>
      <c r="P44" s="69"/>
      <c r="Q44" s="69"/>
      <c r="R44" s="69"/>
      <c r="S44" s="69"/>
      <c r="T44" s="69"/>
    </row>
    <row r="45" spans="2:22" ht="12" customHeight="1" x14ac:dyDescent="0.25">
      <c r="E45" s="68"/>
      <c r="F45" s="69"/>
      <c r="G45" s="68"/>
      <c r="I45" s="69"/>
      <c r="J45" s="69"/>
      <c r="K45" s="69"/>
      <c r="L45" s="69"/>
      <c r="M45" s="69"/>
      <c r="N45" s="69"/>
      <c r="O45" s="69"/>
      <c r="P45" s="69"/>
      <c r="Q45" s="69"/>
      <c r="R45" s="69"/>
      <c r="S45" s="69"/>
      <c r="T45" s="69"/>
    </row>
    <row r="46" spans="2:22" ht="30" customHeight="1" x14ac:dyDescent="0.25">
      <c r="E46" s="394" t="s">
        <v>640</v>
      </c>
      <c r="F46" s="395"/>
      <c r="G46" s="182">
        <f>G6</f>
        <v>0</v>
      </c>
    </row>
    <row r="47" spans="2:22" ht="30" customHeight="1" x14ac:dyDescent="0.25">
      <c r="E47" s="394" t="s">
        <v>641</v>
      </c>
      <c r="F47" s="395"/>
      <c r="G47" s="183">
        <f>G10</f>
        <v>0</v>
      </c>
    </row>
    <row r="48" spans="2:22" ht="25.5" customHeight="1" x14ac:dyDescent="0.25">
      <c r="E48" s="394" t="s">
        <v>642</v>
      </c>
      <c r="F48" s="395"/>
      <c r="G48" s="182">
        <f>G14</f>
        <v>0</v>
      </c>
    </row>
    <row r="49" spans="1:9" ht="25.5" customHeight="1" x14ac:dyDescent="0.25">
      <c r="E49" s="396" t="s">
        <v>643</v>
      </c>
      <c r="F49" s="397"/>
      <c r="G49" s="182">
        <f>G18</f>
        <v>0</v>
      </c>
    </row>
    <row r="50" spans="1:9" ht="28.5" customHeight="1" x14ac:dyDescent="0.25">
      <c r="E50" s="394" t="s">
        <v>644</v>
      </c>
      <c r="F50" s="395"/>
      <c r="G50" s="182">
        <f>G22</f>
        <v>0</v>
      </c>
    </row>
    <row r="51" spans="1:9" ht="26.25" customHeight="1" x14ac:dyDescent="0.25">
      <c r="E51" s="394" t="s">
        <v>645</v>
      </c>
      <c r="F51" s="395"/>
      <c r="G51" s="182">
        <f>G26</f>
        <v>0</v>
      </c>
    </row>
    <row r="52" spans="1:9" ht="30" customHeight="1" x14ac:dyDescent="0.25">
      <c r="E52" s="394" t="s">
        <v>646</v>
      </c>
      <c r="F52" s="395"/>
      <c r="G52" s="182">
        <f>G30</f>
        <v>0</v>
      </c>
    </row>
    <row r="53" spans="1:9" ht="15" x14ac:dyDescent="0.25">
      <c r="E53" s="68"/>
      <c r="F53" s="69"/>
      <c r="G53" s="163"/>
    </row>
    <row r="60" spans="1:9" ht="23.25" x14ac:dyDescent="0.25">
      <c r="B60" s="415" t="s">
        <v>647</v>
      </c>
      <c r="C60" s="415"/>
      <c r="D60" s="415"/>
      <c r="E60" s="415"/>
      <c r="F60" s="415"/>
      <c r="G60" s="415"/>
      <c r="H60" s="415"/>
      <c r="I60" s="415"/>
    </row>
    <row r="61" spans="1:9" ht="15" x14ac:dyDescent="0.25">
      <c r="A61" s="200"/>
      <c r="B61" s="306"/>
      <c r="C61" s="306"/>
      <c r="D61" s="306"/>
      <c r="E61" s="306"/>
      <c r="F61" s="299"/>
      <c r="G61" s="307"/>
      <c r="H61" s="307"/>
      <c r="I61" s="64"/>
    </row>
    <row r="62" spans="1:9" ht="31.5" customHeight="1" x14ac:dyDescent="0.25">
      <c r="A62" s="200"/>
      <c r="B62" s="379" t="s">
        <v>648</v>
      </c>
      <c r="C62" s="379"/>
      <c r="D62" s="379"/>
      <c r="E62" s="379"/>
      <c r="F62" s="379"/>
      <c r="G62" s="379"/>
      <c r="H62" s="379"/>
      <c r="I62" s="379"/>
    </row>
    <row r="63" spans="1:9" ht="15" x14ac:dyDescent="0.25">
      <c r="A63" s="200"/>
      <c r="B63" s="201"/>
      <c r="C63" s="201"/>
      <c r="D63" s="201"/>
      <c r="E63" s="201"/>
      <c r="F63" s="201"/>
      <c r="G63" s="200"/>
      <c r="H63" s="200"/>
    </row>
    <row r="64" spans="1:9" ht="15" x14ac:dyDescent="0.25">
      <c r="A64" s="200"/>
      <c r="B64" s="201"/>
      <c r="C64" s="201"/>
      <c r="D64" s="201"/>
      <c r="E64" s="201"/>
      <c r="F64" s="201"/>
      <c r="G64" s="200"/>
      <c r="H64" s="200"/>
    </row>
    <row r="65" spans="1:9" ht="15" x14ac:dyDescent="0.25">
      <c r="A65" s="200"/>
      <c r="B65" s="201"/>
      <c r="C65" s="201"/>
      <c r="D65" s="201"/>
      <c r="E65" s="201"/>
      <c r="F65" s="201"/>
      <c r="G65" s="200"/>
      <c r="H65" s="200"/>
    </row>
    <row r="66" spans="1:9" ht="15" x14ac:dyDescent="0.25">
      <c r="A66" s="200"/>
      <c r="B66" s="201"/>
      <c r="C66" s="201"/>
      <c r="D66" s="201"/>
      <c r="E66" s="201"/>
      <c r="F66" s="201"/>
      <c r="G66" s="200"/>
      <c r="H66" s="200"/>
    </row>
    <row r="67" spans="1:9" ht="15" x14ac:dyDescent="0.25">
      <c r="A67" s="200"/>
      <c r="B67" s="201"/>
      <c r="C67" s="201"/>
      <c r="D67" s="201"/>
      <c r="E67" s="201"/>
      <c r="F67" s="201"/>
      <c r="G67" s="200"/>
      <c r="H67" s="200"/>
    </row>
    <row r="68" spans="1:9" ht="15" x14ac:dyDescent="0.25">
      <c r="A68" s="200"/>
      <c r="B68" s="201"/>
      <c r="C68" s="201"/>
      <c r="D68" s="201"/>
      <c r="E68" s="201"/>
      <c r="F68" s="201"/>
      <c r="G68" s="200"/>
      <c r="H68" s="200"/>
    </row>
    <row r="69" spans="1:9" ht="15" x14ac:dyDescent="0.25">
      <c r="A69" s="200"/>
      <c r="B69" s="201"/>
      <c r="C69" s="201"/>
      <c r="D69" s="201"/>
      <c r="E69" s="201"/>
      <c r="F69" s="201"/>
      <c r="G69" s="200"/>
      <c r="H69" s="200"/>
    </row>
    <row r="70" spans="1:9" ht="15" x14ac:dyDescent="0.25">
      <c r="A70" s="200"/>
      <c r="B70" s="201"/>
      <c r="C70" s="201"/>
      <c r="D70" s="201"/>
      <c r="E70" s="201"/>
      <c r="F70" s="201"/>
      <c r="G70" s="200"/>
      <c r="H70" s="200"/>
    </row>
    <row r="71" spans="1:9" ht="15" x14ac:dyDescent="0.25">
      <c r="A71" s="200"/>
      <c r="B71" s="201"/>
      <c r="C71" s="201"/>
      <c r="D71" s="201"/>
      <c r="E71" s="201"/>
      <c r="F71" s="201"/>
      <c r="G71" s="200"/>
      <c r="H71" s="200"/>
    </row>
    <row r="72" spans="1:9" ht="15" x14ac:dyDescent="0.25">
      <c r="A72" s="200"/>
      <c r="B72" s="201"/>
      <c r="C72" s="201"/>
      <c r="D72" s="201"/>
      <c r="E72" s="201"/>
      <c r="F72" s="201"/>
      <c r="G72" s="200"/>
      <c r="H72" s="200"/>
    </row>
    <row r="73" spans="1:9" ht="22.5" customHeight="1" x14ac:dyDescent="0.25">
      <c r="A73" s="200"/>
      <c r="B73" s="211"/>
      <c r="C73" s="212" t="s">
        <v>649</v>
      </c>
      <c r="D73" s="287"/>
      <c r="E73" s="213"/>
      <c r="F73" s="380" t="s">
        <v>650</v>
      </c>
      <c r="G73" s="380"/>
      <c r="H73" s="214"/>
      <c r="I73" s="212" t="s">
        <v>651</v>
      </c>
    </row>
    <row r="74" spans="1:9" ht="15.75" thickBot="1" x14ac:dyDescent="0.3">
      <c r="A74" s="200"/>
      <c r="B74" s="201"/>
      <c r="C74" s="299"/>
      <c r="D74" s="299"/>
      <c r="E74" s="299"/>
      <c r="F74" s="299"/>
      <c r="G74" s="200"/>
      <c r="H74" s="200"/>
    </row>
    <row r="75" spans="1:9" ht="59.25" customHeight="1" x14ac:dyDescent="0.25">
      <c r="A75" s="200"/>
      <c r="B75" s="416" t="s">
        <v>652</v>
      </c>
      <c r="C75" s="220" t="s">
        <v>653</v>
      </c>
      <c r="D75" s="290"/>
      <c r="E75" s="391"/>
      <c r="F75" s="391"/>
      <c r="G75" s="391"/>
      <c r="H75" s="391"/>
      <c r="I75" s="293"/>
    </row>
    <row r="76" spans="1:9" ht="63.75" customHeight="1" x14ac:dyDescent="0.25">
      <c r="A76" s="200"/>
      <c r="B76" s="417"/>
      <c r="C76" s="221" t="s">
        <v>654</v>
      </c>
      <c r="D76" s="291"/>
      <c r="E76" s="384"/>
      <c r="F76" s="384"/>
      <c r="G76" s="384"/>
      <c r="H76" s="384"/>
      <c r="I76" s="294"/>
    </row>
    <row r="77" spans="1:9" ht="30" x14ac:dyDescent="0.25">
      <c r="A77" s="200"/>
      <c r="B77" s="417"/>
      <c r="C77" s="215" t="s">
        <v>655</v>
      </c>
      <c r="D77" s="292"/>
      <c r="E77" s="385"/>
      <c r="F77" s="385"/>
      <c r="G77" s="385"/>
      <c r="H77" s="385"/>
      <c r="I77" s="294"/>
    </row>
    <row r="78" spans="1:9" ht="15" x14ac:dyDescent="0.25">
      <c r="A78" s="200"/>
      <c r="B78" s="417"/>
      <c r="C78" s="222"/>
      <c r="D78" s="223"/>
      <c r="E78" s="386"/>
      <c r="F78" s="386"/>
      <c r="G78" s="386"/>
      <c r="H78" s="386"/>
      <c r="I78" s="295"/>
    </row>
    <row r="79" spans="1:9" ht="39" customHeight="1" x14ac:dyDescent="0.25">
      <c r="A79" s="200"/>
      <c r="B79" s="417"/>
      <c r="C79" s="221" t="s">
        <v>656</v>
      </c>
      <c r="D79" s="291"/>
      <c r="E79" s="384"/>
      <c r="F79" s="384"/>
      <c r="G79" s="384"/>
      <c r="H79" s="384"/>
      <c r="I79" s="294"/>
    </row>
    <row r="80" spans="1:9" ht="35.25" customHeight="1" x14ac:dyDescent="0.25">
      <c r="A80" s="200"/>
      <c r="B80" s="417"/>
      <c r="C80" s="238" t="s">
        <v>657</v>
      </c>
      <c r="D80" s="245"/>
      <c r="E80" s="245"/>
      <c r="F80" s="245"/>
      <c r="G80" s="246"/>
      <c r="H80" s="246"/>
      <c r="I80" s="295"/>
    </row>
    <row r="81" spans="1:9" ht="36" customHeight="1" x14ac:dyDescent="0.25">
      <c r="A81" s="200"/>
      <c r="B81" s="417"/>
      <c r="C81" s="243" t="s">
        <v>658</v>
      </c>
      <c r="D81" s="244" t="s">
        <v>743</v>
      </c>
      <c r="E81" s="381" t="s">
        <v>659</v>
      </c>
      <c r="F81" s="381"/>
      <c r="G81" s="381"/>
      <c r="H81" s="381"/>
      <c r="I81" s="298" t="str">
        <f>'D5'!T12</f>
        <v/>
      </c>
    </row>
    <row r="82" spans="1:9" ht="43.5" customHeight="1" x14ac:dyDescent="0.25">
      <c r="A82" s="200"/>
      <c r="B82" s="417"/>
      <c r="C82" s="243" t="s">
        <v>660</v>
      </c>
      <c r="D82" s="244" t="s">
        <v>744</v>
      </c>
      <c r="E82" s="381" t="s">
        <v>661</v>
      </c>
      <c r="F82" s="381"/>
      <c r="G82" s="381"/>
      <c r="H82" s="381"/>
      <c r="I82" s="298" t="str">
        <f>'D1'!T30</f>
        <v/>
      </c>
    </row>
    <row r="83" spans="1:9" ht="35.25" customHeight="1" x14ac:dyDescent="0.25">
      <c r="A83" s="200"/>
      <c r="B83" s="417"/>
      <c r="C83" s="222" t="s">
        <v>662</v>
      </c>
      <c r="D83" s="224"/>
      <c r="E83" s="382"/>
      <c r="F83" s="382"/>
      <c r="G83" s="382"/>
      <c r="H83" s="382"/>
      <c r="I83" s="296"/>
    </row>
    <row r="84" spans="1:9" ht="36" customHeight="1" x14ac:dyDescent="0.25">
      <c r="A84" s="200"/>
      <c r="B84" s="417"/>
      <c r="C84" s="238" t="s">
        <v>663</v>
      </c>
      <c r="D84" s="240"/>
      <c r="E84" s="383"/>
      <c r="F84" s="383"/>
      <c r="G84" s="383"/>
      <c r="H84" s="383"/>
      <c r="I84" s="296"/>
    </row>
    <row r="85" spans="1:9" ht="44.25" customHeight="1" x14ac:dyDescent="0.25">
      <c r="A85" s="200"/>
      <c r="B85" s="417"/>
      <c r="C85" s="243" t="s">
        <v>664</v>
      </c>
      <c r="D85" s="244" t="s">
        <v>745</v>
      </c>
      <c r="E85" s="381" t="s">
        <v>665</v>
      </c>
      <c r="F85" s="381"/>
      <c r="G85" s="381"/>
      <c r="H85" s="381"/>
      <c r="I85" s="298" t="str">
        <f>'D5'!T30</f>
        <v/>
      </c>
    </row>
    <row r="86" spans="1:9" ht="36.75" customHeight="1" x14ac:dyDescent="0.25">
      <c r="A86" s="200"/>
      <c r="B86" s="417"/>
      <c r="C86" s="243" t="s">
        <v>666</v>
      </c>
      <c r="D86" s="244" t="s">
        <v>746</v>
      </c>
      <c r="E86" s="381" t="s">
        <v>667</v>
      </c>
      <c r="F86" s="381"/>
      <c r="G86" s="381"/>
      <c r="H86" s="381"/>
      <c r="I86" s="298" t="str">
        <f>'D5'!T29</f>
        <v/>
      </c>
    </row>
    <row r="87" spans="1:9" ht="59.25" customHeight="1" x14ac:dyDescent="0.25">
      <c r="A87" s="200"/>
      <c r="B87" s="417"/>
      <c r="C87" s="243" t="s">
        <v>668</v>
      </c>
      <c r="D87" s="244" t="s">
        <v>747</v>
      </c>
      <c r="E87" s="381" t="s">
        <v>669</v>
      </c>
      <c r="F87" s="381"/>
      <c r="G87" s="381"/>
      <c r="H87" s="381"/>
      <c r="I87" s="298" t="str">
        <f>'D1'!T25</f>
        <v/>
      </c>
    </row>
    <row r="88" spans="1:9" ht="15" x14ac:dyDescent="0.25">
      <c r="A88" s="200"/>
      <c r="B88" s="417"/>
      <c r="C88" s="215" t="s">
        <v>670</v>
      </c>
      <c r="D88" s="207"/>
      <c r="E88" s="392"/>
      <c r="F88" s="392"/>
      <c r="G88" s="392"/>
      <c r="H88" s="392"/>
      <c r="I88" s="296"/>
    </row>
    <row r="89" spans="1:9" ht="15" x14ac:dyDescent="0.25">
      <c r="A89" s="200"/>
      <c r="B89" s="417"/>
      <c r="C89" s="222"/>
      <c r="D89" s="224"/>
      <c r="E89" s="393"/>
      <c r="F89" s="393"/>
      <c r="G89" s="393"/>
      <c r="H89" s="393"/>
      <c r="I89" s="296"/>
    </row>
    <row r="90" spans="1:9" ht="15" x14ac:dyDescent="0.25">
      <c r="A90" s="200"/>
      <c r="B90" s="417"/>
      <c r="C90" s="221" t="s">
        <v>671</v>
      </c>
      <c r="D90" s="225"/>
      <c r="E90" s="373"/>
      <c r="F90" s="373"/>
      <c r="G90" s="373"/>
      <c r="H90" s="373"/>
      <c r="I90" s="296"/>
    </row>
    <row r="91" spans="1:9" ht="25.5" customHeight="1" x14ac:dyDescent="0.25">
      <c r="A91" s="200"/>
      <c r="B91" s="418"/>
      <c r="C91" s="231" t="s">
        <v>672</v>
      </c>
      <c r="D91" s="242"/>
      <c r="E91" s="376"/>
      <c r="F91" s="376"/>
      <c r="G91" s="376"/>
      <c r="H91" s="376"/>
      <c r="I91" s="296"/>
    </row>
    <row r="92" spans="1:9" ht="38.25" customHeight="1" x14ac:dyDescent="0.25">
      <c r="A92" s="200"/>
      <c r="B92" s="419" t="s">
        <v>673</v>
      </c>
      <c r="C92" s="234" t="s">
        <v>674</v>
      </c>
      <c r="D92" s="235" t="s">
        <v>748</v>
      </c>
      <c r="E92" s="375" t="s">
        <v>675</v>
      </c>
      <c r="F92" s="375"/>
      <c r="G92" s="375"/>
      <c r="H92" s="375"/>
      <c r="I92" s="298" t="str">
        <f>'D5'!T14</f>
        <v/>
      </c>
    </row>
    <row r="93" spans="1:9" ht="36" customHeight="1" x14ac:dyDescent="0.25">
      <c r="A93" s="200"/>
      <c r="B93" s="419"/>
      <c r="C93" s="222" t="s">
        <v>676</v>
      </c>
      <c r="D93" s="241"/>
      <c r="E93" s="387"/>
      <c r="F93" s="387"/>
      <c r="G93" s="387"/>
      <c r="H93" s="387"/>
      <c r="I93" s="296"/>
    </row>
    <row r="94" spans="1:9" ht="31.5" customHeight="1" x14ac:dyDescent="0.25">
      <c r="A94" s="200"/>
      <c r="B94" s="419"/>
      <c r="C94" s="221" t="s">
        <v>677</v>
      </c>
      <c r="D94" s="226"/>
      <c r="E94" s="388"/>
      <c r="F94" s="388"/>
      <c r="G94" s="388"/>
      <c r="H94" s="388"/>
      <c r="I94" s="296"/>
    </row>
    <row r="95" spans="1:9" ht="36" customHeight="1" x14ac:dyDescent="0.25">
      <c r="A95" s="200"/>
      <c r="B95" s="419"/>
      <c r="C95" s="238" t="s">
        <v>678</v>
      </c>
      <c r="D95" s="239"/>
      <c r="E95" s="376"/>
      <c r="F95" s="376"/>
      <c r="G95" s="376"/>
      <c r="H95" s="376"/>
      <c r="I95" s="296"/>
    </row>
    <row r="96" spans="1:9" ht="38.25" customHeight="1" x14ac:dyDescent="0.25">
      <c r="A96" s="200"/>
      <c r="B96" s="419"/>
      <c r="C96" s="217" t="s">
        <v>679</v>
      </c>
      <c r="D96" s="208" t="s">
        <v>749</v>
      </c>
      <c r="E96" s="377" t="s">
        <v>680</v>
      </c>
      <c r="F96" s="377"/>
      <c r="G96" s="377"/>
      <c r="H96" s="377"/>
      <c r="I96" s="298" t="str">
        <f>'D3'!S10</f>
        <v/>
      </c>
    </row>
    <row r="97" spans="1:10" ht="32.25" customHeight="1" x14ac:dyDescent="0.25">
      <c r="A97" s="200"/>
      <c r="B97" s="419"/>
      <c r="C97" s="234"/>
      <c r="D97" s="235" t="s">
        <v>750</v>
      </c>
      <c r="E97" s="374" t="s">
        <v>681</v>
      </c>
      <c r="F97" s="374"/>
      <c r="G97" s="374"/>
      <c r="H97" s="374"/>
      <c r="I97" s="298" t="str">
        <f>'D3'!S12</f>
        <v/>
      </c>
    </row>
    <row r="98" spans="1:10" ht="30.75" customHeight="1" x14ac:dyDescent="0.25">
      <c r="A98" s="200"/>
      <c r="B98" s="419"/>
      <c r="C98" s="217" t="s">
        <v>682</v>
      </c>
      <c r="D98" s="208" t="s">
        <v>751</v>
      </c>
      <c r="E98" s="377" t="s">
        <v>683</v>
      </c>
      <c r="F98" s="377"/>
      <c r="G98" s="377"/>
      <c r="H98" s="377"/>
      <c r="I98" s="298" t="str">
        <f>'D3'!S14</f>
        <v/>
      </c>
      <c r="J98" s="64"/>
    </row>
    <row r="99" spans="1:10" ht="39.75" customHeight="1" x14ac:dyDescent="0.25">
      <c r="A99" s="200"/>
      <c r="B99" s="419"/>
      <c r="C99" s="217"/>
      <c r="D99" s="208" t="s">
        <v>752</v>
      </c>
      <c r="E99" s="378" t="s">
        <v>684</v>
      </c>
      <c r="F99" s="378"/>
      <c r="G99" s="378"/>
      <c r="H99" s="378"/>
      <c r="I99" s="298" t="str">
        <f>'D3'!S26</f>
        <v/>
      </c>
      <c r="J99" s="64"/>
    </row>
    <row r="100" spans="1:10" ht="29.25" customHeight="1" x14ac:dyDescent="0.25">
      <c r="A100" s="200"/>
      <c r="B100" s="419"/>
      <c r="C100" s="217"/>
      <c r="D100" s="208" t="s">
        <v>753</v>
      </c>
      <c r="E100" s="378" t="s">
        <v>685</v>
      </c>
      <c r="F100" s="378"/>
      <c r="G100" s="378"/>
      <c r="H100" s="378"/>
      <c r="I100" s="298" t="str">
        <f>'D3'!S27</f>
        <v/>
      </c>
      <c r="J100" s="64"/>
    </row>
    <row r="101" spans="1:10" ht="56.25" customHeight="1" x14ac:dyDescent="0.25">
      <c r="A101" s="200"/>
      <c r="B101" s="419"/>
      <c r="C101" s="217"/>
      <c r="D101" s="208" t="s">
        <v>754</v>
      </c>
      <c r="E101" s="378" t="s">
        <v>686</v>
      </c>
      <c r="F101" s="378"/>
      <c r="G101" s="378"/>
      <c r="H101" s="378"/>
      <c r="I101" s="298" t="str">
        <f>'D3'!S24</f>
        <v/>
      </c>
      <c r="J101" s="64"/>
    </row>
    <row r="102" spans="1:10" ht="33" customHeight="1" x14ac:dyDescent="0.25">
      <c r="A102" s="200"/>
      <c r="B102" s="419"/>
      <c r="C102" s="234"/>
      <c r="D102" s="235" t="s">
        <v>755</v>
      </c>
      <c r="E102" s="374" t="s">
        <v>687</v>
      </c>
      <c r="F102" s="374"/>
      <c r="G102" s="374"/>
      <c r="H102" s="374"/>
      <c r="I102" s="298" t="str">
        <f>'D3'!S23</f>
        <v/>
      </c>
      <c r="J102" s="64"/>
    </row>
    <row r="103" spans="1:10" ht="40.5" customHeight="1" x14ac:dyDescent="0.25">
      <c r="A103" s="200"/>
      <c r="B103" s="419"/>
      <c r="C103" s="234" t="s">
        <v>688</v>
      </c>
      <c r="D103" s="235" t="s">
        <v>756</v>
      </c>
      <c r="E103" s="375" t="s">
        <v>689</v>
      </c>
      <c r="F103" s="375"/>
      <c r="G103" s="375"/>
      <c r="H103" s="375"/>
      <c r="I103" s="298" t="str">
        <f>'D3'!S28</f>
        <v/>
      </c>
      <c r="J103" s="64"/>
    </row>
    <row r="104" spans="1:10" ht="45" customHeight="1" x14ac:dyDescent="0.25">
      <c r="A104" s="200"/>
      <c r="B104" s="419"/>
      <c r="C104" s="234" t="s">
        <v>690</v>
      </c>
      <c r="D104" s="235" t="s">
        <v>757</v>
      </c>
      <c r="E104" s="375" t="s">
        <v>691</v>
      </c>
      <c r="F104" s="375"/>
      <c r="G104" s="375"/>
      <c r="H104" s="375"/>
      <c r="I104" s="298" t="str">
        <f>'D3'!S12</f>
        <v/>
      </c>
      <c r="J104" s="64"/>
    </row>
    <row r="105" spans="1:10" ht="35.25" customHeight="1" x14ac:dyDescent="0.25">
      <c r="A105" s="200"/>
      <c r="B105" s="419"/>
      <c r="C105" s="234" t="s">
        <v>692</v>
      </c>
      <c r="D105" s="235" t="s">
        <v>758</v>
      </c>
      <c r="E105" s="377" t="s">
        <v>693</v>
      </c>
      <c r="F105" s="377"/>
      <c r="G105" s="377"/>
      <c r="H105" s="377"/>
      <c r="I105" s="298" t="str">
        <f>'D5'!T42</f>
        <v/>
      </c>
      <c r="J105" s="64"/>
    </row>
    <row r="106" spans="1:10" ht="35.25" customHeight="1" x14ac:dyDescent="0.25">
      <c r="A106" s="200"/>
      <c r="B106" s="419"/>
      <c r="C106" s="408" t="s">
        <v>694</v>
      </c>
      <c r="D106" s="235"/>
      <c r="E106" s="377" t="s">
        <v>695</v>
      </c>
      <c r="F106" s="377"/>
      <c r="G106" s="377"/>
      <c r="H106" s="377"/>
      <c r="I106" s="298" t="str">
        <f>'D1'!T37</f>
        <v/>
      </c>
      <c r="J106" s="64"/>
    </row>
    <row r="107" spans="1:10" ht="38.25" customHeight="1" x14ac:dyDescent="0.25">
      <c r="A107" s="200"/>
      <c r="B107" s="419"/>
      <c r="C107" s="409"/>
      <c r="D107" s="235" t="s">
        <v>759</v>
      </c>
      <c r="E107" s="374" t="s">
        <v>696</v>
      </c>
      <c r="F107" s="374"/>
      <c r="G107" s="374"/>
      <c r="H107" s="374"/>
      <c r="I107" s="298" t="str">
        <f>'D3'!S27</f>
        <v/>
      </c>
      <c r="J107" s="64"/>
    </row>
    <row r="108" spans="1:10" ht="32.25" customHeight="1" x14ac:dyDescent="0.25">
      <c r="A108" s="200"/>
      <c r="B108" s="419"/>
      <c r="C108" s="234" t="s">
        <v>697</v>
      </c>
      <c r="D108" s="235" t="s">
        <v>760</v>
      </c>
      <c r="E108" s="374" t="s">
        <v>698</v>
      </c>
      <c r="F108" s="374"/>
      <c r="G108" s="374"/>
      <c r="H108" s="374"/>
      <c r="I108" s="298" t="str">
        <f>'D2'!T11</f>
        <v/>
      </c>
    </row>
    <row r="109" spans="1:10" ht="31.5" customHeight="1" x14ac:dyDescent="0.25">
      <c r="A109" s="200"/>
      <c r="B109" s="419"/>
      <c r="C109" s="236" t="s">
        <v>699</v>
      </c>
      <c r="D109" s="237"/>
      <c r="E109" s="372"/>
      <c r="F109" s="372"/>
      <c r="G109" s="372"/>
      <c r="H109" s="372"/>
      <c r="I109" s="296"/>
    </row>
    <row r="110" spans="1:10" ht="47.25" customHeight="1" x14ac:dyDescent="0.25">
      <c r="A110" s="200"/>
      <c r="B110" s="420"/>
      <c r="C110" s="234" t="s">
        <v>700</v>
      </c>
      <c r="D110" s="235" t="s">
        <v>761</v>
      </c>
      <c r="E110" s="375" t="s">
        <v>701</v>
      </c>
      <c r="F110" s="375"/>
      <c r="G110" s="375"/>
      <c r="H110" s="375"/>
      <c r="I110" s="298" t="str">
        <f>'D2'!T10</f>
        <v/>
      </c>
    </row>
    <row r="111" spans="1:10" ht="41.25" customHeight="1" x14ac:dyDescent="0.25">
      <c r="A111" s="200"/>
      <c r="B111" s="400" t="s">
        <v>702</v>
      </c>
      <c r="C111" s="218" t="s">
        <v>703</v>
      </c>
      <c r="D111" s="219" t="s">
        <v>762</v>
      </c>
      <c r="E111" s="371" t="s">
        <v>704</v>
      </c>
      <c r="F111" s="371"/>
      <c r="G111" s="371"/>
      <c r="H111" s="371"/>
      <c r="I111" s="298" t="str">
        <f>'D1'!T12</f>
        <v/>
      </c>
    </row>
    <row r="112" spans="1:10" ht="30.75" customHeight="1" x14ac:dyDescent="0.25">
      <c r="A112" s="200"/>
      <c r="B112" s="401"/>
      <c r="C112" s="227"/>
      <c r="D112" s="228" t="s">
        <v>763</v>
      </c>
      <c r="E112" s="370" t="s">
        <v>705</v>
      </c>
      <c r="F112" s="370"/>
      <c r="G112" s="370"/>
      <c r="H112" s="370"/>
      <c r="I112" s="298" t="str">
        <f>'D1'!T13</f>
        <v/>
      </c>
    </row>
    <row r="113" spans="1:9" ht="33" customHeight="1" x14ac:dyDescent="0.25">
      <c r="A113" s="200"/>
      <c r="B113" s="401"/>
      <c r="C113" s="227" t="s">
        <v>706</v>
      </c>
      <c r="D113" s="229" t="s">
        <v>764</v>
      </c>
      <c r="E113" s="406" t="s">
        <v>707</v>
      </c>
      <c r="F113" s="406"/>
      <c r="G113" s="406"/>
      <c r="H113" s="406"/>
      <c r="I113" s="298" t="str">
        <f>'D1'!T29</f>
        <v/>
      </c>
    </row>
    <row r="114" spans="1:9" ht="30" customHeight="1" x14ac:dyDescent="0.25">
      <c r="A114" s="200"/>
      <c r="B114" s="401"/>
      <c r="C114" s="218" t="s">
        <v>708</v>
      </c>
      <c r="D114" s="219" t="s">
        <v>765</v>
      </c>
      <c r="E114" s="371" t="s">
        <v>709</v>
      </c>
      <c r="F114" s="371"/>
      <c r="G114" s="371"/>
      <c r="H114" s="371"/>
      <c r="I114" s="402" t="str">
        <f>'D5'!T16</f>
        <v/>
      </c>
    </row>
    <row r="115" spans="1:9" ht="25.5" customHeight="1" x14ac:dyDescent="0.25">
      <c r="A115" s="200"/>
      <c r="B115" s="401"/>
      <c r="C115" s="218" t="s">
        <v>710</v>
      </c>
      <c r="D115" s="209"/>
      <c r="E115" s="407"/>
      <c r="F115" s="407"/>
      <c r="G115" s="407"/>
      <c r="H115" s="407"/>
      <c r="I115" s="403"/>
    </row>
    <row r="116" spans="1:9" ht="24.75" customHeight="1" x14ac:dyDescent="0.25">
      <c r="A116" s="200"/>
      <c r="B116" s="401"/>
      <c r="C116" s="227" t="s">
        <v>711</v>
      </c>
      <c r="D116" s="288"/>
      <c r="E116" s="370"/>
      <c r="F116" s="370"/>
      <c r="G116" s="370"/>
      <c r="H116" s="370"/>
      <c r="I116" s="404"/>
    </row>
    <row r="117" spans="1:9" ht="33" customHeight="1" x14ac:dyDescent="0.25">
      <c r="A117" s="200"/>
      <c r="B117" s="401"/>
      <c r="C117" s="227" t="s">
        <v>712</v>
      </c>
      <c r="D117" s="229" t="s">
        <v>766</v>
      </c>
      <c r="E117" s="406" t="s">
        <v>713</v>
      </c>
      <c r="F117" s="406"/>
      <c r="G117" s="406"/>
      <c r="H117" s="406"/>
      <c r="I117" s="298" t="str">
        <f>'D5'!T52</f>
        <v/>
      </c>
    </row>
    <row r="118" spans="1:9" ht="53.25" customHeight="1" x14ac:dyDescent="0.25">
      <c r="A118" s="200"/>
      <c r="B118" s="401"/>
      <c r="C118" s="227" t="s">
        <v>714</v>
      </c>
      <c r="D118" s="229" t="s">
        <v>767</v>
      </c>
      <c r="E118" s="406" t="s">
        <v>715</v>
      </c>
      <c r="F118" s="406"/>
      <c r="G118" s="406"/>
      <c r="H118" s="406"/>
      <c r="I118" s="298" t="str">
        <f>'D1'!T24</f>
        <v/>
      </c>
    </row>
    <row r="119" spans="1:9" ht="39" customHeight="1" x14ac:dyDescent="0.25">
      <c r="A119" s="200"/>
      <c r="B119" s="401"/>
      <c r="C119" s="227" t="s">
        <v>716</v>
      </c>
      <c r="D119" s="229" t="s">
        <v>768</v>
      </c>
      <c r="E119" s="406" t="s">
        <v>717</v>
      </c>
      <c r="F119" s="406"/>
      <c r="G119" s="406"/>
      <c r="H119" s="406"/>
      <c r="I119" s="298" t="str">
        <f>'D5'!T28</f>
        <v/>
      </c>
    </row>
    <row r="120" spans="1:9" ht="37.5" customHeight="1" x14ac:dyDescent="0.25">
      <c r="A120" s="200"/>
      <c r="B120" s="401"/>
      <c r="C120" s="227" t="s">
        <v>718</v>
      </c>
      <c r="D120" s="229" t="s">
        <v>769</v>
      </c>
      <c r="E120" s="406" t="s">
        <v>719</v>
      </c>
      <c r="F120" s="406"/>
      <c r="G120" s="406"/>
      <c r="H120" s="406"/>
      <c r="I120" s="298" t="str">
        <f>'D5'!T33</f>
        <v/>
      </c>
    </row>
    <row r="121" spans="1:9" ht="45.75" customHeight="1" x14ac:dyDescent="0.25">
      <c r="A121" s="200"/>
      <c r="B121" s="401"/>
      <c r="C121" s="227" t="s">
        <v>720</v>
      </c>
      <c r="D121" s="229" t="s">
        <v>770</v>
      </c>
      <c r="E121" s="406" t="s">
        <v>721</v>
      </c>
      <c r="F121" s="406"/>
      <c r="G121" s="406"/>
      <c r="H121" s="406"/>
      <c r="I121" s="298" t="str">
        <f>'D1'!T38</f>
        <v/>
      </c>
    </row>
    <row r="122" spans="1:9" ht="48" customHeight="1" x14ac:dyDescent="0.25">
      <c r="A122" s="200"/>
      <c r="B122" s="401"/>
      <c r="C122" s="218" t="s">
        <v>722</v>
      </c>
      <c r="D122" s="219" t="s">
        <v>771</v>
      </c>
      <c r="E122" s="371" t="s">
        <v>723</v>
      </c>
      <c r="F122" s="371"/>
      <c r="G122" s="371"/>
      <c r="H122" s="371"/>
      <c r="I122" s="298" t="str">
        <f>'D1'!T38</f>
        <v/>
      </c>
    </row>
    <row r="123" spans="1:9" ht="46.5" customHeight="1" x14ac:dyDescent="0.25">
      <c r="A123" s="200"/>
      <c r="B123" s="401"/>
      <c r="C123" s="218"/>
      <c r="D123" s="210" t="s">
        <v>772</v>
      </c>
      <c r="E123" s="407" t="s">
        <v>724</v>
      </c>
      <c r="F123" s="407"/>
      <c r="G123" s="407"/>
      <c r="H123" s="407"/>
      <c r="I123" s="298" t="str">
        <f>'D5'!T20</f>
        <v/>
      </c>
    </row>
    <row r="124" spans="1:9" ht="39.75" customHeight="1" x14ac:dyDescent="0.25">
      <c r="A124" s="200"/>
      <c r="B124" s="401"/>
      <c r="C124" s="227"/>
      <c r="D124" s="228" t="s">
        <v>773</v>
      </c>
      <c r="E124" s="370" t="s">
        <v>725</v>
      </c>
      <c r="F124" s="370"/>
      <c r="G124" s="370"/>
      <c r="H124" s="370"/>
      <c r="I124" s="298" t="str">
        <f>'D5'!T22</f>
        <v/>
      </c>
    </row>
    <row r="125" spans="1:9" ht="42" customHeight="1" x14ac:dyDescent="0.25">
      <c r="A125" s="200"/>
      <c r="B125" s="401"/>
      <c r="C125" s="218" t="s">
        <v>726</v>
      </c>
      <c r="D125" s="219" t="s">
        <v>774</v>
      </c>
      <c r="E125" s="371" t="s">
        <v>727</v>
      </c>
      <c r="F125" s="371"/>
      <c r="G125" s="371"/>
      <c r="H125" s="371"/>
      <c r="I125" s="298" t="str">
        <f>'D5'!T54</f>
        <v/>
      </c>
    </row>
    <row r="126" spans="1:9" ht="45" customHeight="1" x14ac:dyDescent="0.25">
      <c r="A126" s="200"/>
      <c r="B126" s="401"/>
      <c r="C126" s="232"/>
      <c r="D126" s="233" t="s">
        <v>775</v>
      </c>
      <c r="E126" s="370" t="s">
        <v>728</v>
      </c>
      <c r="F126" s="370"/>
      <c r="G126" s="370"/>
      <c r="H126" s="370"/>
      <c r="I126" s="298" t="str">
        <f>'D5'!T56</f>
        <v/>
      </c>
    </row>
    <row r="127" spans="1:9" ht="36.75" customHeight="1" x14ac:dyDescent="0.25">
      <c r="A127" s="200"/>
      <c r="B127" s="401"/>
      <c r="C127" s="231" t="s">
        <v>729</v>
      </c>
      <c r="D127" s="230"/>
      <c r="E127" s="372"/>
      <c r="F127" s="372"/>
      <c r="G127" s="372"/>
      <c r="H127" s="372"/>
      <c r="I127" s="296"/>
    </row>
    <row r="128" spans="1:9" ht="39" customHeight="1" x14ac:dyDescent="0.25">
      <c r="A128" s="200"/>
      <c r="B128" s="401"/>
      <c r="C128" s="218" t="s">
        <v>730</v>
      </c>
      <c r="D128" s="219" t="s">
        <v>776</v>
      </c>
      <c r="E128" s="371" t="s">
        <v>731</v>
      </c>
      <c r="F128" s="371"/>
      <c r="G128" s="371"/>
      <c r="H128" s="371"/>
      <c r="I128" s="298" t="str">
        <f>'D5'!T59</f>
        <v/>
      </c>
    </row>
    <row r="129" spans="1:9" ht="39.75" customHeight="1" x14ac:dyDescent="0.25">
      <c r="A129" s="200"/>
      <c r="B129" s="401"/>
      <c r="C129" s="227"/>
      <c r="D129" s="228" t="s">
        <v>777</v>
      </c>
      <c r="E129" s="370" t="s">
        <v>732</v>
      </c>
      <c r="F129" s="370"/>
      <c r="G129" s="370"/>
      <c r="H129" s="370"/>
      <c r="I129" s="298" t="str">
        <f>'D5'!T24</f>
        <v/>
      </c>
    </row>
    <row r="130" spans="1:9" ht="38.25" customHeight="1" x14ac:dyDescent="0.25">
      <c r="A130" s="200"/>
      <c r="B130" s="398" t="s">
        <v>733</v>
      </c>
      <c r="C130" s="248" t="s">
        <v>734</v>
      </c>
      <c r="D130" s="249" t="s">
        <v>778</v>
      </c>
      <c r="E130" s="405" t="s">
        <v>735</v>
      </c>
      <c r="F130" s="405"/>
      <c r="G130" s="405"/>
      <c r="H130" s="405"/>
      <c r="I130" s="298" t="str">
        <f>'D5'!T53</f>
        <v/>
      </c>
    </row>
    <row r="131" spans="1:9" ht="43.5" customHeight="1" x14ac:dyDescent="0.25">
      <c r="A131" s="200"/>
      <c r="B131" s="398"/>
      <c r="C131" s="248" t="s">
        <v>736</v>
      </c>
      <c r="D131" s="249" t="s">
        <v>779</v>
      </c>
      <c r="E131" s="405" t="s">
        <v>737</v>
      </c>
      <c r="F131" s="405"/>
      <c r="G131" s="405"/>
      <c r="H131" s="405"/>
      <c r="I131" s="298" t="str">
        <f>'D5'!T51</f>
        <v/>
      </c>
    </row>
    <row r="132" spans="1:9" ht="48" customHeight="1" x14ac:dyDescent="0.25">
      <c r="A132" s="200"/>
      <c r="B132" s="398"/>
      <c r="C132" s="248" t="s">
        <v>738</v>
      </c>
      <c r="D132" s="250" t="s">
        <v>780</v>
      </c>
      <c r="E132" s="405" t="s">
        <v>739</v>
      </c>
      <c r="F132" s="405"/>
      <c r="G132" s="405"/>
      <c r="H132" s="405"/>
      <c r="I132" s="298" t="str">
        <f>'D1'!T33</f>
        <v/>
      </c>
    </row>
    <row r="133" spans="1:9" ht="42.75" customHeight="1" x14ac:dyDescent="0.25">
      <c r="A133" s="200"/>
      <c r="B133" s="398"/>
      <c r="C133" s="222" t="s">
        <v>740</v>
      </c>
      <c r="D133" s="224"/>
      <c r="E133" s="382"/>
      <c r="F133" s="382"/>
      <c r="G133" s="382"/>
      <c r="H133" s="382"/>
      <c r="I133" s="296"/>
    </row>
    <row r="134" spans="1:9" ht="48" customHeight="1" x14ac:dyDescent="0.25">
      <c r="A134" s="200"/>
      <c r="B134" s="398"/>
      <c r="C134" s="221" t="s">
        <v>741</v>
      </c>
      <c r="D134" s="225"/>
      <c r="E134" s="373"/>
      <c r="F134" s="373"/>
      <c r="G134" s="373"/>
      <c r="H134" s="373"/>
      <c r="I134" s="296"/>
    </row>
    <row r="135" spans="1:9" ht="33.75" customHeight="1" thickBot="1" x14ac:dyDescent="0.3">
      <c r="A135" s="200"/>
      <c r="B135" s="399"/>
      <c r="C135" s="216" t="s">
        <v>742</v>
      </c>
      <c r="D135" s="206"/>
      <c r="E135" s="369"/>
      <c r="F135" s="369"/>
      <c r="G135" s="369"/>
      <c r="H135" s="369"/>
      <c r="I135" s="297"/>
    </row>
  </sheetData>
  <sheetProtection formatCells="0" formatColumns="0" formatRows="0" insertColumns="0" insertRows="0" insertHyperlinks="0" deleteColumns="0" deleteRows="0" sort="0" autoFilter="0" pivotTables="0"/>
  <mergeCells count="91">
    <mergeCell ref="E46:F46"/>
    <mergeCell ref="E47:F47"/>
    <mergeCell ref="E48:F48"/>
    <mergeCell ref="E49:F49"/>
    <mergeCell ref="E50:F50"/>
    <mergeCell ref="C106:C107"/>
    <mergeCell ref="E106:H106"/>
    <mergeCell ref="E92:H92"/>
    <mergeCell ref="B2:G2"/>
    <mergeCell ref="B4:F4"/>
    <mergeCell ref="B8:F8"/>
    <mergeCell ref="B12:F12"/>
    <mergeCell ref="B16:F16"/>
    <mergeCell ref="B60:I60"/>
    <mergeCell ref="B75:B91"/>
    <mergeCell ref="B92:B110"/>
    <mergeCell ref="B24:F24"/>
    <mergeCell ref="B44:C44"/>
    <mergeCell ref="E44:G44"/>
    <mergeCell ref="B32:C32"/>
    <mergeCell ref="E32:G32"/>
    <mergeCell ref="B130:B135"/>
    <mergeCell ref="B111:B129"/>
    <mergeCell ref="I114:I116"/>
    <mergeCell ref="E130:H130"/>
    <mergeCell ref="E131:H131"/>
    <mergeCell ref="E120:H120"/>
    <mergeCell ref="E113:H113"/>
    <mergeCell ref="E114:H116"/>
    <mergeCell ref="E117:H117"/>
    <mergeCell ref="E118:H118"/>
    <mergeCell ref="E119:H119"/>
    <mergeCell ref="E121:H121"/>
    <mergeCell ref="E122:H122"/>
    <mergeCell ref="E123:H123"/>
    <mergeCell ref="E132:H132"/>
    <mergeCell ref="E133:H133"/>
    <mergeCell ref="E94:H94"/>
    <mergeCell ref="B20:F20"/>
    <mergeCell ref="E75:H75"/>
    <mergeCell ref="B28:F28"/>
    <mergeCell ref="E88:H89"/>
    <mergeCell ref="E90:H90"/>
    <mergeCell ref="E91:H91"/>
    <mergeCell ref="E34:F34"/>
    <mergeCell ref="E35:F35"/>
    <mergeCell ref="E36:F36"/>
    <mergeCell ref="E37:F37"/>
    <mergeCell ref="E38:F38"/>
    <mergeCell ref="E39:F39"/>
    <mergeCell ref="E51:F51"/>
    <mergeCell ref="E52:F52"/>
    <mergeCell ref="E40:F40"/>
    <mergeCell ref="E105:H105"/>
    <mergeCell ref="E102:H102"/>
    <mergeCell ref="E103:H103"/>
    <mergeCell ref="B62:I62"/>
    <mergeCell ref="F73:G73"/>
    <mergeCell ref="E82:H82"/>
    <mergeCell ref="E83:H83"/>
    <mergeCell ref="E84:H84"/>
    <mergeCell ref="E85:H85"/>
    <mergeCell ref="E76:H76"/>
    <mergeCell ref="E77:H78"/>
    <mergeCell ref="E79:H79"/>
    <mergeCell ref="E81:H81"/>
    <mergeCell ref="E86:H86"/>
    <mergeCell ref="E87:H87"/>
    <mergeCell ref="E93:H93"/>
    <mergeCell ref="E95:H95"/>
    <mergeCell ref="E96:H96"/>
    <mergeCell ref="E97:H97"/>
    <mergeCell ref="E98:H98"/>
    <mergeCell ref="E104:H104"/>
    <mergeCell ref="E99:H99"/>
    <mergeCell ref="E100:H100"/>
    <mergeCell ref="E101:H101"/>
    <mergeCell ref="E107:H107"/>
    <mergeCell ref="E108:H108"/>
    <mergeCell ref="E109:H109"/>
    <mergeCell ref="E110:H110"/>
    <mergeCell ref="E112:H112"/>
    <mergeCell ref="E111:H111"/>
    <mergeCell ref="E135:H135"/>
    <mergeCell ref="E124:H124"/>
    <mergeCell ref="E125:H125"/>
    <mergeCell ref="E126:H126"/>
    <mergeCell ref="E127:H127"/>
    <mergeCell ref="E129:H129"/>
    <mergeCell ref="E128:H128"/>
    <mergeCell ref="E134:H134"/>
  </mergeCells>
  <conditionalFormatting sqref="G17:G18 G13:G14 G9:G10 G5:G6">
    <cfRule type="cellIs" dxfId="405" priority="459" stopIfTrue="1" operator="lessThan">
      <formula>19.999</formula>
    </cfRule>
    <cfRule type="cellIs" dxfId="404" priority="460" stopIfTrue="1" operator="lessThan">
      <formula>79.999</formula>
    </cfRule>
    <cfRule type="cellIs" dxfId="403" priority="461" stopIfTrue="1" operator="between">
      <formula>90</formula>
      <formula>100</formula>
    </cfRule>
  </conditionalFormatting>
  <conditionalFormatting sqref="G17:G18 G13:G14 G9:G10 G5:G6">
    <cfRule type="containsBlanks" dxfId="402" priority="453" stopIfTrue="1">
      <formula>LEN(TRIM(G5))=0</formula>
    </cfRule>
    <cfRule type="cellIs" dxfId="401" priority="455" stopIfTrue="1" operator="lessThan">
      <formula>39.999</formula>
    </cfRule>
    <cfRule type="cellIs" dxfId="400" priority="456" stopIfTrue="1" operator="lessThan">
      <formula>59.999</formula>
    </cfRule>
    <cfRule type="cellIs" dxfId="399" priority="458" stopIfTrue="1" operator="lessThan">
      <formula>89.999</formula>
    </cfRule>
  </conditionalFormatting>
  <conditionalFormatting sqref="G21:G22">
    <cfRule type="cellIs" dxfId="398" priority="465" stopIfTrue="1" operator="lessThan">
      <formula>19.999</formula>
    </cfRule>
    <cfRule type="cellIs" dxfId="397" priority="466" stopIfTrue="1" operator="lessThan">
      <formula>79.999</formula>
    </cfRule>
    <cfRule type="cellIs" dxfId="396" priority="467" stopIfTrue="1" operator="between">
      <formula>90</formula>
      <formula>100</formula>
    </cfRule>
  </conditionalFormatting>
  <conditionalFormatting sqref="G21:G22">
    <cfRule type="containsBlanks" dxfId="395" priority="407" stopIfTrue="1">
      <formula>LEN(TRIM(G21))=0</formula>
    </cfRule>
    <cfRule type="cellIs" dxfId="394" priority="409" stopIfTrue="1" operator="lessThan">
      <formula>39.999</formula>
    </cfRule>
    <cfRule type="cellIs" dxfId="393" priority="410" stopIfTrue="1" operator="lessThan">
      <formula>59.999</formula>
    </cfRule>
    <cfRule type="cellIs" dxfId="392" priority="412" stopIfTrue="1" operator="lessThan">
      <formula>89.999</formula>
    </cfRule>
  </conditionalFormatting>
  <conditionalFormatting sqref="G25:G26">
    <cfRule type="cellIs" dxfId="391" priority="471" stopIfTrue="1" operator="lessThan">
      <formula>19.999</formula>
    </cfRule>
    <cfRule type="cellIs" dxfId="390" priority="472" stopIfTrue="1" operator="lessThan">
      <formula>79.999</formula>
    </cfRule>
    <cfRule type="cellIs" dxfId="389" priority="473" stopIfTrue="1" operator="between">
      <formula>90</formula>
      <formula>100</formula>
    </cfRule>
  </conditionalFormatting>
  <conditionalFormatting sqref="G25:G26">
    <cfRule type="containsBlanks" dxfId="388" priority="400" stopIfTrue="1">
      <formula>LEN(TRIM(G25))=0</formula>
    </cfRule>
    <cfRule type="cellIs" dxfId="387" priority="402" stopIfTrue="1" operator="lessThan">
      <formula>39.999</formula>
    </cfRule>
    <cfRule type="cellIs" dxfId="386" priority="403" stopIfTrue="1" operator="lessThan">
      <formula>59.999</formula>
    </cfRule>
    <cfRule type="cellIs" dxfId="385" priority="405" stopIfTrue="1" operator="lessThan">
      <formula>89.999</formula>
    </cfRule>
  </conditionalFormatting>
  <conditionalFormatting sqref="E32">
    <cfRule type="cellIs" dxfId="384" priority="477" stopIfTrue="1" operator="lessThan">
      <formula>19.999</formula>
    </cfRule>
    <cfRule type="cellIs" dxfId="383" priority="478" stopIfTrue="1" operator="lessThan">
      <formula>79.999</formula>
    </cfRule>
    <cfRule type="cellIs" dxfId="382" priority="479" stopIfTrue="1" operator="between">
      <formula>90</formula>
      <formula>100</formula>
    </cfRule>
  </conditionalFormatting>
  <conditionalFormatting sqref="E32:G32">
    <cfRule type="containsBlanks" dxfId="381" priority="393" stopIfTrue="1">
      <formula>LEN(TRIM(E32))=0</formula>
    </cfRule>
    <cfRule type="cellIs" dxfId="380" priority="395" stopIfTrue="1" operator="lessThan">
      <formula>39.999</formula>
    </cfRule>
    <cfRule type="cellIs" dxfId="379" priority="396" stopIfTrue="1" operator="lessThan">
      <formula>59.999</formula>
    </cfRule>
    <cfRule type="cellIs" dxfId="378" priority="398" stopIfTrue="1" operator="lessThan">
      <formula>89.999</formula>
    </cfRule>
  </conditionalFormatting>
  <conditionalFormatting sqref="G29:G30">
    <cfRule type="cellIs" dxfId="377" priority="483" stopIfTrue="1" operator="lessThan">
      <formula>19.999</formula>
    </cfRule>
    <cfRule type="cellIs" dxfId="376" priority="484" stopIfTrue="1" operator="lessThan">
      <formula>79.999</formula>
    </cfRule>
    <cfRule type="cellIs" dxfId="375" priority="485" stopIfTrue="1" operator="between">
      <formula>90</formula>
      <formula>100</formula>
    </cfRule>
  </conditionalFormatting>
  <conditionalFormatting sqref="G29:G30">
    <cfRule type="containsBlanks" dxfId="374" priority="386" stopIfTrue="1">
      <formula>LEN(TRIM(G29))=0</formula>
    </cfRule>
    <cfRule type="cellIs" dxfId="373" priority="388" stopIfTrue="1" operator="lessThan">
      <formula>39.999</formula>
    </cfRule>
    <cfRule type="cellIs" dxfId="372" priority="389" stopIfTrue="1" operator="lessThan">
      <formula>59.999</formula>
    </cfRule>
    <cfRule type="cellIs" dxfId="371" priority="391" stopIfTrue="1" operator="lessThan">
      <formula>89.999</formula>
    </cfRule>
  </conditionalFormatting>
  <conditionalFormatting sqref="G34">
    <cfRule type="cellIs" dxfId="370" priority="489" stopIfTrue="1" operator="lessThan">
      <formula>19.999</formula>
    </cfRule>
    <cfRule type="cellIs" dxfId="369" priority="490" stopIfTrue="1" operator="lessThan">
      <formula>79.999</formula>
    </cfRule>
    <cfRule type="cellIs" dxfId="368" priority="491" stopIfTrue="1" operator="between">
      <formula>90</formula>
      <formula>100</formula>
    </cfRule>
  </conditionalFormatting>
  <conditionalFormatting sqref="G34">
    <cfRule type="containsBlanks" dxfId="367" priority="379" stopIfTrue="1">
      <formula>LEN(TRIM(G34))=0</formula>
    </cfRule>
    <cfRule type="cellIs" dxfId="366" priority="381" stopIfTrue="1" operator="lessThan">
      <formula>39.999</formula>
    </cfRule>
    <cfRule type="cellIs" dxfId="365" priority="382" stopIfTrue="1" operator="lessThan">
      <formula>59.999</formula>
    </cfRule>
    <cfRule type="cellIs" dxfId="364" priority="384" stopIfTrue="1" operator="lessThan">
      <formula>89.999</formula>
    </cfRule>
  </conditionalFormatting>
  <conditionalFormatting sqref="G35">
    <cfRule type="cellIs" dxfId="363" priority="495" stopIfTrue="1" operator="lessThan">
      <formula>19.999</formula>
    </cfRule>
    <cfRule type="cellIs" dxfId="362" priority="496" stopIfTrue="1" operator="lessThan">
      <formula>79.999</formula>
    </cfRule>
    <cfRule type="cellIs" dxfId="361" priority="497" stopIfTrue="1" operator="between">
      <formula>90</formula>
      <formula>100</formula>
    </cfRule>
  </conditionalFormatting>
  <conditionalFormatting sqref="G35">
    <cfRule type="containsBlanks" dxfId="360" priority="372" stopIfTrue="1">
      <formula>LEN(TRIM(G35))=0</formula>
    </cfRule>
    <cfRule type="cellIs" dxfId="359" priority="374" stopIfTrue="1" operator="lessThan">
      <formula>39.999</formula>
    </cfRule>
    <cfRule type="cellIs" dxfId="358" priority="375" stopIfTrue="1" operator="lessThan">
      <formula>59.999</formula>
    </cfRule>
    <cfRule type="cellIs" dxfId="357" priority="377" stopIfTrue="1" operator="lessThan">
      <formula>89.999</formula>
    </cfRule>
  </conditionalFormatting>
  <conditionalFormatting sqref="G36">
    <cfRule type="cellIs" dxfId="356" priority="501" stopIfTrue="1" operator="lessThan">
      <formula>19.999</formula>
    </cfRule>
    <cfRule type="cellIs" dxfId="355" priority="502" stopIfTrue="1" operator="lessThan">
      <formula>79.999</formula>
    </cfRule>
    <cfRule type="cellIs" dxfId="354" priority="503" stopIfTrue="1" operator="between">
      <formula>90</formula>
      <formula>100</formula>
    </cfRule>
  </conditionalFormatting>
  <conditionalFormatting sqref="G36">
    <cfRule type="containsBlanks" dxfId="353" priority="365" stopIfTrue="1">
      <formula>LEN(TRIM(G36))=0</formula>
    </cfRule>
    <cfRule type="cellIs" dxfId="352" priority="367" stopIfTrue="1" operator="lessThan">
      <formula>39.999</formula>
    </cfRule>
    <cfRule type="cellIs" dxfId="351" priority="368" stopIfTrue="1" operator="lessThan">
      <formula>59.999</formula>
    </cfRule>
    <cfRule type="cellIs" dxfId="350" priority="370" stopIfTrue="1" operator="lessThan">
      <formula>89.999</formula>
    </cfRule>
  </conditionalFormatting>
  <conditionalFormatting sqref="G38">
    <cfRule type="cellIs" dxfId="349" priority="507" stopIfTrue="1" operator="lessThan">
      <formula>19.999</formula>
    </cfRule>
    <cfRule type="cellIs" dxfId="348" priority="508" stopIfTrue="1" operator="lessThan">
      <formula>79.999</formula>
    </cfRule>
    <cfRule type="cellIs" dxfId="347" priority="509" stopIfTrue="1" operator="between">
      <formula>90</formula>
      <formula>100</formula>
    </cfRule>
  </conditionalFormatting>
  <conditionalFormatting sqref="G38">
    <cfRule type="containsBlanks" dxfId="346" priority="358" stopIfTrue="1">
      <formula>LEN(TRIM(G38))=0</formula>
    </cfRule>
    <cfRule type="cellIs" dxfId="345" priority="360" stopIfTrue="1" operator="lessThan">
      <formula>39.999</formula>
    </cfRule>
    <cfRule type="cellIs" dxfId="344" priority="361" stopIfTrue="1" operator="lessThan">
      <formula>59.999</formula>
    </cfRule>
    <cfRule type="cellIs" dxfId="343" priority="363" stopIfTrue="1" operator="lessThan">
      <formula>89.999</formula>
    </cfRule>
  </conditionalFormatting>
  <conditionalFormatting sqref="G37">
    <cfRule type="cellIs" dxfId="342" priority="513" stopIfTrue="1" operator="lessThan">
      <formula>19.999</formula>
    </cfRule>
    <cfRule type="cellIs" dxfId="341" priority="514" stopIfTrue="1" operator="lessThan">
      <formula>79.999</formula>
    </cfRule>
    <cfRule type="cellIs" dxfId="340" priority="515" stopIfTrue="1" operator="between">
      <formula>90</formula>
      <formula>100</formula>
    </cfRule>
  </conditionalFormatting>
  <conditionalFormatting sqref="G37">
    <cfRule type="containsBlanks" dxfId="339" priority="351" stopIfTrue="1">
      <formula>LEN(TRIM(G37))=0</formula>
    </cfRule>
    <cfRule type="cellIs" dxfId="338" priority="353" stopIfTrue="1" operator="lessThan">
      <formula>39.999</formula>
    </cfRule>
    <cfRule type="cellIs" dxfId="337" priority="354" stopIfTrue="1" operator="lessThan">
      <formula>59.999</formula>
    </cfRule>
    <cfRule type="cellIs" dxfId="336" priority="356" stopIfTrue="1" operator="lessThan">
      <formula>89.999</formula>
    </cfRule>
  </conditionalFormatting>
  <conditionalFormatting sqref="G39">
    <cfRule type="cellIs" dxfId="335" priority="519" stopIfTrue="1" operator="lessThan">
      <formula>19.999</formula>
    </cfRule>
    <cfRule type="cellIs" dxfId="334" priority="520" stopIfTrue="1" operator="lessThan">
      <formula>79.999</formula>
    </cfRule>
    <cfRule type="cellIs" dxfId="333" priority="521" stopIfTrue="1" operator="between">
      <formula>90</formula>
      <formula>100</formula>
    </cfRule>
  </conditionalFormatting>
  <conditionalFormatting sqref="G39">
    <cfRule type="containsBlanks" dxfId="332" priority="344" stopIfTrue="1">
      <formula>LEN(TRIM(G39))=0</formula>
    </cfRule>
    <cfRule type="cellIs" dxfId="331" priority="346" stopIfTrue="1" operator="lessThan">
      <formula>39.999</formula>
    </cfRule>
    <cfRule type="cellIs" dxfId="330" priority="347" stopIfTrue="1" operator="lessThan">
      <formula>59.999</formula>
    </cfRule>
    <cfRule type="cellIs" dxfId="329" priority="349" stopIfTrue="1" operator="lessThan">
      <formula>89.999</formula>
    </cfRule>
  </conditionalFormatting>
  <conditionalFormatting sqref="G40">
    <cfRule type="cellIs" dxfId="328" priority="525" stopIfTrue="1" operator="lessThan">
      <formula>19.999</formula>
    </cfRule>
    <cfRule type="cellIs" dxfId="327" priority="526" stopIfTrue="1" operator="lessThan">
      <formula>79.999</formula>
    </cfRule>
    <cfRule type="cellIs" dxfId="326" priority="527" stopIfTrue="1" operator="between">
      <formula>90</formula>
      <formula>100</formula>
    </cfRule>
  </conditionalFormatting>
  <conditionalFormatting sqref="G40">
    <cfRule type="containsBlanks" dxfId="325" priority="337" stopIfTrue="1">
      <formula>LEN(TRIM(G40))=0</formula>
    </cfRule>
    <cfRule type="cellIs" dxfId="324" priority="339" stopIfTrue="1" operator="lessThan">
      <formula>39.999</formula>
    </cfRule>
    <cfRule type="cellIs" dxfId="323" priority="340" stopIfTrue="1" operator="lessThan">
      <formula>59.999</formula>
    </cfRule>
    <cfRule type="cellIs" dxfId="322" priority="342" stopIfTrue="1" operator="lessThan">
      <formula>89.999</formula>
    </cfRule>
  </conditionalFormatting>
  <conditionalFormatting sqref="E44">
    <cfRule type="cellIs" dxfId="321" priority="531" stopIfTrue="1" operator="lessThan">
      <formula>19.999</formula>
    </cfRule>
    <cfRule type="cellIs" dxfId="320" priority="532" stopIfTrue="1" operator="lessThan">
      <formula>79.999</formula>
    </cfRule>
    <cfRule type="cellIs" dxfId="319" priority="533" stopIfTrue="1" operator="between">
      <formula>90</formula>
      <formula>100</formula>
    </cfRule>
  </conditionalFormatting>
  <conditionalFormatting sqref="E44:G44">
    <cfRule type="containsBlanks" dxfId="318" priority="330" stopIfTrue="1">
      <formula>LEN(TRIM(E44))=0</formula>
    </cfRule>
    <cfRule type="cellIs" dxfId="317" priority="332" stopIfTrue="1" operator="lessThan">
      <formula>39.999</formula>
    </cfRule>
    <cfRule type="cellIs" dxfId="316" priority="333" stopIfTrue="1" operator="lessThan">
      <formula>59.999</formula>
    </cfRule>
    <cfRule type="cellIs" dxfId="315" priority="335" stopIfTrue="1" operator="lessThan">
      <formula>89.999</formula>
    </cfRule>
  </conditionalFormatting>
  <conditionalFormatting sqref="G46">
    <cfRule type="cellIs" dxfId="314" priority="537" stopIfTrue="1" operator="lessThan">
      <formula>19.999</formula>
    </cfRule>
    <cfRule type="cellIs" dxfId="313" priority="538" stopIfTrue="1" operator="lessThan">
      <formula>79.999</formula>
    </cfRule>
    <cfRule type="cellIs" dxfId="312" priority="539" stopIfTrue="1" operator="between">
      <formula>90</formula>
      <formula>100</formula>
    </cfRule>
  </conditionalFormatting>
  <conditionalFormatting sqref="G46">
    <cfRule type="containsBlanks" dxfId="311" priority="323" stopIfTrue="1">
      <formula>LEN(TRIM(G46))=0</formula>
    </cfRule>
    <cfRule type="cellIs" dxfId="310" priority="325" stopIfTrue="1" operator="lessThan">
      <formula>39.999</formula>
    </cfRule>
    <cfRule type="cellIs" dxfId="309" priority="326" stopIfTrue="1" operator="lessThan">
      <formula>59.999</formula>
    </cfRule>
    <cfRule type="cellIs" dxfId="308" priority="328" stopIfTrue="1" operator="lessThan">
      <formula>89.999</formula>
    </cfRule>
  </conditionalFormatting>
  <conditionalFormatting sqref="G47">
    <cfRule type="cellIs" dxfId="307" priority="543" stopIfTrue="1" operator="lessThan">
      <formula>19.999</formula>
    </cfRule>
    <cfRule type="cellIs" dxfId="306" priority="544" stopIfTrue="1" operator="lessThan">
      <formula>79.999</formula>
    </cfRule>
    <cfRule type="cellIs" dxfId="305" priority="545" stopIfTrue="1" operator="between">
      <formula>90</formula>
      <formula>100</formula>
    </cfRule>
  </conditionalFormatting>
  <conditionalFormatting sqref="G47">
    <cfRule type="containsBlanks" dxfId="304" priority="316" stopIfTrue="1">
      <formula>LEN(TRIM(G47))=0</formula>
    </cfRule>
    <cfRule type="cellIs" dxfId="303" priority="318" stopIfTrue="1" operator="lessThan">
      <formula>39.999</formula>
    </cfRule>
    <cfRule type="cellIs" dxfId="302" priority="319" stopIfTrue="1" operator="lessThan">
      <formula>59.999</formula>
    </cfRule>
    <cfRule type="cellIs" dxfId="301" priority="321" stopIfTrue="1" operator="lessThan">
      <formula>89.999</formula>
    </cfRule>
  </conditionalFormatting>
  <conditionalFormatting sqref="G48">
    <cfRule type="cellIs" dxfId="300" priority="549" stopIfTrue="1" operator="lessThan">
      <formula>19.999</formula>
    </cfRule>
    <cfRule type="cellIs" dxfId="299" priority="550" stopIfTrue="1" operator="lessThan">
      <formula>79.999</formula>
    </cfRule>
    <cfRule type="cellIs" dxfId="298" priority="551" stopIfTrue="1" operator="between">
      <formula>90</formula>
      <formula>100</formula>
    </cfRule>
  </conditionalFormatting>
  <conditionalFormatting sqref="G48">
    <cfRule type="containsBlanks" dxfId="297" priority="309" stopIfTrue="1">
      <formula>LEN(TRIM(G48))=0</formula>
    </cfRule>
    <cfRule type="cellIs" dxfId="296" priority="311" stopIfTrue="1" operator="lessThan">
      <formula>39.999</formula>
    </cfRule>
    <cfRule type="cellIs" dxfId="295" priority="312" stopIfTrue="1" operator="lessThan">
      <formula>59.999</formula>
    </cfRule>
    <cfRule type="cellIs" dxfId="294" priority="314" stopIfTrue="1" operator="lessThan">
      <formula>89.999</formula>
    </cfRule>
  </conditionalFormatting>
  <conditionalFormatting sqref="G50">
    <cfRule type="cellIs" dxfId="293" priority="555" stopIfTrue="1" operator="lessThan">
      <formula>19.999</formula>
    </cfRule>
    <cfRule type="cellIs" dxfId="292" priority="556" stopIfTrue="1" operator="lessThan">
      <formula>79.999</formula>
    </cfRule>
    <cfRule type="cellIs" dxfId="291" priority="557" stopIfTrue="1" operator="between">
      <formula>90</formula>
      <formula>100</formula>
    </cfRule>
  </conditionalFormatting>
  <conditionalFormatting sqref="G50">
    <cfRule type="containsBlanks" dxfId="290" priority="302" stopIfTrue="1">
      <formula>LEN(TRIM(G50))=0</formula>
    </cfRule>
    <cfRule type="cellIs" dxfId="289" priority="304" stopIfTrue="1" operator="lessThan">
      <formula>39.999</formula>
    </cfRule>
    <cfRule type="cellIs" dxfId="288" priority="305" stopIfTrue="1" operator="lessThan">
      <formula>59.999</formula>
    </cfRule>
    <cfRule type="cellIs" dxfId="287" priority="307" stopIfTrue="1" operator="lessThan">
      <formula>89.999</formula>
    </cfRule>
  </conditionalFormatting>
  <conditionalFormatting sqref="G49">
    <cfRule type="cellIs" dxfId="286" priority="561" stopIfTrue="1" operator="lessThan">
      <formula>19.999</formula>
    </cfRule>
    <cfRule type="cellIs" dxfId="285" priority="562" stopIfTrue="1" operator="lessThan">
      <formula>79.999</formula>
    </cfRule>
    <cfRule type="cellIs" dxfId="284" priority="563" stopIfTrue="1" operator="between">
      <formula>90</formula>
      <formula>100</formula>
    </cfRule>
  </conditionalFormatting>
  <conditionalFormatting sqref="G49">
    <cfRule type="containsBlanks" dxfId="283" priority="295" stopIfTrue="1">
      <formula>LEN(TRIM(G49))=0</formula>
    </cfRule>
    <cfRule type="cellIs" dxfId="282" priority="297" stopIfTrue="1" operator="lessThan">
      <formula>39.999</formula>
    </cfRule>
    <cfRule type="cellIs" dxfId="281" priority="298" stopIfTrue="1" operator="lessThan">
      <formula>59.999</formula>
    </cfRule>
    <cfRule type="cellIs" dxfId="280" priority="300" stopIfTrue="1" operator="lessThan">
      <formula>89.999</formula>
    </cfRule>
  </conditionalFormatting>
  <conditionalFormatting sqref="G51">
    <cfRule type="cellIs" dxfId="279" priority="567" stopIfTrue="1" operator="lessThan">
      <formula>19.999</formula>
    </cfRule>
    <cfRule type="cellIs" dxfId="278" priority="568" stopIfTrue="1" operator="lessThan">
      <formula>79.999</formula>
    </cfRule>
    <cfRule type="cellIs" dxfId="277" priority="569" stopIfTrue="1" operator="between">
      <formula>90</formula>
      <formula>100</formula>
    </cfRule>
  </conditionalFormatting>
  <conditionalFormatting sqref="G51">
    <cfRule type="containsBlanks" dxfId="276" priority="288" stopIfTrue="1">
      <formula>LEN(TRIM(G51))=0</formula>
    </cfRule>
    <cfRule type="cellIs" dxfId="275" priority="290" stopIfTrue="1" operator="lessThan">
      <formula>39.999</formula>
    </cfRule>
    <cfRule type="cellIs" dxfId="274" priority="291" stopIfTrue="1" operator="lessThan">
      <formula>59.999</formula>
    </cfRule>
    <cfRule type="cellIs" dxfId="273" priority="293" stopIfTrue="1" operator="lessThan">
      <formula>89.999</formula>
    </cfRule>
  </conditionalFormatting>
  <conditionalFormatting sqref="G52">
    <cfRule type="cellIs" dxfId="272" priority="573" stopIfTrue="1" operator="lessThan">
      <formula>19.999</formula>
    </cfRule>
    <cfRule type="cellIs" dxfId="271" priority="574" stopIfTrue="1" operator="lessThan">
      <formula>79.999</formula>
    </cfRule>
    <cfRule type="cellIs" dxfId="270" priority="575" stopIfTrue="1" operator="between">
      <formula>90</formula>
      <formula>100</formula>
    </cfRule>
  </conditionalFormatting>
  <conditionalFormatting sqref="G52">
    <cfRule type="containsBlanks" dxfId="269" priority="281" stopIfTrue="1">
      <formula>LEN(TRIM(G52))=0</formula>
    </cfRule>
    <cfRule type="cellIs" dxfId="268" priority="283" stopIfTrue="1" operator="lessThan">
      <formula>39.999</formula>
    </cfRule>
    <cfRule type="cellIs" dxfId="267" priority="284" stopIfTrue="1" operator="lessThan">
      <formula>59.999</formula>
    </cfRule>
    <cfRule type="cellIs" dxfId="266" priority="286" stopIfTrue="1" operator="lessThan">
      <formula>89.999</formula>
    </cfRule>
  </conditionalFormatting>
  <conditionalFormatting sqref="I81">
    <cfRule type="cellIs" dxfId="265" priority="274" stopIfTrue="1" operator="lessThan">
      <formula>19.999</formula>
    </cfRule>
    <cfRule type="cellIs" dxfId="264" priority="275" stopIfTrue="1" operator="lessThan">
      <formula>39.999</formula>
    </cfRule>
    <cfRule type="cellIs" dxfId="263" priority="276" stopIfTrue="1" operator="lessThan">
      <formula>59.999</formula>
    </cfRule>
    <cfRule type="cellIs" dxfId="262" priority="277" stopIfTrue="1" operator="lessThan">
      <formula>79.999</formula>
    </cfRule>
    <cfRule type="cellIs" dxfId="261" priority="278" stopIfTrue="1" operator="lessThan">
      <formula>89.999</formula>
    </cfRule>
    <cfRule type="cellIs" dxfId="260" priority="279" stopIfTrue="1" operator="between">
      <formula>90</formula>
      <formula>100</formula>
    </cfRule>
    <cfRule type="containsBlanks" dxfId="259" priority="280">
      <formula>LEN(TRIM(I81))=0</formula>
    </cfRule>
  </conditionalFormatting>
  <conditionalFormatting sqref="I82">
    <cfRule type="cellIs" dxfId="258" priority="267" stopIfTrue="1" operator="lessThan">
      <formula>19.999</formula>
    </cfRule>
    <cfRule type="cellIs" dxfId="257" priority="268" stopIfTrue="1" operator="lessThan">
      <formula>39.999</formula>
    </cfRule>
    <cfRule type="cellIs" dxfId="256" priority="269" stopIfTrue="1" operator="lessThan">
      <formula>59.999</formula>
    </cfRule>
    <cfRule type="cellIs" dxfId="255" priority="270" stopIfTrue="1" operator="lessThan">
      <formula>79.999</formula>
    </cfRule>
    <cfRule type="cellIs" dxfId="254" priority="271" stopIfTrue="1" operator="lessThan">
      <formula>89.999</formula>
    </cfRule>
    <cfRule type="cellIs" dxfId="253" priority="272" stopIfTrue="1" operator="between">
      <formula>90</formula>
      <formula>100</formula>
    </cfRule>
    <cfRule type="containsBlanks" dxfId="252" priority="273">
      <formula>LEN(TRIM(I82))=0</formula>
    </cfRule>
  </conditionalFormatting>
  <conditionalFormatting sqref="I101">
    <cfRule type="cellIs" dxfId="251" priority="1" stopIfTrue="1" operator="lessThan">
      <formula>19.999</formula>
    </cfRule>
    <cfRule type="cellIs" dxfId="250" priority="2" stopIfTrue="1" operator="lessThan">
      <formula>39.999</formula>
    </cfRule>
    <cfRule type="cellIs" dxfId="249" priority="3" stopIfTrue="1" operator="lessThan">
      <formula>59.999</formula>
    </cfRule>
    <cfRule type="cellIs" dxfId="248" priority="4" stopIfTrue="1" operator="lessThan">
      <formula>79.999</formula>
    </cfRule>
    <cfRule type="cellIs" dxfId="247" priority="5" stopIfTrue="1" operator="lessThan">
      <formula>89.999</formula>
    </cfRule>
    <cfRule type="cellIs" dxfId="246" priority="6" stopIfTrue="1" operator="between">
      <formula>90</formula>
      <formula>100</formula>
    </cfRule>
    <cfRule type="containsBlanks" dxfId="245" priority="7">
      <formula>LEN(TRIM(I101))=0</formula>
    </cfRule>
  </conditionalFormatting>
  <conditionalFormatting sqref="I85">
    <cfRule type="cellIs" dxfId="244" priority="260" stopIfTrue="1" operator="lessThan">
      <formula>19.999</formula>
    </cfRule>
    <cfRule type="cellIs" dxfId="243" priority="261" stopIfTrue="1" operator="lessThan">
      <formula>39.999</formula>
    </cfRule>
    <cfRule type="cellIs" dxfId="242" priority="262" stopIfTrue="1" operator="lessThan">
      <formula>59.999</formula>
    </cfRule>
    <cfRule type="cellIs" dxfId="241" priority="263" stopIfTrue="1" operator="lessThan">
      <formula>79.999</formula>
    </cfRule>
    <cfRule type="cellIs" dxfId="240" priority="264" stopIfTrue="1" operator="lessThan">
      <formula>89.999</formula>
    </cfRule>
    <cfRule type="cellIs" dxfId="239" priority="265" stopIfTrue="1" operator="between">
      <formula>90</formula>
      <formula>100</formula>
    </cfRule>
    <cfRule type="containsBlanks" dxfId="238" priority="266">
      <formula>LEN(TRIM(I85))=0</formula>
    </cfRule>
  </conditionalFormatting>
  <conditionalFormatting sqref="I86">
    <cfRule type="cellIs" dxfId="237" priority="253" stopIfTrue="1" operator="lessThan">
      <formula>19.999</formula>
    </cfRule>
    <cfRule type="cellIs" dxfId="236" priority="254" stopIfTrue="1" operator="lessThan">
      <formula>39.999</formula>
    </cfRule>
    <cfRule type="cellIs" dxfId="235" priority="255" stopIfTrue="1" operator="lessThan">
      <formula>59.999</formula>
    </cfRule>
    <cfRule type="cellIs" dxfId="234" priority="256" stopIfTrue="1" operator="lessThan">
      <formula>79.999</formula>
    </cfRule>
    <cfRule type="cellIs" dxfId="233" priority="257" stopIfTrue="1" operator="lessThan">
      <formula>89.999</formula>
    </cfRule>
    <cfRule type="cellIs" dxfId="232" priority="258" stopIfTrue="1" operator="between">
      <formula>90</formula>
      <formula>100</formula>
    </cfRule>
    <cfRule type="containsBlanks" dxfId="231" priority="259">
      <formula>LEN(TRIM(I86))=0</formula>
    </cfRule>
  </conditionalFormatting>
  <conditionalFormatting sqref="I87">
    <cfRule type="cellIs" dxfId="230" priority="246" stopIfTrue="1" operator="lessThan">
      <formula>19.999</formula>
    </cfRule>
    <cfRule type="cellIs" dxfId="229" priority="247" stopIfTrue="1" operator="lessThan">
      <formula>39.999</formula>
    </cfRule>
    <cfRule type="cellIs" dxfId="228" priority="248" stopIfTrue="1" operator="lessThan">
      <formula>59.999</formula>
    </cfRule>
    <cfRule type="cellIs" dxfId="227" priority="249" stopIfTrue="1" operator="lessThan">
      <formula>79.999</formula>
    </cfRule>
    <cfRule type="cellIs" dxfId="226" priority="250" stopIfTrue="1" operator="lessThan">
      <formula>89.999</formula>
    </cfRule>
    <cfRule type="cellIs" dxfId="225" priority="251" stopIfTrue="1" operator="between">
      <formula>90</formula>
      <formula>100</formula>
    </cfRule>
    <cfRule type="containsBlanks" dxfId="224" priority="252">
      <formula>LEN(TRIM(I87))=0</formula>
    </cfRule>
  </conditionalFormatting>
  <conditionalFormatting sqref="I92">
    <cfRule type="cellIs" dxfId="223" priority="239" stopIfTrue="1" operator="lessThan">
      <formula>19.999</formula>
    </cfRule>
    <cfRule type="cellIs" dxfId="222" priority="240" stopIfTrue="1" operator="lessThan">
      <formula>39.999</formula>
    </cfRule>
    <cfRule type="cellIs" dxfId="221" priority="241" stopIfTrue="1" operator="lessThan">
      <formula>59.999</formula>
    </cfRule>
    <cfRule type="cellIs" dxfId="220" priority="242" stopIfTrue="1" operator="lessThan">
      <formula>79.999</formula>
    </cfRule>
    <cfRule type="cellIs" dxfId="219" priority="243" stopIfTrue="1" operator="lessThan">
      <formula>89.999</formula>
    </cfRule>
    <cfRule type="cellIs" dxfId="218" priority="244" stopIfTrue="1" operator="between">
      <formula>90</formula>
      <formula>100</formula>
    </cfRule>
    <cfRule type="containsBlanks" dxfId="217" priority="245">
      <formula>LEN(TRIM(I92))=0</formula>
    </cfRule>
  </conditionalFormatting>
  <conditionalFormatting sqref="I96">
    <cfRule type="cellIs" dxfId="216" priority="232" stopIfTrue="1" operator="lessThan">
      <formula>19.999</formula>
    </cfRule>
    <cfRule type="cellIs" dxfId="215" priority="233" stopIfTrue="1" operator="lessThan">
      <formula>39.999</formula>
    </cfRule>
    <cfRule type="cellIs" dxfId="214" priority="234" stopIfTrue="1" operator="lessThan">
      <formula>59.999</formula>
    </cfRule>
    <cfRule type="cellIs" dxfId="213" priority="235" stopIfTrue="1" operator="lessThan">
      <formula>79.999</formula>
    </cfRule>
    <cfRule type="cellIs" dxfId="212" priority="236" stopIfTrue="1" operator="lessThan">
      <formula>89.999</formula>
    </cfRule>
    <cfRule type="cellIs" dxfId="211" priority="237" stopIfTrue="1" operator="between">
      <formula>90</formula>
      <formula>100</formula>
    </cfRule>
    <cfRule type="containsBlanks" dxfId="210" priority="238">
      <formula>LEN(TRIM(I96))=0</formula>
    </cfRule>
  </conditionalFormatting>
  <conditionalFormatting sqref="I97">
    <cfRule type="cellIs" dxfId="209" priority="225" stopIfTrue="1" operator="lessThan">
      <formula>19.999</formula>
    </cfRule>
    <cfRule type="cellIs" dxfId="208" priority="226" stopIfTrue="1" operator="lessThan">
      <formula>39.999</formula>
    </cfRule>
    <cfRule type="cellIs" dxfId="207" priority="227" stopIfTrue="1" operator="lessThan">
      <formula>59.999</formula>
    </cfRule>
    <cfRule type="cellIs" dxfId="206" priority="228" stopIfTrue="1" operator="lessThan">
      <formula>79.999</formula>
    </cfRule>
    <cfRule type="cellIs" dxfId="205" priority="229" stopIfTrue="1" operator="lessThan">
      <formula>89.999</formula>
    </cfRule>
    <cfRule type="cellIs" dxfId="204" priority="230" stopIfTrue="1" operator="between">
      <formula>90</formula>
      <formula>100</formula>
    </cfRule>
    <cfRule type="containsBlanks" dxfId="203" priority="231">
      <formula>LEN(TRIM(I97))=0</formula>
    </cfRule>
  </conditionalFormatting>
  <conditionalFormatting sqref="I99">
    <cfRule type="cellIs" dxfId="202" priority="211" stopIfTrue="1" operator="lessThan">
      <formula>19.999</formula>
    </cfRule>
    <cfRule type="cellIs" dxfId="201" priority="212" stopIfTrue="1" operator="lessThan">
      <formula>39.999</formula>
    </cfRule>
    <cfRule type="cellIs" dxfId="200" priority="213" stopIfTrue="1" operator="lessThan">
      <formula>59.999</formula>
    </cfRule>
    <cfRule type="cellIs" dxfId="199" priority="214" stopIfTrue="1" operator="lessThan">
      <formula>79.999</formula>
    </cfRule>
    <cfRule type="cellIs" dxfId="198" priority="215" stopIfTrue="1" operator="lessThan">
      <formula>89.999</formula>
    </cfRule>
    <cfRule type="cellIs" dxfId="197" priority="216" stopIfTrue="1" operator="between">
      <formula>90</formula>
      <formula>100</formula>
    </cfRule>
    <cfRule type="containsBlanks" dxfId="196" priority="217">
      <formula>LEN(TRIM(I99))=0</formula>
    </cfRule>
  </conditionalFormatting>
  <conditionalFormatting sqref="I100">
    <cfRule type="cellIs" dxfId="195" priority="204" stopIfTrue="1" operator="lessThan">
      <formula>19.999</formula>
    </cfRule>
    <cfRule type="cellIs" dxfId="194" priority="205" stopIfTrue="1" operator="lessThan">
      <formula>39.999</formula>
    </cfRule>
    <cfRule type="cellIs" dxfId="193" priority="206" stopIfTrue="1" operator="lessThan">
      <formula>59.999</formula>
    </cfRule>
    <cfRule type="cellIs" dxfId="192" priority="207" stopIfTrue="1" operator="lessThan">
      <formula>79.999</formula>
    </cfRule>
    <cfRule type="cellIs" dxfId="191" priority="208" stopIfTrue="1" operator="lessThan">
      <formula>89.999</formula>
    </cfRule>
    <cfRule type="cellIs" dxfId="190" priority="209" stopIfTrue="1" operator="between">
      <formula>90</formula>
      <formula>100</formula>
    </cfRule>
    <cfRule type="containsBlanks" dxfId="189" priority="210">
      <formula>LEN(TRIM(I100))=0</formula>
    </cfRule>
  </conditionalFormatting>
  <conditionalFormatting sqref="I102">
    <cfRule type="cellIs" dxfId="188" priority="190" stopIfTrue="1" operator="lessThan">
      <formula>19.999</formula>
    </cfRule>
    <cfRule type="cellIs" dxfId="187" priority="191" stopIfTrue="1" operator="lessThan">
      <formula>39.999</formula>
    </cfRule>
    <cfRule type="cellIs" dxfId="186" priority="192" stopIfTrue="1" operator="lessThan">
      <formula>59.999</formula>
    </cfRule>
    <cfRule type="cellIs" dxfId="185" priority="193" stopIfTrue="1" operator="lessThan">
      <formula>79.999</formula>
    </cfRule>
    <cfRule type="cellIs" dxfId="184" priority="194" stopIfTrue="1" operator="lessThan">
      <formula>89.999</formula>
    </cfRule>
    <cfRule type="cellIs" dxfId="183" priority="195" stopIfTrue="1" operator="between">
      <formula>90</formula>
      <formula>100</formula>
    </cfRule>
    <cfRule type="containsBlanks" dxfId="182" priority="196">
      <formula>LEN(TRIM(I102))=0</formula>
    </cfRule>
  </conditionalFormatting>
  <conditionalFormatting sqref="I103">
    <cfRule type="cellIs" dxfId="181" priority="183" stopIfTrue="1" operator="lessThan">
      <formula>19.999</formula>
    </cfRule>
    <cfRule type="cellIs" dxfId="180" priority="184" stopIfTrue="1" operator="lessThan">
      <formula>39.999</formula>
    </cfRule>
    <cfRule type="cellIs" dxfId="179" priority="185" stopIfTrue="1" operator="lessThan">
      <formula>59.999</formula>
    </cfRule>
    <cfRule type="cellIs" dxfId="178" priority="186" stopIfTrue="1" operator="lessThan">
      <formula>79.999</formula>
    </cfRule>
    <cfRule type="cellIs" dxfId="177" priority="187" stopIfTrue="1" operator="lessThan">
      <formula>89.999</formula>
    </cfRule>
    <cfRule type="cellIs" dxfId="176" priority="188" stopIfTrue="1" operator="between">
      <formula>90</formula>
      <formula>100</formula>
    </cfRule>
    <cfRule type="containsBlanks" dxfId="175" priority="189">
      <formula>LEN(TRIM(I103))=0</formula>
    </cfRule>
  </conditionalFormatting>
  <conditionalFormatting sqref="I104">
    <cfRule type="cellIs" dxfId="174" priority="176" stopIfTrue="1" operator="lessThan">
      <formula>19.999</formula>
    </cfRule>
    <cfRule type="cellIs" dxfId="173" priority="177" stopIfTrue="1" operator="lessThan">
      <formula>39.999</formula>
    </cfRule>
    <cfRule type="cellIs" dxfId="172" priority="178" stopIfTrue="1" operator="lessThan">
      <formula>59.999</formula>
    </cfRule>
    <cfRule type="cellIs" dxfId="171" priority="179" stopIfTrue="1" operator="lessThan">
      <formula>79.999</formula>
    </cfRule>
    <cfRule type="cellIs" dxfId="170" priority="180" stopIfTrue="1" operator="lessThan">
      <formula>89.999</formula>
    </cfRule>
    <cfRule type="cellIs" dxfId="169" priority="181" stopIfTrue="1" operator="between">
      <formula>90</formula>
      <formula>100</formula>
    </cfRule>
    <cfRule type="containsBlanks" dxfId="168" priority="182">
      <formula>LEN(TRIM(I104))=0</formula>
    </cfRule>
  </conditionalFormatting>
  <conditionalFormatting sqref="I105:I106">
    <cfRule type="cellIs" dxfId="167" priority="169" stopIfTrue="1" operator="lessThan">
      <formula>19.999</formula>
    </cfRule>
    <cfRule type="cellIs" dxfId="166" priority="170" stopIfTrue="1" operator="lessThan">
      <formula>39.999</formula>
    </cfRule>
    <cfRule type="cellIs" dxfId="165" priority="171" stopIfTrue="1" operator="lessThan">
      <formula>59.999</formula>
    </cfRule>
    <cfRule type="cellIs" dxfId="164" priority="172" stopIfTrue="1" operator="lessThan">
      <formula>79.999</formula>
    </cfRule>
    <cfRule type="cellIs" dxfId="163" priority="173" stopIfTrue="1" operator="lessThan">
      <formula>89.999</formula>
    </cfRule>
    <cfRule type="cellIs" dxfId="162" priority="174" stopIfTrue="1" operator="between">
      <formula>90</formula>
      <formula>100</formula>
    </cfRule>
    <cfRule type="containsBlanks" dxfId="161" priority="175">
      <formula>LEN(TRIM(I105))=0</formula>
    </cfRule>
  </conditionalFormatting>
  <conditionalFormatting sqref="I107">
    <cfRule type="cellIs" dxfId="160" priority="162" stopIfTrue="1" operator="lessThan">
      <formula>19.999</formula>
    </cfRule>
    <cfRule type="cellIs" dxfId="159" priority="163" stopIfTrue="1" operator="lessThan">
      <formula>39.999</formula>
    </cfRule>
    <cfRule type="cellIs" dxfId="158" priority="164" stopIfTrue="1" operator="lessThan">
      <formula>59.999</formula>
    </cfRule>
    <cfRule type="cellIs" dxfId="157" priority="165" stopIfTrue="1" operator="lessThan">
      <formula>79.999</formula>
    </cfRule>
    <cfRule type="cellIs" dxfId="156" priority="166" stopIfTrue="1" operator="lessThan">
      <formula>89.999</formula>
    </cfRule>
    <cfRule type="cellIs" dxfId="155" priority="167" stopIfTrue="1" operator="between">
      <formula>90</formula>
      <formula>100</formula>
    </cfRule>
    <cfRule type="containsBlanks" dxfId="154" priority="168">
      <formula>LEN(TRIM(I107))=0</formula>
    </cfRule>
  </conditionalFormatting>
  <conditionalFormatting sqref="I108">
    <cfRule type="cellIs" dxfId="153" priority="155" stopIfTrue="1" operator="lessThan">
      <formula>19.999</formula>
    </cfRule>
    <cfRule type="cellIs" dxfId="152" priority="156" stopIfTrue="1" operator="lessThan">
      <formula>39.999</formula>
    </cfRule>
    <cfRule type="cellIs" dxfId="151" priority="157" stopIfTrue="1" operator="lessThan">
      <formula>59.999</formula>
    </cfRule>
    <cfRule type="cellIs" dxfId="150" priority="158" stopIfTrue="1" operator="lessThan">
      <formula>79.999</formula>
    </cfRule>
    <cfRule type="cellIs" dxfId="149" priority="159" stopIfTrue="1" operator="lessThan">
      <formula>89.999</formula>
    </cfRule>
    <cfRule type="cellIs" dxfId="148" priority="160" stopIfTrue="1" operator="between">
      <formula>90</formula>
      <formula>100</formula>
    </cfRule>
    <cfRule type="containsBlanks" dxfId="147" priority="161">
      <formula>LEN(TRIM(I108))=0</formula>
    </cfRule>
  </conditionalFormatting>
  <conditionalFormatting sqref="I110">
    <cfRule type="cellIs" dxfId="146" priority="148" stopIfTrue="1" operator="lessThan">
      <formula>19.999</formula>
    </cfRule>
    <cfRule type="cellIs" dxfId="145" priority="149" stopIfTrue="1" operator="lessThan">
      <formula>39.999</formula>
    </cfRule>
    <cfRule type="cellIs" dxfId="144" priority="150" stopIfTrue="1" operator="lessThan">
      <formula>59.999</formula>
    </cfRule>
    <cfRule type="cellIs" dxfId="143" priority="151" stopIfTrue="1" operator="lessThan">
      <formula>79.999</formula>
    </cfRule>
    <cfRule type="cellIs" dxfId="142" priority="152" stopIfTrue="1" operator="lessThan">
      <formula>89.999</formula>
    </cfRule>
    <cfRule type="cellIs" dxfId="141" priority="153" stopIfTrue="1" operator="between">
      <formula>90</formula>
      <formula>100</formula>
    </cfRule>
    <cfRule type="containsBlanks" dxfId="140" priority="154">
      <formula>LEN(TRIM(I110))=0</formula>
    </cfRule>
  </conditionalFormatting>
  <conditionalFormatting sqref="I111">
    <cfRule type="cellIs" dxfId="139" priority="141" stopIfTrue="1" operator="lessThan">
      <formula>19.999</formula>
    </cfRule>
    <cfRule type="cellIs" dxfId="138" priority="142" stopIfTrue="1" operator="lessThan">
      <formula>39.999</formula>
    </cfRule>
    <cfRule type="cellIs" dxfId="137" priority="143" stopIfTrue="1" operator="lessThan">
      <formula>59.999</formula>
    </cfRule>
    <cfRule type="cellIs" dxfId="136" priority="144" stopIfTrue="1" operator="lessThan">
      <formula>79.999</formula>
    </cfRule>
    <cfRule type="cellIs" dxfId="135" priority="145" stopIfTrue="1" operator="lessThan">
      <formula>89.999</formula>
    </cfRule>
    <cfRule type="cellIs" dxfId="134" priority="146" stopIfTrue="1" operator="between">
      <formula>90</formula>
      <formula>100</formula>
    </cfRule>
    <cfRule type="containsBlanks" dxfId="133" priority="147">
      <formula>LEN(TRIM(I111))=0</formula>
    </cfRule>
  </conditionalFormatting>
  <conditionalFormatting sqref="I112">
    <cfRule type="cellIs" dxfId="132" priority="134" stopIfTrue="1" operator="lessThan">
      <formula>19.999</formula>
    </cfRule>
    <cfRule type="cellIs" dxfId="131" priority="135" stopIfTrue="1" operator="lessThan">
      <formula>39.999</formula>
    </cfRule>
    <cfRule type="cellIs" dxfId="130" priority="136" stopIfTrue="1" operator="lessThan">
      <formula>59.999</formula>
    </cfRule>
    <cfRule type="cellIs" dxfId="129" priority="137" stopIfTrue="1" operator="lessThan">
      <formula>79.999</formula>
    </cfRule>
    <cfRule type="cellIs" dxfId="128" priority="138" stopIfTrue="1" operator="lessThan">
      <formula>89.999</formula>
    </cfRule>
    <cfRule type="cellIs" dxfId="127" priority="139" stopIfTrue="1" operator="between">
      <formula>90</formula>
      <formula>100</formula>
    </cfRule>
    <cfRule type="containsBlanks" dxfId="126" priority="140">
      <formula>LEN(TRIM(I112))=0</formula>
    </cfRule>
  </conditionalFormatting>
  <conditionalFormatting sqref="I113">
    <cfRule type="cellIs" dxfId="125" priority="127" stopIfTrue="1" operator="lessThan">
      <formula>19.999</formula>
    </cfRule>
    <cfRule type="cellIs" dxfId="124" priority="128" stopIfTrue="1" operator="lessThan">
      <formula>39.999</formula>
    </cfRule>
    <cfRule type="cellIs" dxfId="123" priority="129" stopIfTrue="1" operator="lessThan">
      <formula>59.999</formula>
    </cfRule>
    <cfRule type="cellIs" dxfId="122" priority="130" stopIfTrue="1" operator="lessThan">
      <formula>79.999</formula>
    </cfRule>
    <cfRule type="cellIs" dxfId="121" priority="131" stopIfTrue="1" operator="lessThan">
      <formula>89.999</formula>
    </cfRule>
    <cfRule type="cellIs" dxfId="120" priority="132" stopIfTrue="1" operator="between">
      <formula>90</formula>
      <formula>100</formula>
    </cfRule>
    <cfRule type="containsBlanks" dxfId="119" priority="133">
      <formula>LEN(TRIM(I113))=0</formula>
    </cfRule>
  </conditionalFormatting>
  <conditionalFormatting sqref="I117">
    <cfRule type="cellIs" dxfId="118" priority="120" stopIfTrue="1" operator="lessThan">
      <formula>19.999</formula>
    </cfRule>
    <cfRule type="cellIs" dxfId="117" priority="121" stopIfTrue="1" operator="lessThan">
      <formula>39.999</formula>
    </cfRule>
    <cfRule type="cellIs" dxfId="116" priority="122" stopIfTrue="1" operator="lessThan">
      <formula>59.999</formula>
    </cfRule>
    <cfRule type="cellIs" dxfId="115" priority="123" stopIfTrue="1" operator="lessThan">
      <formula>79.999</formula>
    </cfRule>
    <cfRule type="cellIs" dxfId="114" priority="124" stopIfTrue="1" operator="lessThan">
      <formula>89.999</formula>
    </cfRule>
    <cfRule type="cellIs" dxfId="113" priority="125" stopIfTrue="1" operator="between">
      <formula>90</formula>
      <formula>100</formula>
    </cfRule>
    <cfRule type="containsBlanks" dxfId="112" priority="126">
      <formula>LEN(TRIM(I117))=0</formula>
    </cfRule>
  </conditionalFormatting>
  <conditionalFormatting sqref="I118">
    <cfRule type="cellIs" dxfId="111" priority="113" stopIfTrue="1" operator="lessThan">
      <formula>19.999</formula>
    </cfRule>
    <cfRule type="cellIs" dxfId="110" priority="114" stopIfTrue="1" operator="lessThan">
      <formula>39.999</formula>
    </cfRule>
    <cfRule type="cellIs" dxfId="109" priority="115" stopIfTrue="1" operator="lessThan">
      <formula>59.999</formula>
    </cfRule>
    <cfRule type="cellIs" dxfId="108" priority="116" stopIfTrue="1" operator="lessThan">
      <formula>79.999</formula>
    </cfRule>
    <cfRule type="cellIs" dxfId="107" priority="117" stopIfTrue="1" operator="lessThan">
      <formula>89.999</formula>
    </cfRule>
    <cfRule type="cellIs" dxfId="106" priority="118" stopIfTrue="1" operator="between">
      <formula>90</formula>
      <formula>100</formula>
    </cfRule>
    <cfRule type="containsBlanks" dxfId="105" priority="119">
      <formula>LEN(TRIM(I118))=0</formula>
    </cfRule>
  </conditionalFormatting>
  <conditionalFormatting sqref="I119">
    <cfRule type="cellIs" dxfId="104" priority="106" stopIfTrue="1" operator="lessThan">
      <formula>19.999</formula>
    </cfRule>
    <cfRule type="cellIs" dxfId="103" priority="107" stopIfTrue="1" operator="lessThan">
      <formula>39.999</formula>
    </cfRule>
    <cfRule type="cellIs" dxfId="102" priority="108" stopIfTrue="1" operator="lessThan">
      <formula>59.999</formula>
    </cfRule>
    <cfRule type="cellIs" dxfId="101" priority="109" stopIfTrue="1" operator="lessThan">
      <formula>79.999</formula>
    </cfRule>
    <cfRule type="cellIs" dxfId="100" priority="110" stopIfTrue="1" operator="lessThan">
      <formula>89.999</formula>
    </cfRule>
    <cfRule type="cellIs" dxfId="99" priority="111" stopIfTrue="1" operator="between">
      <formula>90</formula>
      <formula>100</formula>
    </cfRule>
    <cfRule type="containsBlanks" dxfId="98" priority="112">
      <formula>LEN(TRIM(I119))=0</formula>
    </cfRule>
  </conditionalFormatting>
  <conditionalFormatting sqref="I120">
    <cfRule type="cellIs" dxfId="97" priority="99" stopIfTrue="1" operator="lessThan">
      <formula>19.999</formula>
    </cfRule>
    <cfRule type="cellIs" dxfId="96" priority="100" stopIfTrue="1" operator="lessThan">
      <formula>39.999</formula>
    </cfRule>
    <cfRule type="cellIs" dxfId="95" priority="101" stopIfTrue="1" operator="lessThan">
      <formula>59.999</formula>
    </cfRule>
    <cfRule type="cellIs" dxfId="94" priority="102" stopIfTrue="1" operator="lessThan">
      <formula>79.999</formula>
    </cfRule>
    <cfRule type="cellIs" dxfId="93" priority="103" stopIfTrue="1" operator="lessThan">
      <formula>89.999</formula>
    </cfRule>
    <cfRule type="cellIs" dxfId="92" priority="104" stopIfTrue="1" operator="between">
      <formula>90</formula>
      <formula>100</formula>
    </cfRule>
    <cfRule type="containsBlanks" dxfId="91" priority="105">
      <formula>LEN(TRIM(I120))=0</formula>
    </cfRule>
  </conditionalFormatting>
  <conditionalFormatting sqref="I121">
    <cfRule type="cellIs" dxfId="90" priority="92" stopIfTrue="1" operator="lessThan">
      <formula>19.999</formula>
    </cfRule>
    <cfRule type="cellIs" dxfId="89" priority="93" stopIfTrue="1" operator="lessThan">
      <formula>39.999</formula>
    </cfRule>
    <cfRule type="cellIs" dxfId="88" priority="94" stopIfTrue="1" operator="lessThan">
      <formula>59.999</formula>
    </cfRule>
    <cfRule type="cellIs" dxfId="87" priority="95" stopIfTrue="1" operator="lessThan">
      <formula>79.999</formula>
    </cfRule>
    <cfRule type="cellIs" dxfId="86" priority="96" stopIfTrue="1" operator="lessThan">
      <formula>89.999</formula>
    </cfRule>
    <cfRule type="cellIs" dxfId="85" priority="97" stopIfTrue="1" operator="between">
      <formula>90</formula>
      <formula>100</formula>
    </cfRule>
    <cfRule type="containsBlanks" dxfId="84" priority="98">
      <formula>LEN(TRIM(I121))=0</formula>
    </cfRule>
  </conditionalFormatting>
  <conditionalFormatting sqref="I122">
    <cfRule type="cellIs" dxfId="83" priority="85" stopIfTrue="1" operator="lessThan">
      <formula>19.999</formula>
    </cfRule>
    <cfRule type="cellIs" dxfId="82" priority="86" stopIfTrue="1" operator="lessThan">
      <formula>39.999</formula>
    </cfRule>
    <cfRule type="cellIs" dxfId="81" priority="87" stopIfTrue="1" operator="lessThan">
      <formula>59.999</formula>
    </cfRule>
    <cfRule type="cellIs" dxfId="80" priority="88" stopIfTrue="1" operator="lessThan">
      <formula>79.999</formula>
    </cfRule>
    <cfRule type="cellIs" dxfId="79" priority="89" stopIfTrue="1" operator="lessThan">
      <formula>89.999</formula>
    </cfRule>
    <cfRule type="cellIs" dxfId="78" priority="90" stopIfTrue="1" operator="between">
      <formula>90</formula>
      <formula>100</formula>
    </cfRule>
    <cfRule type="containsBlanks" dxfId="77" priority="91">
      <formula>LEN(TRIM(I122))=0</formula>
    </cfRule>
  </conditionalFormatting>
  <conditionalFormatting sqref="I123">
    <cfRule type="cellIs" dxfId="76" priority="78" stopIfTrue="1" operator="lessThan">
      <formula>19.999</formula>
    </cfRule>
    <cfRule type="cellIs" dxfId="75" priority="79" stopIfTrue="1" operator="lessThan">
      <formula>39.999</formula>
    </cfRule>
    <cfRule type="cellIs" dxfId="74" priority="80" stopIfTrue="1" operator="lessThan">
      <formula>59.999</formula>
    </cfRule>
    <cfRule type="cellIs" dxfId="73" priority="81" stopIfTrue="1" operator="lessThan">
      <formula>79.999</formula>
    </cfRule>
    <cfRule type="cellIs" dxfId="72" priority="82" stopIfTrue="1" operator="lessThan">
      <formula>89.999</formula>
    </cfRule>
    <cfRule type="cellIs" dxfId="71" priority="83" stopIfTrue="1" operator="between">
      <formula>90</formula>
      <formula>100</formula>
    </cfRule>
    <cfRule type="containsBlanks" dxfId="70" priority="84">
      <formula>LEN(TRIM(I123))=0</formula>
    </cfRule>
  </conditionalFormatting>
  <conditionalFormatting sqref="I124">
    <cfRule type="cellIs" dxfId="69" priority="71" stopIfTrue="1" operator="lessThan">
      <formula>19.999</formula>
    </cfRule>
    <cfRule type="cellIs" dxfId="68" priority="72" stopIfTrue="1" operator="lessThan">
      <formula>39.999</formula>
    </cfRule>
    <cfRule type="cellIs" dxfId="67" priority="73" stopIfTrue="1" operator="lessThan">
      <formula>59.999</formula>
    </cfRule>
    <cfRule type="cellIs" dxfId="66" priority="74" stopIfTrue="1" operator="lessThan">
      <formula>79.999</formula>
    </cfRule>
    <cfRule type="cellIs" dxfId="65" priority="75" stopIfTrue="1" operator="lessThan">
      <formula>89.999</formula>
    </cfRule>
    <cfRule type="cellIs" dxfId="64" priority="76" stopIfTrue="1" operator="between">
      <formula>90</formula>
      <formula>100</formula>
    </cfRule>
    <cfRule type="containsBlanks" dxfId="63" priority="77">
      <formula>LEN(TRIM(I124))=0</formula>
    </cfRule>
  </conditionalFormatting>
  <conditionalFormatting sqref="I125">
    <cfRule type="cellIs" dxfId="62" priority="64" stopIfTrue="1" operator="lessThan">
      <formula>19.999</formula>
    </cfRule>
    <cfRule type="cellIs" dxfId="61" priority="65" stopIfTrue="1" operator="lessThan">
      <formula>39.999</formula>
    </cfRule>
    <cfRule type="cellIs" dxfId="60" priority="66" stopIfTrue="1" operator="lessThan">
      <formula>59.999</formula>
    </cfRule>
    <cfRule type="cellIs" dxfId="59" priority="67" stopIfTrue="1" operator="lessThan">
      <formula>79.999</formula>
    </cfRule>
    <cfRule type="cellIs" dxfId="58" priority="68" stopIfTrue="1" operator="lessThan">
      <formula>89.999</formula>
    </cfRule>
    <cfRule type="cellIs" dxfId="57" priority="69" stopIfTrue="1" operator="between">
      <formula>90</formula>
      <formula>100</formula>
    </cfRule>
    <cfRule type="containsBlanks" dxfId="56" priority="70">
      <formula>LEN(TRIM(I125))=0</formula>
    </cfRule>
  </conditionalFormatting>
  <conditionalFormatting sqref="I126">
    <cfRule type="cellIs" dxfId="55" priority="57" stopIfTrue="1" operator="lessThan">
      <formula>19.999</formula>
    </cfRule>
    <cfRule type="cellIs" dxfId="54" priority="58" stopIfTrue="1" operator="lessThan">
      <formula>39.999</formula>
    </cfRule>
    <cfRule type="cellIs" dxfId="53" priority="59" stopIfTrue="1" operator="lessThan">
      <formula>59.999</formula>
    </cfRule>
    <cfRule type="cellIs" dxfId="52" priority="60" stopIfTrue="1" operator="lessThan">
      <formula>79.999</formula>
    </cfRule>
    <cfRule type="cellIs" dxfId="51" priority="61" stopIfTrue="1" operator="lessThan">
      <formula>89.999</formula>
    </cfRule>
    <cfRule type="cellIs" dxfId="50" priority="62" stopIfTrue="1" operator="between">
      <formula>90</formula>
      <formula>100</formula>
    </cfRule>
    <cfRule type="containsBlanks" dxfId="49" priority="63">
      <formula>LEN(TRIM(I126))=0</formula>
    </cfRule>
  </conditionalFormatting>
  <conditionalFormatting sqref="I128">
    <cfRule type="cellIs" dxfId="48" priority="50" stopIfTrue="1" operator="lessThan">
      <formula>19.999</formula>
    </cfRule>
    <cfRule type="cellIs" dxfId="47" priority="51" stopIfTrue="1" operator="lessThan">
      <formula>39.999</formula>
    </cfRule>
    <cfRule type="cellIs" dxfId="46" priority="52" stopIfTrue="1" operator="lessThan">
      <formula>59.999</formula>
    </cfRule>
    <cfRule type="cellIs" dxfId="45" priority="53" stopIfTrue="1" operator="lessThan">
      <formula>79.999</formula>
    </cfRule>
    <cfRule type="cellIs" dxfId="44" priority="54" stopIfTrue="1" operator="lessThan">
      <formula>89.999</formula>
    </cfRule>
    <cfRule type="cellIs" dxfId="43" priority="55" stopIfTrue="1" operator="between">
      <formula>90</formula>
      <formula>100</formula>
    </cfRule>
    <cfRule type="containsBlanks" dxfId="42" priority="56">
      <formula>LEN(TRIM(I128))=0</formula>
    </cfRule>
  </conditionalFormatting>
  <conditionalFormatting sqref="I129">
    <cfRule type="cellIs" dxfId="41" priority="43" stopIfTrue="1" operator="lessThan">
      <formula>19.999</formula>
    </cfRule>
    <cfRule type="cellIs" dxfId="40" priority="44" stopIfTrue="1" operator="lessThan">
      <formula>39.999</formula>
    </cfRule>
    <cfRule type="cellIs" dxfId="39" priority="45" stopIfTrue="1" operator="lessThan">
      <formula>59.999</formula>
    </cfRule>
    <cfRule type="cellIs" dxfId="38" priority="46" stopIfTrue="1" operator="lessThan">
      <formula>79.999</formula>
    </cfRule>
    <cfRule type="cellIs" dxfId="37" priority="47" stopIfTrue="1" operator="lessThan">
      <formula>89.999</formula>
    </cfRule>
    <cfRule type="cellIs" dxfId="36" priority="48" stopIfTrue="1" operator="between">
      <formula>90</formula>
      <formula>100</formula>
    </cfRule>
    <cfRule type="containsBlanks" dxfId="35" priority="49">
      <formula>LEN(TRIM(I129))=0</formula>
    </cfRule>
  </conditionalFormatting>
  <conditionalFormatting sqref="I130">
    <cfRule type="cellIs" dxfId="34" priority="36" stopIfTrue="1" operator="lessThan">
      <formula>19.999</formula>
    </cfRule>
    <cfRule type="cellIs" dxfId="33" priority="37" stopIfTrue="1" operator="lessThan">
      <formula>39.999</formula>
    </cfRule>
    <cfRule type="cellIs" dxfId="32" priority="38" stopIfTrue="1" operator="lessThan">
      <formula>59.999</formula>
    </cfRule>
    <cfRule type="cellIs" dxfId="31" priority="39" stopIfTrue="1" operator="lessThan">
      <formula>79.999</formula>
    </cfRule>
    <cfRule type="cellIs" dxfId="30" priority="40" stopIfTrue="1" operator="lessThan">
      <formula>89.999</formula>
    </cfRule>
    <cfRule type="cellIs" dxfId="29" priority="41" stopIfTrue="1" operator="between">
      <formula>90</formula>
      <formula>100</formula>
    </cfRule>
    <cfRule type="containsBlanks" dxfId="28" priority="42">
      <formula>LEN(TRIM(I130))=0</formula>
    </cfRule>
  </conditionalFormatting>
  <conditionalFormatting sqref="I131">
    <cfRule type="cellIs" dxfId="27" priority="29" stopIfTrue="1" operator="lessThan">
      <formula>19.999</formula>
    </cfRule>
    <cfRule type="cellIs" dxfId="26" priority="30" stopIfTrue="1" operator="lessThan">
      <formula>39.999</formula>
    </cfRule>
    <cfRule type="cellIs" dxfId="25" priority="31" stopIfTrue="1" operator="lessThan">
      <formula>59.999</formula>
    </cfRule>
    <cfRule type="cellIs" dxfId="24" priority="32" stopIfTrue="1" operator="lessThan">
      <formula>79.999</formula>
    </cfRule>
    <cfRule type="cellIs" dxfId="23" priority="33" stopIfTrue="1" operator="lessThan">
      <formula>89.999</formula>
    </cfRule>
    <cfRule type="cellIs" dxfId="22" priority="34" stopIfTrue="1" operator="between">
      <formula>90</formula>
      <formula>100</formula>
    </cfRule>
    <cfRule type="containsBlanks" dxfId="21" priority="35">
      <formula>LEN(TRIM(I131))=0</formula>
    </cfRule>
  </conditionalFormatting>
  <conditionalFormatting sqref="I132">
    <cfRule type="cellIs" dxfId="20" priority="22" stopIfTrue="1" operator="lessThan">
      <formula>19.999</formula>
    </cfRule>
    <cfRule type="cellIs" dxfId="19" priority="23" stopIfTrue="1" operator="lessThan">
      <formula>39.999</formula>
    </cfRule>
    <cfRule type="cellIs" dxfId="18" priority="24" stopIfTrue="1" operator="lessThan">
      <formula>59.999</formula>
    </cfRule>
    <cfRule type="cellIs" dxfId="17" priority="25" stopIfTrue="1" operator="lessThan">
      <formula>79.999</formula>
    </cfRule>
    <cfRule type="cellIs" dxfId="16" priority="26" stopIfTrue="1" operator="lessThan">
      <formula>89.999</formula>
    </cfRule>
    <cfRule type="cellIs" dxfId="15" priority="27" stopIfTrue="1" operator="between">
      <formula>90</formula>
      <formula>100</formula>
    </cfRule>
    <cfRule type="containsBlanks" dxfId="14" priority="28">
      <formula>LEN(TRIM(I132))=0</formula>
    </cfRule>
  </conditionalFormatting>
  <conditionalFormatting sqref="I98">
    <cfRule type="cellIs" dxfId="13" priority="15" stopIfTrue="1" operator="lessThan">
      <formula>19.999</formula>
    </cfRule>
    <cfRule type="cellIs" dxfId="12" priority="16" stopIfTrue="1" operator="lessThan">
      <formula>39.999</formula>
    </cfRule>
    <cfRule type="cellIs" dxfId="11" priority="17" stopIfTrue="1" operator="lessThan">
      <formula>59.999</formula>
    </cfRule>
    <cfRule type="cellIs" dxfId="10" priority="18" stopIfTrue="1" operator="lessThan">
      <formula>79.999</formula>
    </cfRule>
    <cfRule type="cellIs" dxfId="9" priority="19" stopIfTrue="1" operator="lessThan">
      <formula>89.999</formula>
    </cfRule>
    <cfRule type="cellIs" dxfId="8" priority="20" stopIfTrue="1" operator="between">
      <formula>90</formula>
      <formula>100</formula>
    </cfRule>
    <cfRule type="containsBlanks" dxfId="7" priority="21">
      <formula>LEN(TRIM(I98))=0</formula>
    </cfRule>
  </conditionalFormatting>
  <conditionalFormatting sqref="I114">
    <cfRule type="cellIs" dxfId="6" priority="8" stopIfTrue="1" operator="lessThan">
      <formula>19.999</formula>
    </cfRule>
    <cfRule type="cellIs" dxfId="5" priority="9" stopIfTrue="1" operator="lessThan">
      <formula>39.999</formula>
    </cfRule>
    <cfRule type="cellIs" dxfId="4" priority="10" stopIfTrue="1" operator="lessThan">
      <formula>59.999</formula>
    </cfRule>
    <cfRule type="cellIs" dxfId="3" priority="11" stopIfTrue="1" operator="lessThan">
      <formula>79.999</formula>
    </cfRule>
    <cfRule type="cellIs" dxfId="2" priority="12" stopIfTrue="1" operator="lessThan">
      <formula>89.999</formula>
    </cfRule>
    <cfRule type="cellIs" dxfId="1" priority="13" stopIfTrue="1" operator="between">
      <formula>90</formula>
      <formula>100</formula>
    </cfRule>
    <cfRule type="containsBlanks" dxfId="0" priority="14">
      <formula>LEN(TRIM(I114))=0</formula>
    </cfRule>
  </conditionalFormatting>
  <pageMargins left="0.7" right="0.7" top="0.75" bottom="0.75" header="0.3" footer="0.3"/>
  <pageSetup paperSize="9" scale="43" orientation="portrait" r:id="rId1"/>
  <rowBreaks count="2" manualBreakCount="2">
    <brk id="58" max="9" man="1"/>
    <brk id="110" max="9" man="1"/>
  </rowBreaks>
  <ignoredErrors>
    <ignoredError sqref="E19:G19 E27:G27 E2:G2 G7:G8 G11:G12 G15:G16 C2 B27:C27 B19:C19"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88555558946501"/>
  </sheetPr>
  <dimension ref="B2:D140"/>
  <sheetViews>
    <sheetView showGridLines="0" showRowColHeaders="0" topLeftCell="A139" zoomScale="70" zoomScaleNormal="70" workbookViewId="0">
      <selection activeCell="C8" sqref="C8:D8"/>
    </sheetView>
  </sheetViews>
  <sheetFormatPr defaultRowHeight="15" x14ac:dyDescent="0.25"/>
  <cols>
    <col min="1" max="1" width="9.140625" style="180"/>
    <col min="2" max="2" width="79.42578125" style="180" customWidth="1"/>
    <col min="3" max="3" width="69.5703125" style="180" customWidth="1"/>
    <col min="4" max="4" width="9.140625" style="180" customWidth="1"/>
    <col min="5" max="16384" width="9.140625" style="180"/>
  </cols>
  <sheetData>
    <row r="2" spans="2:4" ht="23.25" x14ac:dyDescent="0.35">
      <c r="B2" s="425" t="s">
        <v>781</v>
      </c>
      <c r="C2" s="425"/>
      <c r="D2" s="425"/>
    </row>
    <row r="4" spans="2:4" x14ac:dyDescent="0.25">
      <c r="B4" s="427" t="s">
        <v>782</v>
      </c>
      <c r="C4" s="427"/>
      <c r="D4" s="427"/>
    </row>
    <row r="5" spans="2:4" x14ac:dyDescent="0.25">
      <c r="B5" s="309" t="s">
        <v>783</v>
      </c>
      <c r="C5" s="428" t="s">
        <v>784</v>
      </c>
      <c r="D5" s="428"/>
    </row>
    <row r="6" spans="2:4" ht="30" x14ac:dyDescent="0.25">
      <c r="B6" s="310" t="s">
        <v>785</v>
      </c>
      <c r="C6" s="429"/>
      <c r="D6" s="429"/>
    </row>
    <row r="7" spans="2:4" ht="30" x14ac:dyDescent="0.25">
      <c r="B7" s="310" t="s">
        <v>786</v>
      </c>
      <c r="C7" s="429"/>
      <c r="D7" s="429"/>
    </row>
    <row r="8" spans="2:4" ht="18" customHeight="1" x14ac:dyDescent="0.25">
      <c r="B8" s="426" t="s">
        <v>787</v>
      </c>
      <c r="C8" s="429" t="s">
        <v>788</v>
      </c>
      <c r="D8" s="429"/>
    </row>
    <row r="9" spans="2:4" x14ac:dyDescent="0.25">
      <c r="B9" s="426"/>
      <c r="C9" s="429" t="s">
        <v>789</v>
      </c>
      <c r="D9" s="429"/>
    </row>
    <row r="10" spans="2:4" ht="54" customHeight="1" x14ac:dyDescent="0.25">
      <c r="B10" s="426"/>
      <c r="C10" s="429" t="s">
        <v>790</v>
      </c>
      <c r="D10" s="429"/>
    </row>
    <row r="11" spans="2:4" ht="59.25" customHeight="1" x14ac:dyDescent="0.25">
      <c r="B11" s="310" t="s">
        <v>791</v>
      </c>
      <c r="C11" s="429" t="s">
        <v>792</v>
      </c>
      <c r="D11" s="429"/>
    </row>
    <row r="12" spans="2:4" ht="19.5" customHeight="1" x14ac:dyDescent="0.25">
      <c r="B12" s="426" t="s">
        <v>793</v>
      </c>
      <c r="C12" s="429" t="s">
        <v>794</v>
      </c>
      <c r="D12" s="429"/>
    </row>
    <row r="13" spans="2:4" ht="30.75" customHeight="1" x14ac:dyDescent="0.25">
      <c r="B13" s="426"/>
      <c r="C13" s="429" t="s">
        <v>795</v>
      </c>
      <c r="D13" s="429"/>
    </row>
    <row r="14" spans="2:4" ht="30.75" customHeight="1" x14ac:dyDescent="0.25">
      <c r="B14" s="426"/>
      <c r="C14" s="429" t="s">
        <v>796</v>
      </c>
      <c r="D14" s="429"/>
    </row>
    <row r="15" spans="2:4" ht="30" x14ac:dyDescent="0.25">
      <c r="B15" s="310" t="s">
        <v>797</v>
      </c>
      <c r="C15" s="429" t="s">
        <v>798</v>
      </c>
      <c r="D15" s="429"/>
    </row>
    <row r="16" spans="2:4" ht="48" customHeight="1" x14ac:dyDescent="0.25">
      <c r="B16" s="310" t="s">
        <v>799</v>
      </c>
      <c r="C16" s="429" t="s">
        <v>800</v>
      </c>
      <c r="D16" s="429"/>
    </row>
    <row r="17" spans="2:4" ht="28.5" customHeight="1" x14ac:dyDescent="0.25">
      <c r="B17" s="310"/>
      <c r="C17" s="429" t="s">
        <v>801</v>
      </c>
      <c r="D17" s="429"/>
    </row>
    <row r="18" spans="2:4" ht="29.25" customHeight="1" x14ac:dyDescent="0.25">
      <c r="B18" s="310"/>
      <c r="C18" s="429" t="s">
        <v>802</v>
      </c>
      <c r="D18" s="429"/>
    </row>
    <row r="19" spans="2:4" ht="46.5" customHeight="1" x14ac:dyDescent="0.25">
      <c r="B19" s="310"/>
      <c r="C19" s="429" t="s">
        <v>803</v>
      </c>
      <c r="D19" s="429"/>
    </row>
    <row r="20" spans="2:4" ht="28.5" customHeight="1" x14ac:dyDescent="0.25">
      <c r="B20" s="426" t="s">
        <v>804</v>
      </c>
      <c r="C20" s="429" t="s">
        <v>805</v>
      </c>
      <c r="D20" s="429"/>
    </row>
    <row r="21" spans="2:4" ht="32.25" customHeight="1" x14ac:dyDescent="0.25">
      <c r="B21" s="426"/>
      <c r="C21" s="429" t="s">
        <v>806</v>
      </c>
      <c r="D21" s="429"/>
    </row>
    <row r="22" spans="2:4" ht="45" customHeight="1" x14ac:dyDescent="0.25">
      <c r="B22" s="426" t="s">
        <v>807</v>
      </c>
      <c r="C22" s="429" t="s">
        <v>808</v>
      </c>
      <c r="D22" s="429"/>
    </row>
    <row r="23" spans="2:4" ht="45.75" customHeight="1" x14ac:dyDescent="0.25">
      <c r="B23" s="426"/>
      <c r="C23" s="429" t="s">
        <v>809</v>
      </c>
      <c r="D23" s="429"/>
    </row>
    <row r="24" spans="2:4" x14ac:dyDescent="0.25">
      <c r="B24" s="310" t="s">
        <v>810</v>
      </c>
      <c r="C24" s="429"/>
      <c r="D24" s="429"/>
    </row>
    <row r="25" spans="2:4" x14ac:dyDescent="0.25">
      <c r="B25" s="310" t="s">
        <v>811</v>
      </c>
      <c r="C25" s="429"/>
      <c r="D25" s="429"/>
    </row>
    <row r="26" spans="2:4" ht="30" x14ac:dyDescent="0.25">
      <c r="B26" s="310" t="s">
        <v>812</v>
      </c>
      <c r="C26" s="429"/>
      <c r="D26" s="429"/>
    </row>
    <row r="27" spans="2:4" ht="30.75" customHeight="1" x14ac:dyDescent="0.25">
      <c r="B27" s="426" t="s">
        <v>813</v>
      </c>
      <c r="C27" s="429" t="s">
        <v>814</v>
      </c>
      <c r="D27" s="429"/>
    </row>
    <row r="28" spans="2:4" x14ac:dyDescent="0.25">
      <c r="B28" s="426"/>
      <c r="C28" s="429" t="s">
        <v>815</v>
      </c>
      <c r="D28" s="429"/>
    </row>
    <row r="29" spans="2:4" ht="30.75" customHeight="1" x14ac:dyDescent="0.25">
      <c r="B29" s="426"/>
      <c r="C29" s="429" t="s">
        <v>816</v>
      </c>
      <c r="D29" s="429"/>
    </row>
    <row r="30" spans="2:4" ht="30.75" customHeight="1" x14ac:dyDescent="0.25">
      <c r="B30" s="426"/>
      <c r="C30" s="429" t="s">
        <v>817</v>
      </c>
      <c r="D30" s="429"/>
    </row>
    <row r="31" spans="2:4" x14ac:dyDescent="0.25">
      <c r="B31" s="426"/>
      <c r="C31" s="429" t="s">
        <v>818</v>
      </c>
      <c r="D31" s="429"/>
    </row>
    <row r="32" spans="2:4" ht="30" customHeight="1" x14ac:dyDescent="0.25">
      <c r="B32" s="426"/>
      <c r="C32" s="429" t="s">
        <v>819</v>
      </c>
      <c r="D32" s="429"/>
    </row>
    <row r="33" spans="2:4" ht="30.75" customHeight="1" x14ac:dyDescent="0.25">
      <c r="B33" s="426"/>
      <c r="C33" s="429" t="s">
        <v>820</v>
      </c>
      <c r="D33" s="429"/>
    </row>
    <row r="34" spans="2:4" ht="29.25" customHeight="1" x14ac:dyDescent="0.25">
      <c r="B34" s="426"/>
      <c r="C34" s="429" t="s">
        <v>821</v>
      </c>
      <c r="D34" s="429"/>
    </row>
    <row r="35" spans="2:4" ht="52.5" customHeight="1" x14ac:dyDescent="0.25">
      <c r="B35" s="426"/>
      <c r="C35" s="429" t="s">
        <v>822</v>
      </c>
      <c r="D35" s="429"/>
    </row>
    <row r="36" spans="2:4" x14ac:dyDescent="0.25">
      <c r="B36" s="430" t="s">
        <v>823</v>
      </c>
      <c r="C36" s="430"/>
      <c r="D36" s="430"/>
    </row>
    <row r="37" spans="2:4" x14ac:dyDescent="0.25">
      <c r="B37" s="311" t="s">
        <v>824</v>
      </c>
      <c r="C37" s="428" t="s">
        <v>825</v>
      </c>
      <c r="D37" s="428"/>
    </row>
    <row r="38" spans="2:4" ht="45" x14ac:dyDescent="0.25">
      <c r="B38" s="310" t="s">
        <v>826</v>
      </c>
      <c r="C38" s="429"/>
      <c r="D38" s="429"/>
    </row>
    <row r="39" spans="2:4" ht="30" x14ac:dyDescent="0.25">
      <c r="B39" s="310" t="s">
        <v>827</v>
      </c>
      <c r="C39" s="429"/>
      <c r="D39" s="429"/>
    </row>
    <row r="40" spans="2:4" ht="30" x14ac:dyDescent="0.25">
      <c r="B40" s="310" t="s">
        <v>828</v>
      </c>
      <c r="C40" s="429"/>
      <c r="D40" s="429"/>
    </row>
    <row r="41" spans="2:4" ht="30" x14ac:dyDescent="0.25">
      <c r="B41" s="310" t="s">
        <v>829</v>
      </c>
      <c r="C41" s="429" t="s">
        <v>830</v>
      </c>
      <c r="D41" s="429"/>
    </row>
    <row r="42" spans="2:4" ht="33" customHeight="1" x14ac:dyDescent="0.25">
      <c r="B42" s="310" t="s">
        <v>831</v>
      </c>
      <c r="C42" s="429" t="s">
        <v>832</v>
      </c>
      <c r="D42" s="429"/>
    </row>
    <row r="43" spans="2:4" ht="30" customHeight="1" x14ac:dyDescent="0.25">
      <c r="B43" s="426" t="s">
        <v>833</v>
      </c>
      <c r="C43" s="429" t="s">
        <v>834</v>
      </c>
      <c r="D43" s="429"/>
    </row>
    <row r="44" spans="2:4" ht="47.25" customHeight="1" x14ac:dyDescent="0.25">
      <c r="B44" s="426"/>
      <c r="C44" s="429" t="s">
        <v>835</v>
      </c>
      <c r="D44" s="429"/>
    </row>
    <row r="45" spans="2:4" ht="32.25" customHeight="1" x14ac:dyDescent="0.25">
      <c r="B45" s="426"/>
      <c r="C45" s="429" t="s">
        <v>836</v>
      </c>
      <c r="D45" s="429"/>
    </row>
    <row r="46" spans="2:4" ht="30" x14ac:dyDescent="0.25">
      <c r="B46" s="310" t="s">
        <v>837</v>
      </c>
      <c r="C46" s="429"/>
      <c r="D46" s="429"/>
    </row>
    <row r="47" spans="2:4" ht="30" x14ac:dyDescent="0.25">
      <c r="B47" s="310" t="s">
        <v>838</v>
      </c>
      <c r="C47" s="429"/>
      <c r="D47" s="429"/>
    </row>
    <row r="48" spans="2:4" x14ac:dyDescent="0.25">
      <c r="B48" s="430" t="s">
        <v>839</v>
      </c>
      <c r="C48" s="430"/>
      <c r="D48" s="430"/>
    </row>
    <row r="49" spans="2:4" x14ac:dyDescent="0.25">
      <c r="B49" s="311" t="s">
        <v>840</v>
      </c>
      <c r="C49" s="428" t="s">
        <v>841</v>
      </c>
      <c r="D49" s="428"/>
    </row>
    <row r="50" spans="2:4" x14ac:dyDescent="0.25">
      <c r="B50" s="310" t="s">
        <v>842</v>
      </c>
      <c r="C50" s="429" t="s">
        <v>843</v>
      </c>
      <c r="D50" s="429"/>
    </row>
    <row r="51" spans="2:4" ht="32.25" customHeight="1" x14ac:dyDescent="0.25">
      <c r="B51" s="426" t="s">
        <v>844</v>
      </c>
      <c r="C51" s="429" t="s">
        <v>845</v>
      </c>
      <c r="D51" s="429"/>
    </row>
    <row r="52" spans="2:4" x14ac:dyDescent="0.25">
      <c r="B52" s="426"/>
      <c r="C52" s="429" t="s">
        <v>846</v>
      </c>
      <c r="D52" s="429"/>
    </row>
    <row r="53" spans="2:4" ht="29.25" customHeight="1" x14ac:dyDescent="0.25">
      <c r="B53" s="426"/>
      <c r="C53" s="429" t="s">
        <v>847</v>
      </c>
      <c r="D53" s="429"/>
    </row>
    <row r="54" spans="2:4" ht="29.25" customHeight="1" x14ac:dyDescent="0.25">
      <c r="B54" s="426"/>
      <c r="C54" s="429" t="s">
        <v>848</v>
      </c>
      <c r="D54" s="429"/>
    </row>
    <row r="55" spans="2:4" x14ac:dyDescent="0.25">
      <c r="B55" s="426"/>
      <c r="C55" s="429" t="s">
        <v>849</v>
      </c>
      <c r="D55" s="429"/>
    </row>
    <row r="56" spans="2:4" ht="29.25" customHeight="1" x14ac:dyDescent="0.25">
      <c r="B56" s="426"/>
      <c r="C56" s="429" t="s">
        <v>850</v>
      </c>
      <c r="D56" s="429"/>
    </row>
    <row r="57" spans="2:4" ht="33" customHeight="1" x14ac:dyDescent="0.25">
      <c r="B57" s="426"/>
      <c r="C57" s="429" t="s">
        <v>851</v>
      </c>
      <c r="D57" s="429"/>
    </row>
    <row r="58" spans="2:4" ht="30" customHeight="1" x14ac:dyDescent="0.25">
      <c r="B58" s="426"/>
      <c r="C58" s="429" t="s">
        <v>852</v>
      </c>
      <c r="D58" s="429"/>
    </row>
    <row r="59" spans="2:4" ht="32.25" customHeight="1" x14ac:dyDescent="0.25">
      <c r="B59" s="426"/>
      <c r="C59" s="429" t="s">
        <v>853</v>
      </c>
      <c r="D59" s="429"/>
    </row>
    <row r="60" spans="2:4" ht="30" x14ac:dyDescent="0.25">
      <c r="B60" s="310" t="s">
        <v>854</v>
      </c>
      <c r="C60" s="429"/>
      <c r="D60" s="429"/>
    </row>
    <row r="61" spans="2:4" x14ac:dyDescent="0.25">
      <c r="B61" s="310" t="s">
        <v>855</v>
      </c>
      <c r="C61" s="429"/>
      <c r="D61" s="429"/>
    </row>
    <row r="62" spans="2:4" ht="45" x14ac:dyDescent="0.25">
      <c r="B62" s="310" t="s">
        <v>856</v>
      </c>
      <c r="C62" s="429"/>
      <c r="D62" s="429"/>
    </row>
    <row r="63" spans="2:4" ht="32.25" customHeight="1" x14ac:dyDescent="0.25">
      <c r="B63" s="426" t="s">
        <v>857</v>
      </c>
      <c r="C63" s="429" t="s">
        <v>858</v>
      </c>
      <c r="D63" s="429"/>
    </row>
    <row r="64" spans="2:4" x14ac:dyDescent="0.25">
      <c r="B64" s="426"/>
      <c r="C64" s="429" t="s">
        <v>859</v>
      </c>
      <c r="D64" s="429"/>
    </row>
    <row r="65" spans="2:4" ht="31.5" customHeight="1" x14ac:dyDescent="0.25">
      <c r="B65" s="426"/>
      <c r="C65" s="429" t="s">
        <v>860</v>
      </c>
      <c r="D65" s="429"/>
    </row>
    <row r="66" spans="2:4" x14ac:dyDescent="0.25">
      <c r="B66" s="430" t="s">
        <v>861</v>
      </c>
      <c r="C66" s="430"/>
      <c r="D66" s="430"/>
    </row>
    <row r="67" spans="2:4" x14ac:dyDescent="0.25">
      <c r="B67" s="311" t="s">
        <v>862</v>
      </c>
      <c r="C67" s="428" t="s">
        <v>863</v>
      </c>
      <c r="D67" s="428"/>
    </row>
    <row r="68" spans="2:4" ht="30" x14ac:dyDescent="0.25">
      <c r="B68" s="310" t="s">
        <v>864</v>
      </c>
      <c r="C68" s="429"/>
      <c r="D68" s="429"/>
    </row>
    <row r="69" spans="2:4" ht="28.5" customHeight="1" x14ac:dyDescent="0.25">
      <c r="B69" s="426" t="s">
        <v>865</v>
      </c>
      <c r="C69" s="429" t="s">
        <v>866</v>
      </c>
      <c r="D69" s="429"/>
    </row>
    <row r="70" spans="2:4" ht="30.75" customHeight="1" x14ac:dyDescent="0.25">
      <c r="B70" s="426"/>
      <c r="C70" s="429" t="s">
        <v>867</v>
      </c>
      <c r="D70" s="429"/>
    </row>
    <row r="71" spans="2:4" ht="33" customHeight="1" x14ac:dyDescent="0.25">
      <c r="B71" s="426"/>
      <c r="C71" s="429" t="s">
        <v>868</v>
      </c>
      <c r="D71" s="429"/>
    </row>
    <row r="72" spans="2:4" ht="30.75" customHeight="1" x14ac:dyDescent="0.25">
      <c r="B72" s="426"/>
      <c r="C72" s="429" t="s">
        <v>869</v>
      </c>
      <c r="D72" s="429"/>
    </row>
    <row r="73" spans="2:4" ht="30" customHeight="1" x14ac:dyDescent="0.25">
      <c r="B73" s="426"/>
      <c r="C73" s="429" t="s">
        <v>870</v>
      </c>
      <c r="D73" s="429"/>
    </row>
    <row r="74" spans="2:4" ht="45.75" customHeight="1" x14ac:dyDescent="0.25">
      <c r="B74" s="426"/>
      <c r="C74" s="429" t="s">
        <v>871</v>
      </c>
      <c r="D74" s="429"/>
    </row>
    <row r="75" spans="2:4" ht="48" customHeight="1" x14ac:dyDescent="0.25">
      <c r="B75" s="426"/>
      <c r="C75" s="429" t="s">
        <v>872</v>
      </c>
      <c r="D75" s="429"/>
    </row>
    <row r="76" spans="2:4" ht="30" customHeight="1" x14ac:dyDescent="0.25">
      <c r="B76" s="426" t="s">
        <v>873</v>
      </c>
      <c r="C76" s="429" t="s">
        <v>874</v>
      </c>
      <c r="D76" s="429"/>
    </row>
    <row r="77" spans="2:4" ht="23.25" customHeight="1" x14ac:dyDescent="0.25">
      <c r="B77" s="426"/>
      <c r="C77" s="429" t="s">
        <v>875</v>
      </c>
      <c r="D77" s="429"/>
    </row>
    <row r="78" spans="2:4" ht="29.25" customHeight="1" x14ac:dyDescent="0.25">
      <c r="B78" s="426"/>
      <c r="C78" s="429" t="s">
        <v>876</v>
      </c>
      <c r="D78" s="429"/>
    </row>
    <row r="79" spans="2:4" ht="28.5" customHeight="1" x14ac:dyDescent="0.25">
      <c r="B79" s="426"/>
      <c r="C79" s="429" t="s">
        <v>877</v>
      </c>
      <c r="D79" s="429"/>
    </row>
    <row r="80" spans="2:4" ht="40.5" customHeight="1" x14ac:dyDescent="0.25">
      <c r="B80" s="426"/>
      <c r="C80" s="429" t="s">
        <v>878</v>
      </c>
      <c r="D80" s="429"/>
    </row>
    <row r="81" spans="2:4" ht="32.25" customHeight="1" x14ac:dyDescent="0.25">
      <c r="B81" s="426"/>
      <c r="C81" s="429" t="s">
        <v>879</v>
      </c>
      <c r="D81" s="429"/>
    </row>
    <row r="82" spans="2:4" x14ac:dyDescent="0.25">
      <c r="B82" s="426"/>
      <c r="C82" s="429" t="s">
        <v>880</v>
      </c>
      <c r="D82" s="429"/>
    </row>
    <row r="83" spans="2:4" x14ac:dyDescent="0.25">
      <c r="B83" s="430" t="s">
        <v>881</v>
      </c>
      <c r="C83" s="430"/>
      <c r="D83" s="430"/>
    </row>
    <row r="84" spans="2:4" x14ac:dyDescent="0.25">
      <c r="B84" s="311" t="s">
        <v>882</v>
      </c>
      <c r="C84" s="428" t="s">
        <v>883</v>
      </c>
      <c r="D84" s="428"/>
    </row>
    <row r="85" spans="2:4" ht="30" x14ac:dyDescent="0.25">
      <c r="B85" s="310" t="s">
        <v>884</v>
      </c>
      <c r="C85" s="429" t="s">
        <v>885</v>
      </c>
      <c r="D85" s="429"/>
    </row>
    <row r="86" spans="2:4" ht="30" x14ac:dyDescent="0.25">
      <c r="B86" s="310" t="s">
        <v>886</v>
      </c>
      <c r="C86" s="429" t="s">
        <v>887</v>
      </c>
      <c r="D86" s="429"/>
    </row>
    <row r="87" spans="2:4" ht="33.75" customHeight="1" x14ac:dyDescent="0.25">
      <c r="B87" s="310" t="s">
        <v>888</v>
      </c>
      <c r="C87" s="429" t="s">
        <v>889</v>
      </c>
      <c r="D87" s="429"/>
    </row>
    <row r="88" spans="2:4" ht="30" x14ac:dyDescent="0.25">
      <c r="B88" s="310" t="s">
        <v>890</v>
      </c>
      <c r="C88" s="429"/>
      <c r="D88" s="429"/>
    </row>
    <row r="89" spans="2:4" x14ac:dyDescent="0.25">
      <c r="B89" s="426" t="s">
        <v>891</v>
      </c>
      <c r="C89" s="429" t="s">
        <v>892</v>
      </c>
      <c r="D89" s="429"/>
    </row>
    <row r="90" spans="2:4" x14ac:dyDescent="0.25">
      <c r="B90" s="426"/>
      <c r="C90" s="429" t="s">
        <v>893</v>
      </c>
      <c r="D90" s="429"/>
    </row>
    <row r="91" spans="2:4" ht="30.75" customHeight="1" x14ac:dyDescent="0.25">
      <c r="B91" s="426"/>
      <c r="C91" s="429" t="s">
        <v>894</v>
      </c>
      <c r="D91" s="429"/>
    </row>
    <row r="92" spans="2:4" x14ac:dyDescent="0.25">
      <c r="B92" s="426"/>
      <c r="C92" s="429" t="s">
        <v>895</v>
      </c>
      <c r="D92" s="429"/>
    </row>
    <row r="93" spans="2:4" ht="29.25" customHeight="1" x14ac:dyDescent="0.25">
      <c r="B93" s="426"/>
      <c r="C93" s="429" t="s">
        <v>896</v>
      </c>
      <c r="D93" s="429"/>
    </row>
    <row r="94" spans="2:4" x14ac:dyDescent="0.25">
      <c r="B94" s="426"/>
      <c r="C94" s="429" t="s">
        <v>897</v>
      </c>
      <c r="D94" s="429"/>
    </row>
    <row r="95" spans="2:4" ht="32.25" customHeight="1" x14ac:dyDescent="0.25">
      <c r="B95" s="426"/>
      <c r="C95" s="429" t="s">
        <v>898</v>
      </c>
      <c r="D95" s="429"/>
    </row>
    <row r="96" spans="2:4" x14ac:dyDescent="0.25">
      <c r="B96" s="426" t="s">
        <v>899</v>
      </c>
      <c r="C96" s="429"/>
      <c r="D96" s="429"/>
    </row>
    <row r="97" spans="2:4" x14ac:dyDescent="0.25">
      <c r="B97" s="426"/>
      <c r="C97" s="429"/>
      <c r="D97" s="429"/>
    </row>
    <row r="98" spans="2:4" ht="29.25" customHeight="1" x14ac:dyDescent="0.25">
      <c r="B98" s="426" t="s">
        <v>900</v>
      </c>
      <c r="C98" s="429" t="s">
        <v>901</v>
      </c>
      <c r="D98" s="429"/>
    </row>
    <row r="99" spans="2:4" ht="29.25" customHeight="1" x14ac:dyDescent="0.25">
      <c r="B99" s="426"/>
      <c r="C99" s="429" t="s">
        <v>902</v>
      </c>
      <c r="D99" s="429"/>
    </row>
    <row r="100" spans="2:4" ht="29.25" customHeight="1" x14ac:dyDescent="0.25">
      <c r="B100" s="426"/>
      <c r="C100" s="429" t="s">
        <v>903</v>
      </c>
      <c r="D100" s="429"/>
    </row>
    <row r="101" spans="2:4" ht="28.5" customHeight="1" x14ac:dyDescent="0.25">
      <c r="B101" s="426"/>
      <c r="C101" s="429" t="s">
        <v>904</v>
      </c>
      <c r="D101" s="429"/>
    </row>
    <row r="102" spans="2:4" ht="30.75" customHeight="1" x14ac:dyDescent="0.25">
      <c r="B102" s="426"/>
      <c r="C102" s="429" t="s">
        <v>905</v>
      </c>
      <c r="D102" s="429"/>
    </row>
    <row r="103" spans="2:4" ht="30" customHeight="1" x14ac:dyDescent="0.25">
      <c r="B103" s="426"/>
      <c r="C103" s="429" t="s">
        <v>906</v>
      </c>
      <c r="D103" s="429"/>
    </row>
    <row r="104" spans="2:4" ht="31.5" customHeight="1" x14ac:dyDescent="0.25">
      <c r="B104" s="426"/>
      <c r="C104" s="429" t="s">
        <v>907</v>
      </c>
      <c r="D104" s="429"/>
    </row>
    <row r="105" spans="2:4" x14ac:dyDescent="0.25">
      <c r="B105" s="426" t="s">
        <v>908</v>
      </c>
      <c r="C105" s="429" t="s">
        <v>909</v>
      </c>
      <c r="D105" s="429"/>
    </row>
    <row r="106" spans="2:4" x14ac:dyDescent="0.25">
      <c r="B106" s="426"/>
      <c r="C106" s="429" t="s">
        <v>910</v>
      </c>
      <c r="D106" s="429"/>
    </row>
    <row r="107" spans="2:4" ht="29.25" customHeight="1" x14ac:dyDescent="0.25">
      <c r="B107" s="426"/>
      <c r="C107" s="429" t="s">
        <v>911</v>
      </c>
      <c r="D107" s="429"/>
    </row>
    <row r="108" spans="2:4" ht="30.75" customHeight="1" x14ac:dyDescent="0.25">
      <c r="B108" s="426"/>
      <c r="C108" s="429" t="s">
        <v>912</v>
      </c>
      <c r="D108" s="429"/>
    </row>
    <row r="109" spans="2:4" ht="30.75" customHeight="1" x14ac:dyDescent="0.25">
      <c r="B109" s="426"/>
      <c r="C109" s="429" t="s">
        <v>913</v>
      </c>
      <c r="D109" s="429"/>
    </row>
    <row r="110" spans="2:4" ht="34.5" customHeight="1" x14ac:dyDescent="0.25">
      <c r="B110" s="426"/>
      <c r="C110" s="429" t="s">
        <v>914</v>
      </c>
      <c r="D110" s="429"/>
    </row>
    <row r="111" spans="2:4" ht="33" customHeight="1" x14ac:dyDescent="0.25">
      <c r="B111" s="426" t="s">
        <v>915</v>
      </c>
      <c r="C111" s="429" t="s">
        <v>916</v>
      </c>
      <c r="D111" s="429"/>
    </row>
    <row r="112" spans="2:4" ht="28.5" customHeight="1" x14ac:dyDescent="0.25">
      <c r="B112" s="426"/>
      <c r="C112" s="429" t="s">
        <v>917</v>
      </c>
      <c r="D112" s="429"/>
    </row>
    <row r="113" spans="2:4" ht="29.25" customHeight="1" x14ac:dyDescent="0.25">
      <c r="B113" s="426"/>
      <c r="C113" s="429" t="s">
        <v>918</v>
      </c>
      <c r="D113" s="429"/>
    </row>
    <row r="114" spans="2:4" ht="31.5" customHeight="1" x14ac:dyDescent="0.25">
      <c r="B114" s="426"/>
      <c r="C114" s="429" t="s">
        <v>919</v>
      </c>
      <c r="D114" s="429"/>
    </row>
    <row r="115" spans="2:4" x14ac:dyDescent="0.25">
      <c r="B115" s="426"/>
      <c r="C115" s="429" t="s">
        <v>920</v>
      </c>
      <c r="D115" s="429"/>
    </row>
    <row r="116" spans="2:4" ht="33" customHeight="1" x14ac:dyDescent="0.25">
      <c r="B116" s="426"/>
      <c r="C116" s="429" t="s">
        <v>921</v>
      </c>
      <c r="D116" s="429"/>
    </row>
    <row r="117" spans="2:4" ht="30" customHeight="1" x14ac:dyDescent="0.25">
      <c r="B117" s="426" t="s">
        <v>922</v>
      </c>
      <c r="C117" s="429" t="s">
        <v>923</v>
      </c>
      <c r="D117" s="429"/>
    </row>
    <row r="118" spans="2:4" ht="33.75" customHeight="1" x14ac:dyDescent="0.25">
      <c r="B118" s="426"/>
      <c r="C118" s="429" t="s">
        <v>924</v>
      </c>
      <c r="D118" s="429"/>
    </row>
    <row r="119" spans="2:4" x14ac:dyDescent="0.25">
      <c r="B119" s="426" t="s">
        <v>925</v>
      </c>
      <c r="C119" s="429" t="s">
        <v>926</v>
      </c>
      <c r="D119" s="429"/>
    </row>
    <row r="120" spans="2:4" x14ac:dyDescent="0.25">
      <c r="B120" s="426"/>
      <c r="C120" s="429" t="s">
        <v>927</v>
      </c>
      <c r="D120" s="429"/>
    </row>
    <row r="121" spans="2:4" ht="30" customHeight="1" x14ac:dyDescent="0.25">
      <c r="B121" s="426" t="s">
        <v>928</v>
      </c>
      <c r="C121" s="429" t="s">
        <v>929</v>
      </c>
      <c r="D121" s="429"/>
    </row>
    <row r="122" spans="2:4" ht="25.5" customHeight="1" x14ac:dyDescent="0.25">
      <c r="B122" s="426"/>
      <c r="C122" s="429" t="s">
        <v>930</v>
      </c>
      <c r="D122" s="429"/>
    </row>
    <row r="123" spans="2:4" x14ac:dyDescent="0.25">
      <c r="B123" s="426"/>
      <c r="C123" s="429" t="s">
        <v>931</v>
      </c>
      <c r="D123" s="429"/>
    </row>
    <row r="124" spans="2:4" ht="29.25" customHeight="1" x14ac:dyDescent="0.25">
      <c r="B124" s="426"/>
      <c r="C124" s="429" t="s">
        <v>932</v>
      </c>
      <c r="D124" s="429"/>
    </row>
    <row r="125" spans="2:4" ht="29.25" customHeight="1" x14ac:dyDescent="0.25">
      <c r="B125" s="426"/>
      <c r="C125" s="429" t="s">
        <v>933</v>
      </c>
      <c r="D125" s="429"/>
    </row>
    <row r="126" spans="2:4" ht="48" customHeight="1" x14ac:dyDescent="0.25">
      <c r="B126" s="426"/>
      <c r="C126" s="429" t="s">
        <v>934</v>
      </c>
      <c r="D126" s="429"/>
    </row>
    <row r="127" spans="2:4" x14ac:dyDescent="0.25">
      <c r="B127" s="430" t="s">
        <v>935</v>
      </c>
      <c r="C127" s="430"/>
      <c r="D127" s="430"/>
    </row>
    <row r="128" spans="2:4" x14ac:dyDescent="0.25">
      <c r="B128" s="311" t="s">
        <v>936</v>
      </c>
      <c r="C128" s="428" t="s">
        <v>937</v>
      </c>
      <c r="D128" s="428"/>
    </row>
    <row r="129" spans="2:4" ht="30" x14ac:dyDescent="0.25">
      <c r="B129" s="310" t="s">
        <v>938</v>
      </c>
      <c r="C129" s="429" t="s">
        <v>939</v>
      </c>
      <c r="D129" s="429"/>
    </row>
    <row r="130" spans="2:4" x14ac:dyDescent="0.25">
      <c r="B130" s="426" t="s">
        <v>940</v>
      </c>
      <c r="C130" s="429" t="s">
        <v>941</v>
      </c>
      <c r="D130" s="429"/>
    </row>
    <row r="131" spans="2:4" x14ac:dyDescent="0.25">
      <c r="B131" s="426"/>
      <c r="C131" s="429" t="s">
        <v>942</v>
      </c>
      <c r="D131" s="429"/>
    </row>
    <row r="132" spans="2:4" ht="30.75" customHeight="1" x14ac:dyDescent="0.25">
      <c r="B132" s="426"/>
      <c r="C132" s="429" t="s">
        <v>943</v>
      </c>
      <c r="D132" s="429"/>
    </row>
    <row r="133" spans="2:4" ht="54" customHeight="1" x14ac:dyDescent="0.25">
      <c r="B133" s="426"/>
      <c r="C133" s="429" t="s">
        <v>944</v>
      </c>
      <c r="D133" s="429"/>
    </row>
    <row r="134" spans="2:4" ht="30" x14ac:dyDescent="0.25">
      <c r="B134" s="310" t="s">
        <v>945</v>
      </c>
      <c r="C134" s="429"/>
      <c r="D134" s="429"/>
    </row>
    <row r="135" spans="2:4" x14ac:dyDescent="0.25">
      <c r="B135" s="430" t="s">
        <v>946</v>
      </c>
      <c r="C135" s="430"/>
      <c r="D135" s="430"/>
    </row>
    <row r="136" spans="2:4" x14ac:dyDescent="0.25">
      <c r="B136" s="311" t="s">
        <v>947</v>
      </c>
      <c r="C136" s="428" t="s">
        <v>948</v>
      </c>
      <c r="D136" s="428"/>
    </row>
    <row r="137" spans="2:4" ht="45.75" customHeight="1" x14ac:dyDescent="0.25">
      <c r="B137" s="310" t="s">
        <v>949</v>
      </c>
      <c r="C137" s="429"/>
      <c r="D137" s="429"/>
    </row>
    <row r="138" spans="2:4" ht="30" x14ac:dyDescent="0.25">
      <c r="B138" s="310" t="s">
        <v>950</v>
      </c>
      <c r="C138" s="429"/>
      <c r="D138" s="429"/>
    </row>
    <row r="139" spans="2:4" ht="31.5" customHeight="1" x14ac:dyDescent="0.25">
      <c r="B139" s="426" t="s">
        <v>951</v>
      </c>
      <c r="C139" s="429" t="s">
        <v>952</v>
      </c>
      <c r="D139" s="429"/>
    </row>
    <row r="140" spans="2:4" ht="51.75" customHeight="1" x14ac:dyDescent="0.25">
      <c r="B140" s="426"/>
      <c r="C140" s="429" t="s">
        <v>953</v>
      </c>
      <c r="D140" s="429"/>
    </row>
  </sheetData>
  <sheetProtection formatCells="0" formatColumns="0" formatRows="0" insertColumns="0" insertRows="0" insertHyperlinks="0" deleteColumns="0" deleteRows="0" sort="0" autoFilter="0" pivotTables="0"/>
  <mergeCells count="157">
    <mergeCell ref="C124:D124"/>
    <mergeCell ref="C125:D125"/>
    <mergeCell ref="C134:D134"/>
    <mergeCell ref="B135:D135"/>
    <mergeCell ref="C136:D136"/>
    <mergeCell ref="B127:D127"/>
    <mergeCell ref="C128:D128"/>
    <mergeCell ref="C129:D129"/>
    <mergeCell ref="C126:D126"/>
    <mergeCell ref="C137:D137"/>
    <mergeCell ref="C138:D138"/>
    <mergeCell ref="C133:D133"/>
    <mergeCell ref="B139:B140"/>
    <mergeCell ref="C139:D139"/>
    <mergeCell ref="C140:D140"/>
    <mergeCell ref="B130:B133"/>
    <mergeCell ref="C130:D130"/>
    <mergeCell ref="C131:D131"/>
    <mergeCell ref="C132:D132"/>
    <mergeCell ref="B105:B110"/>
    <mergeCell ref="C105:D105"/>
    <mergeCell ref="C106:D106"/>
    <mergeCell ref="C107:D107"/>
    <mergeCell ref="C108:D108"/>
    <mergeCell ref="C109:D109"/>
    <mergeCell ref="C110:D110"/>
    <mergeCell ref="B121:B126"/>
    <mergeCell ref="C121:D121"/>
    <mergeCell ref="C122:D122"/>
    <mergeCell ref="B111:B116"/>
    <mergeCell ref="C111:D111"/>
    <mergeCell ref="C112:D112"/>
    <mergeCell ref="C113:D113"/>
    <mergeCell ref="C114:D114"/>
    <mergeCell ref="C115:D115"/>
    <mergeCell ref="C116:D116"/>
    <mergeCell ref="B117:B118"/>
    <mergeCell ref="C117:D117"/>
    <mergeCell ref="C118:D118"/>
    <mergeCell ref="B119:B120"/>
    <mergeCell ref="C119:D119"/>
    <mergeCell ref="C120:D120"/>
    <mergeCell ref="C123:D123"/>
    <mergeCell ref="B96:B97"/>
    <mergeCell ref="C96:D97"/>
    <mergeCell ref="B98:B104"/>
    <mergeCell ref="C98:D98"/>
    <mergeCell ref="C99:D99"/>
    <mergeCell ref="C100:D100"/>
    <mergeCell ref="C101:D101"/>
    <mergeCell ref="C102:D102"/>
    <mergeCell ref="C103:D103"/>
    <mergeCell ref="C104:D104"/>
    <mergeCell ref="C84:D84"/>
    <mergeCell ref="C85:D85"/>
    <mergeCell ref="C86:D86"/>
    <mergeCell ref="C87:D87"/>
    <mergeCell ref="C88:D88"/>
    <mergeCell ref="B89:B95"/>
    <mergeCell ref="C89:D89"/>
    <mergeCell ref="C90:D90"/>
    <mergeCell ref="C91:D91"/>
    <mergeCell ref="C92:D92"/>
    <mergeCell ref="C93:D93"/>
    <mergeCell ref="C94:D94"/>
    <mergeCell ref="C95:D95"/>
    <mergeCell ref="B76:B82"/>
    <mergeCell ref="C76:D76"/>
    <mergeCell ref="C77:D77"/>
    <mergeCell ref="C78:D78"/>
    <mergeCell ref="C79:D79"/>
    <mergeCell ref="C80:D80"/>
    <mergeCell ref="C81:D81"/>
    <mergeCell ref="C82:D82"/>
    <mergeCell ref="B83:D83"/>
    <mergeCell ref="C68:D68"/>
    <mergeCell ref="B69:B75"/>
    <mergeCell ref="C69:D69"/>
    <mergeCell ref="C70:D70"/>
    <mergeCell ref="C71:D71"/>
    <mergeCell ref="C72:D72"/>
    <mergeCell ref="C73:D73"/>
    <mergeCell ref="C74:D74"/>
    <mergeCell ref="C75:D75"/>
    <mergeCell ref="C60:D60"/>
    <mergeCell ref="C61:D61"/>
    <mergeCell ref="C62:D62"/>
    <mergeCell ref="B63:B65"/>
    <mergeCell ref="C63:D63"/>
    <mergeCell ref="C64:D64"/>
    <mergeCell ref="C65:D65"/>
    <mergeCell ref="B66:D66"/>
    <mergeCell ref="C67:D67"/>
    <mergeCell ref="B48:D48"/>
    <mergeCell ref="C49:D49"/>
    <mergeCell ref="C50:D50"/>
    <mergeCell ref="B51:B59"/>
    <mergeCell ref="C51:D51"/>
    <mergeCell ref="C52:D52"/>
    <mergeCell ref="C53:D53"/>
    <mergeCell ref="C54:D54"/>
    <mergeCell ref="C55:D55"/>
    <mergeCell ref="C56:D56"/>
    <mergeCell ref="C57:D57"/>
    <mergeCell ref="C58:D58"/>
    <mergeCell ref="C59:D59"/>
    <mergeCell ref="C40:D40"/>
    <mergeCell ref="C41:D41"/>
    <mergeCell ref="C42:D42"/>
    <mergeCell ref="B43:B45"/>
    <mergeCell ref="C43:D43"/>
    <mergeCell ref="C44:D44"/>
    <mergeCell ref="C45:D45"/>
    <mergeCell ref="C46:D46"/>
    <mergeCell ref="C47:D47"/>
    <mergeCell ref="C31:D31"/>
    <mergeCell ref="C32:D32"/>
    <mergeCell ref="C33:D33"/>
    <mergeCell ref="C34:D34"/>
    <mergeCell ref="C35:D35"/>
    <mergeCell ref="B36:D36"/>
    <mergeCell ref="C37:D37"/>
    <mergeCell ref="C38:D38"/>
    <mergeCell ref="C39:D39"/>
    <mergeCell ref="C22:D22"/>
    <mergeCell ref="C23:D23"/>
    <mergeCell ref="C24:D24"/>
    <mergeCell ref="C25:D25"/>
    <mergeCell ref="C26:D26"/>
    <mergeCell ref="C27:D27"/>
    <mergeCell ref="C28:D28"/>
    <mergeCell ref="C29:D29"/>
    <mergeCell ref="C30:D30"/>
    <mergeCell ref="B2:D2"/>
    <mergeCell ref="B27:B35"/>
    <mergeCell ref="B8:B10"/>
    <mergeCell ref="B12:B14"/>
    <mergeCell ref="B20:B21"/>
    <mergeCell ref="B22:B23"/>
    <mergeCell ref="B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s>
  <pageMargins left="0.7" right="0.7" top="0.75" bottom="0.75" header="0.3" footer="0.3"/>
  <pageSetup paperSize="9" scale="46" orientation="landscape" r:id="rId1"/>
  <rowBreaks count="4" manualBreakCount="4">
    <brk id="35" max="4" man="1"/>
    <brk id="65" max="4" man="1"/>
    <brk id="104" max="4" man="1"/>
    <brk id="14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70"/>
  <sheetViews>
    <sheetView workbookViewId="0">
      <selection activeCell="I17" sqref="I17"/>
    </sheetView>
  </sheetViews>
  <sheetFormatPr defaultRowHeight="15" x14ac:dyDescent="0.25"/>
  <cols>
    <col min="1" max="1" width="5.28515625" customWidth="1"/>
    <col min="2" max="2" width="10.28515625" customWidth="1"/>
    <col min="3" max="3" width="10.5703125" customWidth="1"/>
    <col min="4" max="4" width="110.7109375" customWidth="1"/>
    <col min="10" max="10" width="42.85546875" customWidth="1"/>
    <col min="11" max="11" width="3.28515625" customWidth="1"/>
    <col min="22" max="22" width="11.5703125" customWidth="1"/>
    <col min="23" max="23" width="5.28515625" customWidth="1"/>
    <col min="24" max="24" width="11.28515625" customWidth="1"/>
    <col min="25" max="25" width="4.42578125" customWidth="1"/>
    <col min="26" max="26" width="12.42578125" customWidth="1"/>
    <col min="27" max="27" width="4.42578125" customWidth="1"/>
    <col min="28" max="28" width="12.42578125" customWidth="1"/>
  </cols>
  <sheetData>
    <row r="1" spans="2:29" x14ac:dyDescent="0.25">
      <c r="U1" s="91"/>
      <c r="V1" s="91"/>
      <c r="W1" s="91"/>
      <c r="X1" s="91"/>
      <c r="Y1" s="91"/>
      <c r="Z1" s="91"/>
      <c r="AA1" s="91"/>
      <c r="AB1" s="91"/>
      <c r="AC1" s="91"/>
    </row>
    <row r="2" spans="2:29" x14ac:dyDescent="0.25">
      <c r="B2" s="90" t="s">
        <v>1500</v>
      </c>
      <c r="C2" s="91"/>
      <c r="D2" s="91"/>
      <c r="E2" s="91"/>
      <c r="F2" s="91"/>
      <c r="G2" s="91"/>
      <c r="H2" s="91"/>
      <c r="I2" s="91"/>
      <c r="J2" s="91"/>
      <c r="K2" s="91"/>
      <c r="L2" s="91"/>
      <c r="M2" s="91"/>
      <c r="N2" s="91"/>
      <c r="O2" s="91"/>
      <c r="P2" s="91"/>
      <c r="Q2" s="91"/>
      <c r="R2" s="91"/>
      <c r="S2" s="91"/>
      <c r="T2" s="91"/>
      <c r="U2" s="91"/>
      <c r="V2" s="104"/>
      <c r="W2" s="104"/>
      <c r="X2" s="104"/>
      <c r="Y2" s="104"/>
      <c r="Z2" s="104"/>
      <c r="AA2" s="104"/>
      <c r="AB2" s="104"/>
      <c r="AC2" s="91"/>
    </row>
    <row r="3" spans="2:29" ht="15.75" x14ac:dyDescent="0.25">
      <c r="B3" s="95" t="s">
        <v>1501</v>
      </c>
      <c r="C3" s="95" t="s">
        <v>1502</v>
      </c>
      <c r="D3" s="96" t="s">
        <v>1503</v>
      </c>
      <c r="E3" s="431" t="s">
        <v>1504</v>
      </c>
      <c r="F3" s="431"/>
      <c r="G3" s="431"/>
      <c r="H3" s="431"/>
      <c r="I3" s="431"/>
      <c r="J3" s="431"/>
      <c r="K3" s="431"/>
      <c r="L3" s="431"/>
      <c r="M3" s="431"/>
      <c r="N3" s="431"/>
      <c r="O3" s="431"/>
      <c r="P3" s="431"/>
      <c r="Q3" s="431"/>
      <c r="R3" s="431"/>
      <c r="S3" s="431"/>
      <c r="T3" s="431"/>
      <c r="U3" s="91"/>
      <c r="V3" s="102" t="s">
        <v>1505</v>
      </c>
      <c r="W3" s="105"/>
      <c r="X3" s="102" t="s">
        <v>1506</v>
      </c>
      <c r="Y3" s="106"/>
      <c r="Z3" s="103" t="s">
        <v>1507</v>
      </c>
      <c r="AA3" s="106"/>
      <c r="AB3" s="103" t="s">
        <v>1508</v>
      </c>
      <c r="AC3" s="91"/>
    </row>
    <row r="4" spans="2:29" x14ac:dyDescent="0.25">
      <c r="B4" s="97" t="s">
        <v>1509</v>
      </c>
      <c r="C4" s="92" t="s">
        <v>1510</v>
      </c>
      <c r="D4" s="93" t="s">
        <v>1511</v>
      </c>
      <c r="E4" s="84" t="s">
        <v>1512</v>
      </c>
      <c r="F4" s="85"/>
      <c r="G4" s="86"/>
      <c r="H4" s="86"/>
      <c r="I4" s="86"/>
      <c r="J4" s="86"/>
      <c r="K4" s="86"/>
      <c r="L4" s="86"/>
      <c r="M4" s="86"/>
      <c r="N4" s="86"/>
      <c r="O4" s="86"/>
      <c r="P4" s="86"/>
      <c r="Q4" s="87"/>
      <c r="R4" s="88"/>
      <c r="S4" s="89"/>
      <c r="T4" s="86"/>
      <c r="U4" s="91"/>
      <c r="V4" s="102" t="s">
        <v>1513</v>
      </c>
      <c r="W4" s="104"/>
      <c r="X4" s="104"/>
      <c r="Y4" s="104"/>
      <c r="Z4" s="104"/>
      <c r="AA4" s="104"/>
      <c r="AB4" s="104"/>
      <c r="AC4" s="91"/>
    </row>
    <row r="5" spans="2:29" x14ac:dyDescent="0.25">
      <c r="B5" s="101">
        <v>0.33</v>
      </c>
      <c r="C5" s="94" t="s">
        <v>1514</v>
      </c>
      <c r="D5" s="93" t="s">
        <v>1515</v>
      </c>
      <c r="E5" s="84" t="s">
        <v>1516</v>
      </c>
      <c r="F5" s="85"/>
      <c r="G5" s="86"/>
      <c r="H5" s="86"/>
      <c r="I5" s="86"/>
      <c r="J5" s="86"/>
      <c r="K5" s="86"/>
      <c r="L5" s="86"/>
      <c r="M5" s="86"/>
      <c r="N5" s="86"/>
      <c r="O5" s="86"/>
      <c r="P5" s="86"/>
      <c r="Q5" s="86"/>
      <c r="R5" s="86"/>
      <c r="S5" s="86"/>
      <c r="T5" s="86"/>
      <c r="U5" s="91"/>
      <c r="V5" s="104"/>
      <c r="W5" s="104"/>
      <c r="X5" s="104"/>
      <c r="Y5" s="104"/>
      <c r="Z5" s="104"/>
      <c r="AA5" s="104"/>
      <c r="AB5" s="104"/>
      <c r="AC5" s="91"/>
    </row>
    <row r="6" spans="2:29" x14ac:dyDescent="0.25">
      <c r="B6" s="98">
        <v>0.66</v>
      </c>
      <c r="C6" s="94" t="s">
        <v>1517</v>
      </c>
      <c r="D6" s="93" t="s">
        <v>1518</v>
      </c>
      <c r="E6" s="84" t="s">
        <v>1519</v>
      </c>
      <c r="F6" s="85"/>
      <c r="G6" s="86"/>
      <c r="H6" s="86"/>
      <c r="I6" s="86"/>
      <c r="J6" s="86"/>
      <c r="K6" s="86"/>
      <c r="L6" s="86"/>
      <c r="M6" s="86"/>
      <c r="N6" s="86"/>
      <c r="O6" s="86"/>
      <c r="P6" s="86"/>
      <c r="Q6" s="86"/>
      <c r="R6" s="86"/>
      <c r="S6" s="86"/>
      <c r="T6" s="86"/>
      <c r="U6" s="91"/>
      <c r="V6" s="91"/>
      <c r="W6" s="91"/>
      <c r="X6" s="91"/>
      <c r="Y6" s="91"/>
      <c r="Z6" s="91"/>
      <c r="AA6" s="91"/>
      <c r="AB6" s="91"/>
      <c r="AC6" s="91"/>
    </row>
    <row r="7" spans="2:29" x14ac:dyDescent="0.25">
      <c r="B7" s="99" t="s">
        <v>1520</v>
      </c>
      <c r="C7" s="92" t="s">
        <v>1521</v>
      </c>
      <c r="D7" s="93" t="s">
        <v>1522</v>
      </c>
      <c r="E7" s="84" t="s">
        <v>1523</v>
      </c>
      <c r="F7" s="85"/>
      <c r="G7" s="86"/>
      <c r="H7" s="86"/>
      <c r="I7" s="86"/>
      <c r="J7" s="86"/>
      <c r="K7" s="86"/>
      <c r="L7" s="86"/>
      <c r="M7" s="86"/>
      <c r="N7" s="86"/>
      <c r="O7" s="86"/>
      <c r="P7" s="86"/>
      <c r="Q7" s="86"/>
      <c r="R7" s="86"/>
      <c r="S7" s="86"/>
      <c r="T7" s="86"/>
    </row>
    <row r="10" spans="2:29" x14ac:dyDescent="0.25">
      <c r="J10" s="116" t="s">
        <v>1524</v>
      </c>
      <c r="K10">
        <v>1</v>
      </c>
    </row>
    <row r="11" spans="2:29" x14ac:dyDescent="0.25">
      <c r="J11" s="116" t="s">
        <v>1525</v>
      </c>
      <c r="K11">
        <v>1</v>
      </c>
    </row>
    <row r="12" spans="2:29" x14ac:dyDescent="0.25">
      <c r="J12" s="116" t="s">
        <v>1526</v>
      </c>
      <c r="K12">
        <v>1</v>
      </c>
    </row>
    <row r="54" spans="1:4" x14ac:dyDescent="0.25">
      <c r="A54" s="91"/>
      <c r="B54" s="91"/>
      <c r="C54" s="91"/>
      <c r="D54" s="91"/>
    </row>
    <row r="55" spans="1:4" x14ac:dyDescent="0.25">
      <c r="A55" s="91"/>
      <c r="B55" s="50" t="s">
        <v>1527</v>
      </c>
      <c r="C55" s="43"/>
      <c r="D55" s="91"/>
    </row>
    <row r="56" spans="1:4" x14ac:dyDescent="0.25">
      <c r="A56" s="91"/>
      <c r="B56" s="51" t="s">
        <v>1528</v>
      </c>
      <c r="C56" s="52" t="s">
        <v>1529</v>
      </c>
      <c r="D56" s="91"/>
    </row>
    <row r="57" spans="1:4" x14ac:dyDescent="0.25">
      <c r="A57" s="91"/>
      <c r="B57" s="53" t="s">
        <v>1530</v>
      </c>
      <c r="C57" s="52" t="s">
        <v>1531</v>
      </c>
      <c r="D57" s="91"/>
    </row>
    <row r="58" spans="1:4" x14ac:dyDescent="0.25">
      <c r="A58" s="91"/>
      <c r="B58" s="51" t="s">
        <v>1532</v>
      </c>
      <c r="C58" s="52" t="s">
        <v>1533</v>
      </c>
      <c r="D58" s="91"/>
    </row>
    <row r="59" spans="1:4" x14ac:dyDescent="0.25">
      <c r="A59" s="91"/>
      <c r="B59" s="51" t="s">
        <v>1534</v>
      </c>
      <c r="C59" s="52" t="s">
        <v>1535</v>
      </c>
      <c r="D59" s="91"/>
    </row>
    <row r="60" spans="1:4" ht="15.75" thickBot="1" x14ac:dyDescent="0.3">
      <c r="A60" s="91"/>
      <c r="B60" s="54" t="s">
        <v>1536</v>
      </c>
      <c r="C60" s="55"/>
      <c r="D60" s="91"/>
    </row>
    <row r="61" spans="1:4" ht="15.75" thickBot="1" x14ac:dyDescent="0.3">
      <c r="A61" s="91"/>
      <c r="B61" s="56" t="s">
        <v>1537</v>
      </c>
      <c r="C61" s="57" t="s">
        <v>1538</v>
      </c>
      <c r="D61" s="91"/>
    </row>
    <row r="62" spans="1:4" ht="15.75" thickBot="1" x14ac:dyDescent="0.3">
      <c r="A62" s="91"/>
      <c r="B62" s="58" t="s">
        <v>1539</v>
      </c>
      <c r="C62" s="57"/>
      <c r="D62" s="91"/>
    </row>
    <row r="63" spans="1:4" ht="15.75" thickBot="1" x14ac:dyDescent="0.3">
      <c r="A63" s="91"/>
      <c r="B63" s="59" t="s">
        <v>1540</v>
      </c>
      <c r="C63" s="52" t="s">
        <v>1541</v>
      </c>
      <c r="D63" s="91"/>
    </row>
    <row r="64" spans="1:4" ht="15.75" thickBot="1" x14ac:dyDescent="0.3">
      <c r="A64" s="91"/>
      <c r="B64" s="60" t="s">
        <v>1542</v>
      </c>
      <c r="C64" s="57" t="s">
        <v>1543</v>
      </c>
      <c r="D64" s="91"/>
    </row>
    <row r="65" spans="1:4" ht="15.75" thickBot="1" x14ac:dyDescent="0.3">
      <c r="A65" s="91"/>
      <c r="B65" s="61" t="s">
        <v>1544</v>
      </c>
      <c r="C65" s="57"/>
      <c r="D65" s="91"/>
    </row>
    <row r="66" spans="1:4" ht="15.75" thickBot="1" x14ac:dyDescent="0.3">
      <c r="A66" s="91"/>
      <c r="B66" s="62" t="s">
        <v>1545</v>
      </c>
      <c r="C66" s="52" t="s">
        <v>1546</v>
      </c>
      <c r="D66" s="91"/>
    </row>
    <row r="67" spans="1:4" x14ac:dyDescent="0.25">
      <c r="A67" s="91"/>
      <c r="B67" s="91"/>
      <c r="C67" s="91"/>
      <c r="D67" s="91"/>
    </row>
    <row r="68" spans="1:4" x14ac:dyDescent="0.25">
      <c r="A68" s="91"/>
      <c r="B68" s="91"/>
      <c r="C68" s="91"/>
      <c r="D68" s="91"/>
    </row>
    <row r="69" spans="1:4" x14ac:dyDescent="0.25">
      <c r="A69" s="91"/>
      <c r="B69" s="91"/>
      <c r="C69" s="91"/>
      <c r="D69" s="91"/>
    </row>
    <row r="70" spans="1:4" x14ac:dyDescent="0.25">
      <c r="A70" s="91"/>
      <c r="B70" s="91"/>
      <c r="C70" s="91"/>
      <c r="D70" s="91"/>
    </row>
  </sheetData>
  <mergeCells count="1">
    <mergeCell ref="E3:T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0234076967686"/>
  </sheetPr>
  <dimension ref="C2:K56"/>
  <sheetViews>
    <sheetView showGridLines="0" showRowColHeaders="0" zoomScale="60" zoomScaleNormal="60" workbookViewId="0">
      <selection activeCell="H48" sqref="H48"/>
    </sheetView>
  </sheetViews>
  <sheetFormatPr defaultRowHeight="15" x14ac:dyDescent="0.25"/>
  <cols>
    <col min="1" max="1" width="9.140625" style="163"/>
    <col min="2" max="2" width="7.28515625" style="163" customWidth="1"/>
    <col min="3" max="3" width="10.85546875" style="163" customWidth="1"/>
    <col min="4" max="4" width="11" style="163" customWidth="1"/>
    <col min="5" max="5" width="3.42578125" style="163" customWidth="1"/>
    <col min="6" max="7" width="41.7109375" style="163" customWidth="1"/>
    <col min="8" max="8" width="63.7109375" style="163" customWidth="1"/>
    <col min="9" max="9" width="77" style="163" customWidth="1"/>
    <col min="10" max="16384" width="9.140625" style="163"/>
  </cols>
  <sheetData>
    <row r="2" spans="3:11" ht="33" customHeight="1" x14ac:dyDescent="0.3">
      <c r="C2" s="441" t="s">
        <v>954</v>
      </c>
      <c r="D2" s="441"/>
      <c r="E2" s="304"/>
      <c r="F2" s="445" t="s">
        <v>955</v>
      </c>
      <c r="G2" s="446"/>
      <c r="H2" s="446"/>
      <c r="I2" s="446"/>
    </row>
    <row r="3" spans="3:11" ht="28.5" customHeight="1" x14ac:dyDescent="0.25">
      <c r="C3" s="441"/>
      <c r="D3" s="441"/>
      <c r="E3" s="304"/>
      <c r="F3" s="443" t="s">
        <v>956</v>
      </c>
      <c r="G3" s="444"/>
      <c r="H3" s="444"/>
      <c r="I3" s="444"/>
    </row>
    <row r="4" spans="3:11" ht="15.75" thickBot="1" x14ac:dyDescent="0.3">
      <c r="F4" s="275"/>
      <c r="G4" s="275"/>
      <c r="H4" s="275"/>
    </row>
    <row r="5" spans="3:11" ht="25.5" customHeight="1" x14ac:dyDescent="0.25">
      <c r="C5" s="442" t="s">
        <v>957</v>
      </c>
      <c r="D5" s="442"/>
      <c r="E5" s="180"/>
      <c r="F5" s="274" t="s">
        <v>958</v>
      </c>
      <c r="G5" s="274" t="s">
        <v>959</v>
      </c>
      <c r="H5" s="274" t="s">
        <v>960</v>
      </c>
      <c r="I5" s="273" t="s">
        <v>961</v>
      </c>
    </row>
    <row r="6" spans="3:11" ht="23.25" customHeight="1" thickBot="1" x14ac:dyDescent="0.3">
      <c r="C6" s="272"/>
      <c r="D6" s="272"/>
      <c r="E6" s="180"/>
      <c r="F6" s="447" t="s">
        <v>962</v>
      </c>
      <c r="G6" s="447"/>
      <c r="H6" s="447"/>
      <c r="I6" s="447"/>
      <c r="J6" s="180"/>
    </row>
    <row r="7" spans="3:11" s="258" customFormat="1" ht="12" customHeight="1" x14ac:dyDescent="0.25">
      <c r="C7" s="435" t="s">
        <v>963</v>
      </c>
      <c r="D7" s="435"/>
      <c r="F7" s="271"/>
      <c r="G7" s="268"/>
      <c r="H7" s="268"/>
      <c r="I7" s="268"/>
      <c r="J7" s="259"/>
    </row>
    <row r="8" spans="3:11" ht="37.5" customHeight="1" x14ac:dyDescent="0.25">
      <c r="C8" s="435"/>
      <c r="D8" s="435"/>
      <c r="E8" s="180"/>
      <c r="F8" s="437" t="s">
        <v>964</v>
      </c>
      <c r="G8" s="256" t="s">
        <v>965</v>
      </c>
      <c r="H8" s="255" t="s">
        <v>966</v>
      </c>
      <c r="I8" s="255" t="s">
        <v>967</v>
      </c>
      <c r="J8" s="180"/>
    </row>
    <row r="9" spans="3:11" ht="50.25" customHeight="1" x14ac:dyDescent="0.25">
      <c r="C9" s="435"/>
      <c r="D9" s="435"/>
      <c r="E9" s="180"/>
      <c r="F9" s="437"/>
      <c r="G9" s="256" t="s">
        <v>968</v>
      </c>
      <c r="H9" s="255" t="s">
        <v>969</v>
      </c>
      <c r="I9" s="255" t="s">
        <v>970</v>
      </c>
    </row>
    <row r="10" spans="3:11" ht="38.25" customHeight="1" thickBot="1" x14ac:dyDescent="0.3">
      <c r="C10" s="435"/>
      <c r="D10" s="435"/>
      <c r="F10" s="438"/>
      <c r="G10" s="270"/>
      <c r="H10" s="257" t="s">
        <v>971</v>
      </c>
      <c r="I10" s="263"/>
      <c r="J10" s="180"/>
      <c r="K10" s="180"/>
    </row>
    <row r="11" spans="3:11" ht="12" customHeight="1" x14ac:dyDescent="0.25">
      <c r="C11" s="434" t="s">
        <v>972</v>
      </c>
      <c r="D11" s="434"/>
      <c r="E11" s="180"/>
      <c r="F11" s="266"/>
      <c r="G11" s="266"/>
      <c r="H11" s="261"/>
      <c r="I11" s="262"/>
      <c r="J11" s="180"/>
      <c r="K11" s="180"/>
    </row>
    <row r="12" spans="3:11" ht="64.5" customHeight="1" x14ac:dyDescent="0.25">
      <c r="C12" s="435"/>
      <c r="D12" s="435"/>
      <c r="E12" s="180"/>
      <c r="F12" s="437" t="s">
        <v>973</v>
      </c>
      <c r="G12" s="432" t="s">
        <v>974</v>
      </c>
      <c r="H12" s="253" t="s">
        <v>975</v>
      </c>
      <c r="I12" s="253" t="s">
        <v>976</v>
      </c>
      <c r="J12" s="180"/>
    </row>
    <row r="13" spans="3:11" ht="41.25" customHeight="1" x14ac:dyDescent="0.25">
      <c r="C13" s="435"/>
      <c r="D13" s="435"/>
      <c r="E13" s="180"/>
      <c r="F13" s="437"/>
      <c r="G13" s="432"/>
      <c r="H13" s="253" t="s">
        <v>977</v>
      </c>
      <c r="I13" s="253" t="s">
        <v>978</v>
      </c>
      <c r="J13" s="180"/>
    </row>
    <row r="14" spans="3:11" ht="39.75" customHeight="1" thickBot="1" x14ac:dyDescent="0.3">
      <c r="C14" s="436"/>
      <c r="D14" s="436"/>
      <c r="E14" s="180"/>
      <c r="F14" s="438"/>
      <c r="G14" s="267"/>
      <c r="H14" s="253" t="s">
        <v>979</v>
      </c>
      <c r="I14" s="253" t="s">
        <v>980</v>
      </c>
      <c r="J14" s="180"/>
    </row>
    <row r="15" spans="3:11" ht="9.75" customHeight="1" x14ac:dyDescent="0.25">
      <c r="C15" s="434" t="s">
        <v>981</v>
      </c>
      <c r="D15" s="434"/>
      <c r="E15" s="180"/>
      <c r="F15" s="256"/>
      <c r="G15" s="253"/>
      <c r="H15" s="265"/>
      <c r="I15" s="265"/>
      <c r="J15" s="180"/>
    </row>
    <row r="16" spans="3:11" ht="76.5" customHeight="1" x14ac:dyDescent="0.25">
      <c r="C16" s="435"/>
      <c r="D16" s="435"/>
      <c r="F16" s="437" t="s">
        <v>982</v>
      </c>
      <c r="G16" s="432" t="s">
        <v>983</v>
      </c>
      <c r="H16" s="255" t="s">
        <v>984</v>
      </c>
      <c r="I16" s="255" t="s">
        <v>985</v>
      </c>
      <c r="J16" s="180"/>
    </row>
    <row r="17" spans="3:10" ht="71.25" customHeight="1" x14ac:dyDescent="0.25">
      <c r="C17" s="435"/>
      <c r="D17" s="435"/>
      <c r="F17" s="437"/>
      <c r="G17" s="432"/>
      <c r="H17" s="255" t="s">
        <v>986</v>
      </c>
      <c r="I17" s="255"/>
      <c r="J17" s="180"/>
    </row>
    <row r="18" spans="3:10" ht="67.5" customHeight="1" thickBot="1" x14ac:dyDescent="0.3">
      <c r="C18" s="436"/>
      <c r="D18" s="436"/>
      <c r="F18" s="437"/>
      <c r="G18" s="255"/>
      <c r="H18" s="255" t="s">
        <v>987</v>
      </c>
      <c r="I18" s="255"/>
      <c r="J18" s="180"/>
    </row>
    <row r="19" spans="3:10" ht="27.75" customHeight="1" thickBot="1" x14ac:dyDescent="0.3">
      <c r="C19" s="440"/>
      <c r="D19" s="440"/>
      <c r="E19" s="180"/>
      <c r="F19" s="439" t="s">
        <v>988</v>
      </c>
      <c r="G19" s="439"/>
      <c r="H19" s="439"/>
      <c r="I19" s="439"/>
    </row>
    <row r="20" spans="3:10" s="258" customFormat="1" ht="9" customHeight="1" x14ac:dyDescent="0.25">
      <c r="C20" s="269"/>
      <c r="D20" s="269"/>
      <c r="E20" s="259"/>
      <c r="F20" s="260"/>
      <c r="G20" s="260"/>
      <c r="H20" s="268"/>
      <c r="I20" s="260"/>
    </row>
    <row r="21" spans="3:10" ht="50.25" customHeight="1" x14ac:dyDescent="0.25">
      <c r="C21" s="435" t="s">
        <v>989</v>
      </c>
      <c r="D21" s="435"/>
      <c r="E21" s="180"/>
      <c r="F21" s="437" t="s">
        <v>990</v>
      </c>
      <c r="G21" s="255" t="s">
        <v>991</v>
      </c>
      <c r="H21" s="255" t="s">
        <v>992</v>
      </c>
      <c r="I21" s="255" t="s">
        <v>993</v>
      </c>
      <c r="J21" s="180"/>
    </row>
    <row r="22" spans="3:10" ht="25.5" customHeight="1" x14ac:dyDescent="0.25">
      <c r="C22" s="435"/>
      <c r="D22" s="435"/>
      <c r="E22" s="180"/>
      <c r="F22" s="437"/>
      <c r="G22" s="432" t="s">
        <v>994</v>
      </c>
      <c r="H22" s="432" t="s">
        <v>995</v>
      </c>
      <c r="I22" s="255" t="s">
        <v>996</v>
      </c>
    </row>
    <row r="23" spans="3:10" ht="42" customHeight="1" thickBot="1" x14ac:dyDescent="0.3">
      <c r="C23" s="436"/>
      <c r="D23" s="436"/>
      <c r="F23" s="438"/>
      <c r="G23" s="433"/>
      <c r="H23" s="433"/>
      <c r="I23" s="257" t="s">
        <v>997</v>
      </c>
      <c r="J23" s="180"/>
    </row>
    <row r="24" spans="3:10" s="259" customFormat="1" ht="8.25" customHeight="1" x14ac:dyDescent="0.25">
      <c r="C24" s="264"/>
      <c r="D24" s="264"/>
      <c r="F24" s="256"/>
      <c r="G24" s="255"/>
      <c r="H24" s="255"/>
      <c r="I24" s="255"/>
    </row>
    <row r="25" spans="3:10" ht="65.25" customHeight="1" x14ac:dyDescent="0.25">
      <c r="C25" s="435" t="s">
        <v>998</v>
      </c>
      <c r="D25" s="435"/>
      <c r="E25" s="180"/>
      <c r="F25" s="437" t="s">
        <v>999</v>
      </c>
      <c r="G25" s="253" t="s">
        <v>1000</v>
      </c>
      <c r="H25" s="253" t="s">
        <v>1001</v>
      </c>
      <c r="I25" s="253" t="s">
        <v>1002</v>
      </c>
      <c r="J25" s="180"/>
    </row>
    <row r="26" spans="3:10" ht="45" customHeight="1" x14ac:dyDescent="0.25">
      <c r="C26" s="435"/>
      <c r="D26" s="435"/>
      <c r="F26" s="437"/>
      <c r="G26" s="253" t="s">
        <v>1003</v>
      </c>
      <c r="H26" s="253" t="s">
        <v>1004</v>
      </c>
      <c r="I26" s="253" t="s">
        <v>1005</v>
      </c>
      <c r="J26" s="180"/>
    </row>
    <row r="27" spans="3:10" ht="52.5" customHeight="1" thickBot="1" x14ac:dyDescent="0.3">
      <c r="C27" s="436"/>
      <c r="D27" s="436"/>
      <c r="F27" s="437"/>
      <c r="G27" s="253" t="s">
        <v>1006</v>
      </c>
      <c r="H27" s="253"/>
      <c r="I27" s="267" t="s">
        <v>1007</v>
      </c>
      <c r="J27" s="180"/>
    </row>
    <row r="28" spans="3:10" s="258" customFormat="1" ht="12.75" customHeight="1" x14ac:dyDescent="0.25">
      <c r="C28" s="264"/>
      <c r="D28" s="264"/>
      <c r="F28" s="266"/>
      <c r="G28" s="265"/>
      <c r="H28" s="265"/>
      <c r="I28" s="253"/>
      <c r="J28" s="259"/>
    </row>
    <row r="29" spans="3:10" ht="54.75" customHeight="1" x14ac:dyDescent="0.25">
      <c r="C29" s="435" t="s">
        <v>1008</v>
      </c>
      <c r="D29" s="435"/>
      <c r="F29" s="437" t="s">
        <v>1009</v>
      </c>
      <c r="G29" s="432" t="s">
        <v>1010</v>
      </c>
      <c r="H29" s="255" t="s">
        <v>1011</v>
      </c>
      <c r="I29" s="255" t="s">
        <v>1012</v>
      </c>
    </row>
    <row r="30" spans="3:10" ht="64.5" customHeight="1" x14ac:dyDescent="0.25">
      <c r="C30" s="435"/>
      <c r="D30" s="435"/>
      <c r="F30" s="437"/>
      <c r="G30" s="432"/>
      <c r="H30" s="432" t="s">
        <v>1013</v>
      </c>
      <c r="I30" s="255" t="s">
        <v>1014</v>
      </c>
    </row>
    <row r="31" spans="3:10" ht="23.25" customHeight="1" thickBot="1" x14ac:dyDescent="0.3">
      <c r="C31" s="436"/>
      <c r="D31" s="436"/>
      <c r="F31" s="438"/>
      <c r="G31" s="433"/>
      <c r="H31" s="433"/>
      <c r="I31" s="255" t="s">
        <v>1015</v>
      </c>
      <c r="J31" s="180"/>
    </row>
    <row r="32" spans="3:10" ht="8.25" customHeight="1" x14ac:dyDescent="0.25">
      <c r="C32" s="264"/>
      <c r="D32" s="264"/>
      <c r="F32" s="256"/>
      <c r="G32" s="255"/>
      <c r="H32" s="255"/>
      <c r="I32" s="261"/>
      <c r="J32" s="180"/>
    </row>
    <row r="33" spans="3:10" ht="78.75" customHeight="1" x14ac:dyDescent="0.25">
      <c r="C33" s="435" t="s">
        <v>1016</v>
      </c>
      <c r="D33" s="435"/>
      <c r="F33" s="437" t="s">
        <v>1017</v>
      </c>
      <c r="G33" s="255" t="s">
        <v>1018</v>
      </c>
      <c r="H33" s="255" t="s">
        <v>1019</v>
      </c>
      <c r="I33" s="255" t="s">
        <v>1020</v>
      </c>
    </row>
    <row r="34" spans="3:10" ht="70.5" customHeight="1" x14ac:dyDescent="0.25">
      <c r="C34" s="435"/>
      <c r="D34" s="435"/>
      <c r="F34" s="437"/>
      <c r="G34" s="255" t="s">
        <v>1021</v>
      </c>
      <c r="H34" s="255" t="s">
        <v>1022</v>
      </c>
      <c r="I34" s="432" t="s">
        <v>1023</v>
      </c>
      <c r="J34" s="180"/>
    </row>
    <row r="35" spans="3:10" ht="48.75" customHeight="1" x14ac:dyDescent="0.25">
      <c r="C35" s="435"/>
      <c r="D35" s="435"/>
      <c r="F35" s="437"/>
      <c r="G35" s="432" t="s">
        <v>1024</v>
      </c>
      <c r="H35" s="255" t="s">
        <v>1025</v>
      </c>
      <c r="I35" s="432"/>
      <c r="J35" s="180"/>
    </row>
    <row r="36" spans="3:10" ht="38.25" customHeight="1" thickBot="1" x14ac:dyDescent="0.3">
      <c r="C36" s="436"/>
      <c r="D36" s="436"/>
      <c r="F36" s="438"/>
      <c r="G36" s="433"/>
      <c r="H36" s="257" t="s">
        <v>1026</v>
      </c>
      <c r="I36" s="433"/>
      <c r="J36" s="180"/>
    </row>
    <row r="37" spans="3:10" s="258" customFormat="1" ht="10.5" customHeight="1" x14ac:dyDescent="0.25">
      <c r="C37" s="434" t="s">
        <v>1027</v>
      </c>
      <c r="D37" s="434"/>
      <c r="F37" s="256"/>
      <c r="G37" s="255"/>
      <c r="H37" s="255"/>
      <c r="I37" s="255"/>
      <c r="J37" s="259"/>
    </row>
    <row r="38" spans="3:10" ht="57.75" customHeight="1" x14ac:dyDescent="0.25">
      <c r="C38" s="435"/>
      <c r="D38" s="435"/>
      <c r="F38" s="437" t="s">
        <v>1028</v>
      </c>
      <c r="G38" s="255" t="s">
        <v>1029</v>
      </c>
      <c r="H38" s="255" t="s">
        <v>1030</v>
      </c>
      <c r="I38" s="255" t="s">
        <v>1031</v>
      </c>
      <c r="J38" s="180"/>
    </row>
    <row r="39" spans="3:10" ht="60" customHeight="1" x14ac:dyDescent="0.25">
      <c r="C39" s="435"/>
      <c r="D39" s="435"/>
      <c r="F39" s="437"/>
      <c r="G39" s="255" t="s">
        <v>1032</v>
      </c>
      <c r="H39" s="255" t="s">
        <v>1033</v>
      </c>
      <c r="I39" s="255" t="s">
        <v>1034</v>
      </c>
      <c r="J39" s="180"/>
    </row>
    <row r="40" spans="3:10" ht="43.5" customHeight="1" thickBot="1" x14ac:dyDescent="0.3">
      <c r="C40" s="436"/>
      <c r="D40" s="436"/>
      <c r="F40" s="438"/>
      <c r="G40" s="257" t="s">
        <v>1035</v>
      </c>
      <c r="H40" s="263"/>
      <c r="I40" s="255"/>
      <c r="J40" s="180"/>
    </row>
    <row r="41" spans="3:10" s="258" customFormat="1" ht="12" customHeight="1" x14ac:dyDescent="0.25">
      <c r="C41" s="434" t="s">
        <v>1036</v>
      </c>
      <c r="D41" s="434"/>
      <c r="F41" s="448" t="s">
        <v>1037</v>
      </c>
      <c r="G41" s="255"/>
      <c r="H41" s="262"/>
      <c r="I41" s="261"/>
      <c r="J41" s="259"/>
    </row>
    <row r="42" spans="3:10" ht="52.5" customHeight="1" x14ac:dyDescent="0.25">
      <c r="C42" s="435"/>
      <c r="D42" s="435"/>
      <c r="F42" s="449"/>
      <c r="G42" s="255" t="s">
        <v>1038</v>
      </c>
      <c r="H42" s="255" t="s">
        <v>1039</v>
      </c>
      <c r="I42" s="255" t="s">
        <v>1040</v>
      </c>
      <c r="J42" s="180"/>
    </row>
    <row r="43" spans="3:10" ht="47.25" customHeight="1" x14ac:dyDescent="0.25">
      <c r="C43" s="435"/>
      <c r="D43" s="435"/>
      <c r="F43" s="449"/>
      <c r="G43" s="255" t="s">
        <v>1041</v>
      </c>
      <c r="H43" s="255" t="s">
        <v>1042</v>
      </c>
      <c r="I43" s="255" t="s">
        <v>1043</v>
      </c>
      <c r="J43" s="180"/>
    </row>
    <row r="44" spans="3:10" ht="39.75" customHeight="1" thickBot="1" x14ac:dyDescent="0.3">
      <c r="C44" s="436"/>
      <c r="D44" s="436"/>
      <c r="F44" s="450"/>
      <c r="G44" s="257"/>
      <c r="H44" s="257" t="s">
        <v>1044</v>
      </c>
      <c r="I44" s="257" t="s">
        <v>1045</v>
      </c>
      <c r="J44" s="180"/>
    </row>
    <row r="45" spans="3:10" ht="24" customHeight="1" thickBot="1" x14ac:dyDescent="0.3">
      <c r="C45" s="451"/>
      <c r="D45" s="451"/>
      <c r="F45" s="439" t="s">
        <v>1046</v>
      </c>
      <c r="G45" s="439"/>
      <c r="H45" s="439"/>
      <c r="I45" s="439"/>
      <c r="J45" s="180"/>
    </row>
    <row r="46" spans="3:10" s="258" customFormat="1" ht="7.5" customHeight="1" x14ac:dyDescent="0.25">
      <c r="C46" s="434" t="s">
        <v>1047</v>
      </c>
      <c r="D46" s="434"/>
      <c r="F46" s="260"/>
      <c r="G46" s="260"/>
      <c r="H46" s="260"/>
      <c r="I46" s="260"/>
      <c r="J46" s="259"/>
    </row>
    <row r="47" spans="3:10" ht="54.75" customHeight="1" x14ac:dyDescent="0.25">
      <c r="C47" s="435"/>
      <c r="D47" s="435"/>
      <c r="F47" s="437" t="s">
        <v>1048</v>
      </c>
      <c r="G47" s="255" t="s">
        <v>1049</v>
      </c>
      <c r="H47" s="255" t="s">
        <v>1050</v>
      </c>
      <c r="I47" s="255" t="s">
        <v>1051</v>
      </c>
      <c r="J47" s="180"/>
    </row>
    <row r="48" spans="3:10" ht="39.75" customHeight="1" thickBot="1" x14ac:dyDescent="0.3">
      <c r="C48" s="436"/>
      <c r="D48" s="436"/>
      <c r="F48" s="438"/>
      <c r="G48" s="257" t="s">
        <v>1052</v>
      </c>
      <c r="H48" s="257" t="s">
        <v>1053</v>
      </c>
      <c r="I48" s="257" t="s">
        <v>1054</v>
      </c>
      <c r="J48" s="180"/>
    </row>
    <row r="49" spans="3:10" ht="9.75" customHeight="1" x14ac:dyDescent="0.25">
      <c r="C49" s="434" t="s">
        <v>1055</v>
      </c>
      <c r="D49" s="434"/>
      <c r="F49" s="256"/>
      <c r="G49" s="255"/>
      <c r="H49" s="255"/>
      <c r="I49" s="255"/>
      <c r="J49" s="180"/>
    </row>
    <row r="50" spans="3:10" ht="60" customHeight="1" x14ac:dyDescent="0.25">
      <c r="C50" s="435"/>
      <c r="D50" s="435"/>
      <c r="F50" s="437" t="s">
        <v>1056</v>
      </c>
      <c r="G50" s="255" t="s">
        <v>1057</v>
      </c>
      <c r="H50" s="255" t="s">
        <v>1058</v>
      </c>
      <c r="I50" s="255" t="s">
        <v>1059</v>
      </c>
    </row>
    <row r="51" spans="3:10" ht="71.25" customHeight="1" x14ac:dyDescent="0.25">
      <c r="C51" s="435"/>
      <c r="D51" s="435"/>
      <c r="F51" s="437"/>
      <c r="G51" s="255" t="s">
        <v>1060</v>
      </c>
      <c r="H51" s="255" t="s">
        <v>1061</v>
      </c>
      <c r="I51" s="255" t="s">
        <v>1062</v>
      </c>
      <c r="J51" s="180"/>
    </row>
    <row r="52" spans="3:10" ht="78.75" customHeight="1" thickBot="1" x14ac:dyDescent="0.3">
      <c r="C52" s="436"/>
      <c r="D52" s="436"/>
      <c r="F52" s="438"/>
      <c r="G52" s="257"/>
      <c r="H52" s="257" t="s">
        <v>1063</v>
      </c>
      <c r="I52" s="257" t="s">
        <v>1064</v>
      </c>
    </row>
    <row r="53" spans="3:10" ht="9.75" customHeight="1" x14ac:dyDescent="0.25">
      <c r="C53" s="434" t="s">
        <v>1065</v>
      </c>
      <c r="D53" s="434"/>
      <c r="F53" s="256"/>
      <c r="G53" s="255"/>
      <c r="H53" s="255"/>
      <c r="I53" s="255"/>
    </row>
    <row r="54" spans="3:10" ht="72.75" customHeight="1" x14ac:dyDescent="0.25">
      <c r="C54" s="435"/>
      <c r="D54" s="435"/>
      <c r="E54" s="180"/>
      <c r="F54" s="437" t="s">
        <v>1066</v>
      </c>
      <c r="G54" s="255" t="s">
        <v>1067</v>
      </c>
      <c r="H54" s="255" t="s">
        <v>1068</v>
      </c>
      <c r="I54" s="255" t="s">
        <v>1069</v>
      </c>
    </row>
    <row r="55" spans="3:10" ht="54" customHeight="1" thickBot="1" x14ac:dyDescent="0.3">
      <c r="C55" s="436"/>
      <c r="D55" s="436"/>
      <c r="F55" s="437"/>
      <c r="G55" s="255"/>
      <c r="H55" s="254" t="s">
        <v>1070</v>
      </c>
      <c r="I55" s="253" t="s">
        <v>1071</v>
      </c>
      <c r="J55" s="180"/>
    </row>
    <row r="56" spans="3:10" x14ac:dyDescent="0.25">
      <c r="F56" s="252"/>
      <c r="G56" s="252"/>
      <c r="H56" s="252"/>
      <c r="I56" s="252"/>
    </row>
  </sheetData>
  <sheetProtection formatCells="0" formatColumns="0" formatRows="0" insertColumns="0" insertRows="0" insertHyperlinks="0" deleteColumns="0" deleteRows="0" sort="0" autoFilter="0" pivotTables="0"/>
  <mergeCells count="41">
    <mergeCell ref="F54:F55"/>
    <mergeCell ref="F33:F36"/>
    <mergeCell ref="C53:D55"/>
    <mergeCell ref="C41:D44"/>
    <mergeCell ref="F41:F44"/>
    <mergeCell ref="F45:I45"/>
    <mergeCell ref="C33:D36"/>
    <mergeCell ref="I34:I36"/>
    <mergeCell ref="F47:F48"/>
    <mergeCell ref="C45:D45"/>
    <mergeCell ref="G35:G36"/>
    <mergeCell ref="C2:D3"/>
    <mergeCell ref="C5:D5"/>
    <mergeCell ref="F3:I3"/>
    <mergeCell ref="F2:I2"/>
    <mergeCell ref="F6:I6"/>
    <mergeCell ref="F8:F10"/>
    <mergeCell ref="C11:D14"/>
    <mergeCell ref="F16:F18"/>
    <mergeCell ref="F38:F40"/>
    <mergeCell ref="C29:D31"/>
    <mergeCell ref="C37:D40"/>
    <mergeCell ref="C25:D27"/>
    <mergeCell ref="F21:F23"/>
    <mergeCell ref="C21:D23"/>
    <mergeCell ref="C15:D18"/>
    <mergeCell ref="C7:D10"/>
    <mergeCell ref="G12:G13"/>
    <mergeCell ref="F25:F27"/>
    <mergeCell ref="C19:D19"/>
    <mergeCell ref="G22:G23"/>
    <mergeCell ref="F29:F31"/>
    <mergeCell ref="F12:F14"/>
    <mergeCell ref="H30:H31"/>
    <mergeCell ref="C46:D48"/>
    <mergeCell ref="C49:D52"/>
    <mergeCell ref="G16:G17"/>
    <mergeCell ref="G29:G31"/>
    <mergeCell ref="F50:F52"/>
    <mergeCell ref="F19:I19"/>
    <mergeCell ref="H22:H23"/>
  </mergeCells>
  <pageMargins left="0.7" right="0.7" top="0.75" bottom="0.75" header="0.3" footer="0.3"/>
  <pageSetup paperSize="9" scale="46" orientation="landscape" r:id="rId1"/>
  <rowBreaks count="1" manualBreakCount="1">
    <brk id="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141"/>
  <sheetViews>
    <sheetView zoomScale="115" zoomScaleNormal="115" workbookViewId="0">
      <selection activeCell="F3" sqref="F3"/>
    </sheetView>
  </sheetViews>
  <sheetFormatPr defaultColWidth="11.42578125" defaultRowHeight="15" x14ac:dyDescent="0.25"/>
  <cols>
    <col min="1" max="1" width="5" style="25" customWidth="1"/>
    <col min="2" max="2" width="45.7109375" style="25" customWidth="1"/>
    <col min="3" max="3" width="6" style="25" customWidth="1"/>
    <col min="4" max="4" width="62.28515625" style="25" customWidth="1"/>
    <col min="5" max="5" width="7.28515625" style="21" customWidth="1"/>
    <col min="6" max="6" width="111.42578125" style="21" customWidth="1"/>
    <col min="7" max="7" width="5.28515625" style="25" customWidth="1"/>
    <col min="8" max="16384" width="11.42578125" style="25"/>
  </cols>
  <sheetData>
    <row r="1" spans="1:12" ht="11.25" customHeight="1" x14ac:dyDescent="0.25">
      <c r="B1" s="26" t="s">
        <v>1164</v>
      </c>
      <c r="C1" s="21"/>
      <c r="D1" s="26" t="s">
        <v>1165</v>
      </c>
      <c r="F1" s="26" t="s">
        <v>1166</v>
      </c>
      <c r="G1" s="122" t="s">
        <v>1167</v>
      </c>
      <c r="H1" s="39"/>
      <c r="I1" s="39"/>
      <c r="J1" s="39"/>
      <c r="K1" s="39"/>
      <c r="L1" s="39"/>
    </row>
    <row r="2" spans="1:12" ht="11.25" customHeight="1" x14ac:dyDescent="0.25">
      <c r="A2" s="21" t="s">
        <v>1168</v>
      </c>
      <c r="B2" s="21" t="s">
        <v>1169</v>
      </c>
      <c r="C2" s="21" t="s">
        <v>1170</v>
      </c>
      <c r="D2" s="21" t="s">
        <v>1171</v>
      </c>
      <c r="E2" s="21" t="s">
        <v>1172</v>
      </c>
      <c r="F2" s="21" t="s">
        <v>1173</v>
      </c>
      <c r="G2" s="123">
        <v>1</v>
      </c>
    </row>
    <row r="3" spans="1:12" ht="11.25" customHeight="1" x14ac:dyDescent="0.25">
      <c r="A3" s="21"/>
      <c r="B3" s="21"/>
      <c r="C3" s="21"/>
      <c r="D3" s="21"/>
      <c r="E3" s="21" t="s">
        <v>1174</v>
      </c>
      <c r="F3" s="21" t="s">
        <v>1175</v>
      </c>
      <c r="G3" s="123">
        <v>1</v>
      </c>
    </row>
    <row r="4" spans="1:12" ht="11.25" customHeight="1" x14ac:dyDescent="0.25">
      <c r="A4" s="21"/>
      <c r="B4" s="21"/>
      <c r="D4" s="27"/>
      <c r="E4" s="21" t="s">
        <v>1176</v>
      </c>
      <c r="F4" s="21" t="s">
        <v>1177</v>
      </c>
      <c r="G4" s="123">
        <v>1</v>
      </c>
    </row>
    <row r="5" spans="1:12" ht="11.25" customHeight="1" x14ac:dyDescent="0.25">
      <c r="A5" s="21"/>
      <c r="B5" s="21"/>
      <c r="D5" s="27"/>
      <c r="E5" s="21" t="s">
        <v>1178</v>
      </c>
      <c r="F5" s="21" t="s">
        <v>1179</v>
      </c>
      <c r="G5" s="123">
        <v>1</v>
      </c>
    </row>
    <row r="6" spans="1:12" ht="11.25" customHeight="1" x14ac:dyDescent="0.25">
      <c r="A6" s="21"/>
      <c r="B6" s="21"/>
      <c r="D6" s="27"/>
      <c r="E6" s="21" t="s">
        <v>1180</v>
      </c>
      <c r="F6" s="22" t="s">
        <v>1181</v>
      </c>
      <c r="G6" s="123">
        <v>1</v>
      </c>
    </row>
    <row r="7" spans="1:12" ht="11.25" customHeight="1" x14ac:dyDescent="0.25">
      <c r="A7" s="21"/>
      <c r="B7" s="21"/>
      <c r="D7" s="27"/>
      <c r="E7" s="21" t="s">
        <v>1182</v>
      </c>
      <c r="F7" s="21" t="s">
        <v>1183</v>
      </c>
      <c r="G7" s="123">
        <v>1</v>
      </c>
    </row>
    <row r="8" spans="1:12" ht="11.25" customHeight="1" x14ac:dyDescent="0.25">
      <c r="A8" s="21"/>
      <c r="B8" s="21"/>
      <c r="G8" s="123"/>
    </row>
    <row r="9" spans="1:12" ht="11.25" customHeight="1" x14ac:dyDescent="0.25">
      <c r="A9" s="21"/>
      <c r="B9" s="21"/>
      <c r="C9" s="21" t="s">
        <v>1184</v>
      </c>
      <c r="D9" s="21" t="s">
        <v>1185</v>
      </c>
      <c r="E9" s="21" t="s">
        <v>1186</v>
      </c>
      <c r="F9" s="22" t="s">
        <v>1187</v>
      </c>
      <c r="G9" s="123">
        <v>1</v>
      </c>
    </row>
    <row r="10" spans="1:12" ht="11.25" customHeight="1" x14ac:dyDescent="0.25">
      <c r="A10" s="21"/>
      <c r="B10" s="21"/>
      <c r="C10" s="21"/>
      <c r="E10" s="21" t="s">
        <v>1188</v>
      </c>
      <c r="F10" s="22" t="s">
        <v>1189</v>
      </c>
      <c r="G10" s="123">
        <v>1</v>
      </c>
    </row>
    <row r="11" spans="1:12" ht="11.25" customHeight="1" x14ac:dyDescent="0.25">
      <c r="A11" s="21"/>
      <c r="B11" s="21"/>
      <c r="C11" s="21"/>
      <c r="D11" s="21"/>
      <c r="E11" s="21" t="s">
        <v>1190</v>
      </c>
      <c r="F11" s="113" t="s">
        <v>1191</v>
      </c>
      <c r="G11" s="123">
        <v>1</v>
      </c>
    </row>
    <row r="12" spans="1:12" ht="11.25" customHeight="1" x14ac:dyDescent="0.25">
      <c r="A12" s="21"/>
      <c r="B12" s="21"/>
      <c r="C12" s="21"/>
      <c r="D12" s="21"/>
      <c r="E12" s="21" t="s">
        <v>1192</v>
      </c>
      <c r="F12" s="21" t="s">
        <v>1193</v>
      </c>
      <c r="G12" s="123">
        <v>1</v>
      </c>
    </row>
    <row r="13" spans="1:12" ht="11.25" customHeight="1" x14ac:dyDescent="0.25">
      <c r="A13" s="21"/>
      <c r="B13" s="21"/>
      <c r="C13" s="21"/>
      <c r="D13" s="21"/>
      <c r="E13" s="21" t="s">
        <v>1194</v>
      </c>
      <c r="F13" s="21" t="s">
        <v>1195</v>
      </c>
      <c r="G13" s="123">
        <v>1</v>
      </c>
    </row>
    <row r="14" spans="1:12" ht="11.25" customHeight="1" x14ac:dyDescent="0.25">
      <c r="A14" s="21"/>
      <c r="B14" s="21"/>
      <c r="C14" s="21"/>
      <c r="D14" s="21"/>
      <c r="E14" s="21" t="s">
        <v>1196</v>
      </c>
      <c r="F14" s="22" t="s">
        <v>1197</v>
      </c>
      <c r="G14" s="123">
        <v>1</v>
      </c>
    </row>
    <row r="15" spans="1:12" ht="11.25" customHeight="1" x14ac:dyDescent="0.25">
      <c r="A15" s="21"/>
      <c r="B15" s="21"/>
      <c r="C15" s="21"/>
      <c r="D15" s="21"/>
      <c r="E15" s="21" t="s">
        <v>1198</v>
      </c>
      <c r="F15" s="114" t="s">
        <v>1199</v>
      </c>
      <c r="G15" s="123">
        <v>1</v>
      </c>
    </row>
    <row r="16" spans="1:12" ht="11.25" customHeight="1" x14ac:dyDescent="0.25">
      <c r="A16" s="21"/>
      <c r="B16" s="21"/>
      <c r="C16" s="21"/>
      <c r="D16" s="21"/>
      <c r="E16" s="21" t="s">
        <v>1200</v>
      </c>
      <c r="F16" s="22" t="s">
        <v>1201</v>
      </c>
      <c r="G16" s="123">
        <v>1</v>
      </c>
    </row>
    <row r="17" spans="1:7" ht="11.25" customHeight="1" x14ac:dyDescent="0.25">
      <c r="A17" s="23"/>
      <c r="B17" s="27"/>
      <c r="C17" s="21"/>
      <c r="D17" s="27"/>
      <c r="E17" s="21" t="s">
        <v>1202</v>
      </c>
      <c r="F17" s="22" t="s">
        <v>1203</v>
      </c>
      <c r="G17" s="123">
        <v>1</v>
      </c>
    </row>
    <row r="18" spans="1:7" ht="11.25" customHeight="1" x14ac:dyDescent="0.25">
      <c r="A18" s="23"/>
      <c r="B18" s="27"/>
      <c r="C18" s="27"/>
      <c r="E18" s="21" t="s">
        <v>1204</v>
      </c>
      <c r="F18" s="22" t="s">
        <v>1205</v>
      </c>
      <c r="G18" s="123">
        <v>1</v>
      </c>
    </row>
    <row r="19" spans="1:7" ht="11.25" customHeight="1" x14ac:dyDescent="0.25">
      <c r="A19" s="23"/>
      <c r="B19" s="27"/>
      <c r="C19" s="27"/>
      <c r="D19" s="27"/>
      <c r="E19" s="27"/>
      <c r="F19" s="27"/>
      <c r="G19" s="123"/>
    </row>
    <row r="20" spans="1:7" ht="11.25" customHeight="1" x14ac:dyDescent="0.25">
      <c r="A20" s="21"/>
      <c r="C20" s="21" t="s">
        <v>1206</v>
      </c>
      <c r="D20" s="21" t="s">
        <v>1207</v>
      </c>
      <c r="E20" s="21" t="s">
        <v>1208</v>
      </c>
      <c r="F20" s="21" t="s">
        <v>1209</v>
      </c>
      <c r="G20" s="123">
        <v>1</v>
      </c>
    </row>
    <row r="21" spans="1:7" ht="11.25" customHeight="1" x14ac:dyDescent="0.25">
      <c r="A21" s="21"/>
      <c r="C21" s="21"/>
      <c r="D21" s="21"/>
      <c r="E21" s="21" t="s">
        <v>1210</v>
      </c>
      <c r="F21" s="21" t="s">
        <v>1211</v>
      </c>
      <c r="G21" s="123">
        <v>1</v>
      </c>
    </row>
    <row r="22" spans="1:7" ht="11.25" customHeight="1" x14ac:dyDescent="0.25">
      <c r="A22" s="21"/>
      <c r="C22" s="27"/>
      <c r="E22" s="21" t="s">
        <v>1212</v>
      </c>
      <c r="F22" s="22" t="s">
        <v>1213</v>
      </c>
      <c r="G22" s="123">
        <v>1</v>
      </c>
    </row>
    <row r="23" spans="1:7" ht="11.25" customHeight="1" x14ac:dyDescent="0.25">
      <c r="A23" s="21"/>
      <c r="C23" s="27"/>
      <c r="E23" s="21" t="s">
        <v>1214</v>
      </c>
      <c r="F23" s="27" t="s">
        <v>1215</v>
      </c>
      <c r="G23" s="123">
        <v>1</v>
      </c>
    </row>
    <row r="24" spans="1:7" ht="11.25" customHeight="1" x14ac:dyDescent="0.25">
      <c r="A24" s="21"/>
      <c r="C24" s="21"/>
      <c r="D24" s="21"/>
      <c r="E24" s="21" t="s">
        <v>1216</v>
      </c>
      <c r="F24" s="22" t="s">
        <v>1217</v>
      </c>
      <c r="G24" s="123">
        <v>1</v>
      </c>
    </row>
    <row r="25" spans="1:7" ht="11.25" customHeight="1" x14ac:dyDescent="0.25">
      <c r="A25" s="21"/>
      <c r="C25" s="21"/>
      <c r="D25" s="21"/>
      <c r="E25" s="21" t="s">
        <v>1218</v>
      </c>
      <c r="F25" s="27" t="s">
        <v>1219</v>
      </c>
      <c r="G25" s="123">
        <v>1</v>
      </c>
    </row>
    <row r="26" spans="1:7" ht="11.25" customHeight="1" x14ac:dyDescent="0.25">
      <c r="A26" s="21"/>
      <c r="C26" s="21"/>
      <c r="D26" s="21"/>
      <c r="E26" s="27"/>
      <c r="F26" s="25"/>
      <c r="G26" s="123"/>
    </row>
    <row r="27" spans="1:7" ht="11.25" customHeight="1" x14ac:dyDescent="0.25">
      <c r="A27" s="21" t="s">
        <v>1220</v>
      </c>
      <c r="B27" s="21" t="s">
        <v>1221</v>
      </c>
      <c r="C27" s="21" t="s">
        <v>1222</v>
      </c>
      <c r="D27" s="21" t="s">
        <v>1223</v>
      </c>
      <c r="E27" s="21" t="s">
        <v>1224</v>
      </c>
      <c r="F27" s="21" t="s">
        <v>1225</v>
      </c>
      <c r="G27" s="123">
        <v>1</v>
      </c>
    </row>
    <row r="28" spans="1:7" ht="11.25" customHeight="1" x14ac:dyDescent="0.25">
      <c r="A28" s="21"/>
      <c r="B28" s="21"/>
      <c r="C28" s="21"/>
      <c r="D28" s="21"/>
      <c r="E28" s="21" t="s">
        <v>1226</v>
      </c>
      <c r="F28" s="22" t="s">
        <v>1227</v>
      </c>
      <c r="G28" s="123">
        <v>1</v>
      </c>
    </row>
    <row r="29" spans="1:7" ht="11.25" customHeight="1" x14ac:dyDescent="0.25">
      <c r="A29" s="21"/>
      <c r="B29" s="21"/>
      <c r="C29" s="21"/>
      <c r="D29" s="21"/>
      <c r="E29" s="21" t="s">
        <v>1228</v>
      </c>
      <c r="F29" s="22" t="s">
        <v>1229</v>
      </c>
      <c r="G29" s="123">
        <v>1</v>
      </c>
    </row>
    <row r="30" spans="1:7" ht="11.25" customHeight="1" x14ac:dyDescent="0.25">
      <c r="A30" s="21"/>
      <c r="C30" s="21"/>
      <c r="D30" s="21"/>
      <c r="E30" s="21" t="s">
        <v>1230</v>
      </c>
      <c r="F30" s="22" t="s">
        <v>1231</v>
      </c>
      <c r="G30" s="123">
        <v>1</v>
      </c>
    </row>
    <row r="31" spans="1:7" ht="11.25" customHeight="1" x14ac:dyDescent="0.25">
      <c r="A31" s="21"/>
      <c r="C31" s="21"/>
      <c r="D31" s="21"/>
      <c r="E31" s="21" t="s">
        <v>1232</v>
      </c>
      <c r="F31" s="21" t="s">
        <v>1233</v>
      </c>
      <c r="G31" s="123">
        <v>1</v>
      </c>
    </row>
    <row r="32" spans="1:7" ht="11.25" customHeight="1" x14ac:dyDescent="0.25">
      <c r="A32" s="21"/>
      <c r="C32" s="21"/>
      <c r="D32" s="21"/>
      <c r="E32" s="21" t="s">
        <v>1234</v>
      </c>
      <c r="F32" s="21" t="s">
        <v>1235</v>
      </c>
      <c r="G32" s="123">
        <v>1</v>
      </c>
    </row>
    <row r="33" spans="1:7" ht="11.25" customHeight="1" x14ac:dyDescent="0.25">
      <c r="A33" s="21"/>
      <c r="B33" s="21"/>
      <c r="E33" s="21" t="s">
        <v>1236</v>
      </c>
      <c r="F33" s="22" t="s">
        <v>1237</v>
      </c>
      <c r="G33" s="123">
        <v>1</v>
      </c>
    </row>
    <row r="34" spans="1:7" ht="11.25" customHeight="1" x14ac:dyDescent="0.25">
      <c r="A34" s="21"/>
      <c r="B34" s="21"/>
      <c r="E34" s="21" t="s">
        <v>1238</v>
      </c>
      <c r="F34" s="22" t="s">
        <v>1239</v>
      </c>
      <c r="G34" s="123">
        <v>1</v>
      </c>
    </row>
    <row r="35" spans="1:7" ht="11.25" customHeight="1" x14ac:dyDescent="0.25">
      <c r="A35" s="21"/>
      <c r="B35" s="21"/>
      <c r="C35" s="21"/>
      <c r="G35" s="123"/>
    </row>
    <row r="36" spans="1:7" ht="11.25" customHeight="1" x14ac:dyDescent="0.25">
      <c r="A36" s="21"/>
      <c r="B36" s="21"/>
      <c r="C36" s="21" t="s">
        <v>1240</v>
      </c>
      <c r="D36" s="21" t="s">
        <v>1241</v>
      </c>
      <c r="E36" s="21" t="s">
        <v>1242</v>
      </c>
      <c r="F36" s="21" t="s">
        <v>1243</v>
      </c>
      <c r="G36" s="123">
        <v>1</v>
      </c>
    </row>
    <row r="37" spans="1:7" ht="11.25" customHeight="1" x14ac:dyDescent="0.25">
      <c r="A37" s="21"/>
      <c r="B37" s="21"/>
      <c r="C37" s="21"/>
      <c r="D37" s="21"/>
      <c r="E37" s="21" t="s">
        <v>1244</v>
      </c>
      <c r="F37" s="27" t="s">
        <v>1245</v>
      </c>
      <c r="G37" s="123">
        <v>1</v>
      </c>
    </row>
    <row r="38" spans="1:7" ht="11.25" customHeight="1" x14ac:dyDescent="0.25">
      <c r="A38" s="21"/>
      <c r="B38" s="21"/>
      <c r="D38" s="19"/>
      <c r="E38" s="21" t="s">
        <v>1246</v>
      </c>
      <c r="F38" s="21" t="s">
        <v>1247</v>
      </c>
      <c r="G38" s="123">
        <v>1</v>
      </c>
    </row>
    <row r="39" spans="1:7" ht="11.25" customHeight="1" x14ac:dyDescent="0.25">
      <c r="A39" s="21"/>
      <c r="B39" s="21"/>
      <c r="D39" s="19"/>
      <c r="E39" s="21" t="s">
        <v>1248</v>
      </c>
      <c r="F39" s="21" t="s">
        <v>1249</v>
      </c>
      <c r="G39" s="123">
        <v>1</v>
      </c>
    </row>
    <row r="40" spans="1:7" ht="11.25" customHeight="1" x14ac:dyDescent="0.25">
      <c r="A40" s="21"/>
      <c r="B40" s="21"/>
      <c r="D40" s="19"/>
      <c r="G40" s="123"/>
    </row>
    <row r="41" spans="1:7" ht="11.25" customHeight="1" x14ac:dyDescent="0.25">
      <c r="A41" s="21" t="s">
        <v>1250</v>
      </c>
      <c r="B41" s="21" t="s">
        <v>1251</v>
      </c>
      <c r="C41" s="21" t="s">
        <v>1252</v>
      </c>
      <c r="D41" s="21" t="s">
        <v>1253</v>
      </c>
      <c r="E41" s="21" t="s">
        <v>1254</v>
      </c>
      <c r="F41" s="21" t="s">
        <v>1255</v>
      </c>
      <c r="G41" s="123">
        <v>1</v>
      </c>
    </row>
    <row r="42" spans="1:7" ht="11.25" customHeight="1" x14ac:dyDescent="0.25">
      <c r="A42" s="21"/>
      <c r="B42" s="21"/>
      <c r="E42" s="21" t="s">
        <v>1256</v>
      </c>
      <c r="F42" s="21" t="s">
        <v>1257</v>
      </c>
      <c r="G42" s="123">
        <v>1</v>
      </c>
    </row>
    <row r="43" spans="1:7" ht="11.25" customHeight="1" x14ac:dyDescent="0.25">
      <c r="G43" s="123"/>
    </row>
    <row r="44" spans="1:7" ht="11.25" customHeight="1" x14ac:dyDescent="0.25">
      <c r="C44" s="21" t="s">
        <v>1258</v>
      </c>
      <c r="D44" s="21" t="s">
        <v>1259</v>
      </c>
      <c r="E44" s="21" t="s">
        <v>1260</v>
      </c>
      <c r="F44" s="19" t="s">
        <v>1261</v>
      </c>
      <c r="G44" s="123">
        <v>1</v>
      </c>
    </row>
    <row r="45" spans="1:7" ht="11.25" customHeight="1" x14ac:dyDescent="0.25">
      <c r="E45" s="21" t="s">
        <v>1262</v>
      </c>
      <c r="F45" s="21" t="s">
        <v>1263</v>
      </c>
      <c r="G45" s="123">
        <v>1</v>
      </c>
    </row>
    <row r="46" spans="1:7" ht="11.25" customHeight="1" x14ac:dyDescent="0.25">
      <c r="G46" s="123"/>
    </row>
    <row r="47" spans="1:7" ht="11.25" customHeight="1" x14ac:dyDescent="0.25">
      <c r="A47" s="21"/>
      <c r="C47" s="21" t="s">
        <v>1264</v>
      </c>
      <c r="D47" s="22" t="s">
        <v>1265</v>
      </c>
      <c r="E47" s="27" t="s">
        <v>1266</v>
      </c>
      <c r="F47" s="22" t="s">
        <v>1267</v>
      </c>
      <c r="G47" s="123">
        <v>1</v>
      </c>
    </row>
    <row r="48" spans="1:7" ht="11.25" customHeight="1" x14ac:dyDescent="0.25">
      <c r="D48" s="27"/>
      <c r="E48" s="27" t="s">
        <v>1268</v>
      </c>
      <c r="F48" s="22" t="s">
        <v>1269</v>
      </c>
      <c r="G48" s="123">
        <v>1</v>
      </c>
    </row>
    <row r="49" spans="3:7" ht="11.25" customHeight="1" x14ac:dyDescent="0.25">
      <c r="D49" s="27"/>
      <c r="E49" s="27" t="s">
        <v>1270</v>
      </c>
      <c r="F49" s="22" t="s">
        <v>1271</v>
      </c>
      <c r="G49" s="123">
        <v>1</v>
      </c>
    </row>
    <row r="50" spans="3:7" ht="11.25" customHeight="1" x14ac:dyDescent="0.25">
      <c r="D50" s="27"/>
      <c r="E50" s="27" t="s">
        <v>1272</v>
      </c>
      <c r="F50" s="22" t="s">
        <v>1273</v>
      </c>
      <c r="G50" s="123">
        <v>1</v>
      </c>
    </row>
    <row r="51" spans="3:7" ht="11.25" customHeight="1" x14ac:dyDescent="0.25">
      <c r="C51" s="27"/>
      <c r="D51" s="27"/>
      <c r="E51" s="27" t="s">
        <v>1274</v>
      </c>
      <c r="F51" s="22" t="s">
        <v>1275</v>
      </c>
      <c r="G51" s="123">
        <v>1</v>
      </c>
    </row>
    <row r="52" spans="3:7" ht="11.25" customHeight="1" x14ac:dyDescent="0.25">
      <c r="C52" s="27"/>
      <c r="D52" s="27"/>
      <c r="E52" s="27" t="s">
        <v>1276</v>
      </c>
      <c r="F52" s="22" t="s">
        <v>1277</v>
      </c>
      <c r="G52" s="123">
        <v>1</v>
      </c>
    </row>
    <row r="53" spans="3:7" ht="11.25" customHeight="1" x14ac:dyDescent="0.25">
      <c r="C53" s="27"/>
      <c r="D53" s="27"/>
      <c r="E53" s="27" t="s">
        <v>1278</v>
      </c>
      <c r="F53" s="22" t="s">
        <v>1279</v>
      </c>
      <c r="G53" s="123">
        <v>1</v>
      </c>
    </row>
    <row r="54" spans="3:7" ht="11.25" customHeight="1" x14ac:dyDescent="0.25">
      <c r="C54" s="27"/>
      <c r="D54" s="27"/>
      <c r="E54" s="27" t="s">
        <v>1280</v>
      </c>
      <c r="F54" s="22" t="s">
        <v>1281</v>
      </c>
      <c r="G54" s="123">
        <v>1</v>
      </c>
    </row>
    <row r="55" spans="3:7" ht="11.25" customHeight="1" x14ac:dyDescent="0.25">
      <c r="C55" s="27"/>
      <c r="D55" s="27"/>
      <c r="E55" s="27" t="s">
        <v>1282</v>
      </c>
      <c r="F55" s="22" t="s">
        <v>1283</v>
      </c>
      <c r="G55" s="123">
        <v>1</v>
      </c>
    </row>
    <row r="56" spans="3:7" ht="11.25" customHeight="1" x14ac:dyDescent="0.25">
      <c r="C56" s="27"/>
      <c r="D56" s="27"/>
      <c r="E56" s="27" t="s">
        <v>1284</v>
      </c>
      <c r="F56" s="22" t="s">
        <v>1285</v>
      </c>
      <c r="G56" s="123">
        <v>1</v>
      </c>
    </row>
    <row r="57" spans="3:7" ht="11.25" customHeight="1" x14ac:dyDescent="0.25">
      <c r="C57" s="27"/>
      <c r="E57" s="25"/>
      <c r="F57" s="25"/>
    </row>
    <row r="58" spans="3:7" ht="11.25" customHeight="1" x14ac:dyDescent="0.25">
      <c r="C58" s="27"/>
      <c r="E58" s="25"/>
      <c r="F58" s="25"/>
    </row>
    <row r="59" spans="3:7" ht="11.25" customHeight="1" x14ac:dyDescent="0.25">
      <c r="C59" s="27"/>
      <c r="E59" s="25"/>
      <c r="F59" s="25"/>
    </row>
    <row r="60" spans="3:7" ht="11.25" customHeight="1" x14ac:dyDescent="0.25">
      <c r="C60" s="27"/>
      <c r="E60" s="25"/>
      <c r="F60" s="25"/>
    </row>
    <row r="61" spans="3:7" ht="11.25" customHeight="1" x14ac:dyDescent="0.25"/>
    <row r="62" spans="3:7" ht="11.25" customHeight="1" x14ac:dyDescent="0.25"/>
    <row r="63" spans="3:7" ht="11.25" customHeight="1" x14ac:dyDescent="0.25"/>
    <row r="64" spans="3:7" ht="11.25" customHeight="1" x14ac:dyDescent="0.25"/>
    <row r="65" spans="5:6" ht="11.25" customHeight="1" x14ac:dyDescent="0.25"/>
    <row r="66" spans="5:6" ht="11.25" customHeight="1" x14ac:dyDescent="0.25"/>
    <row r="67" spans="5:6" ht="11.25" customHeight="1" x14ac:dyDescent="0.25"/>
    <row r="68" spans="5:6" ht="11.25" customHeight="1" x14ac:dyDescent="0.25"/>
    <row r="69" spans="5:6" ht="11.25" customHeight="1" x14ac:dyDescent="0.25"/>
    <row r="70" spans="5:6" ht="11.25" customHeight="1" x14ac:dyDescent="0.25"/>
    <row r="71" spans="5:6" ht="11.25" customHeight="1" x14ac:dyDescent="0.25"/>
    <row r="72" spans="5:6" ht="11.25" customHeight="1" x14ac:dyDescent="0.25">
      <c r="E72" s="25"/>
      <c r="F72" s="25"/>
    </row>
    <row r="73" spans="5:6" ht="11.25" customHeight="1" x14ac:dyDescent="0.25">
      <c r="E73" s="25"/>
      <c r="F73" s="25"/>
    </row>
    <row r="74" spans="5:6" ht="11.25" customHeight="1" x14ac:dyDescent="0.25">
      <c r="E74" s="25"/>
      <c r="F74" s="25"/>
    </row>
    <row r="75" spans="5:6" ht="11.25" customHeight="1" x14ac:dyDescent="0.25">
      <c r="E75" s="25"/>
      <c r="F75" s="25"/>
    </row>
    <row r="76" spans="5:6" ht="11.25" customHeight="1" x14ac:dyDescent="0.25">
      <c r="E76" s="25"/>
      <c r="F76" s="25"/>
    </row>
    <row r="77" spans="5:6" ht="11.25" customHeight="1" x14ac:dyDescent="0.25">
      <c r="E77" s="25"/>
      <c r="F77" s="25"/>
    </row>
    <row r="78" spans="5:6" ht="11.25" customHeight="1" x14ac:dyDescent="0.25">
      <c r="E78" s="25"/>
      <c r="F78" s="25"/>
    </row>
    <row r="79" spans="5:6" ht="11.25" customHeight="1" x14ac:dyDescent="0.25">
      <c r="E79" s="25"/>
      <c r="F79" s="25"/>
    </row>
    <row r="80" spans="5:6" ht="11.25" customHeight="1" x14ac:dyDescent="0.25">
      <c r="E80" s="25"/>
      <c r="F80" s="25"/>
    </row>
    <row r="81" spans="5:6" ht="11.25" customHeight="1" x14ac:dyDescent="0.25">
      <c r="E81" s="25"/>
      <c r="F81" s="25"/>
    </row>
    <row r="82" spans="5:6" ht="11.25" customHeight="1" x14ac:dyDescent="0.25">
      <c r="E82" s="25"/>
      <c r="F82" s="25"/>
    </row>
    <row r="83" spans="5:6" ht="11.25" customHeight="1" x14ac:dyDescent="0.25">
      <c r="E83" s="25"/>
      <c r="F83" s="25"/>
    </row>
    <row r="84" spans="5:6" ht="11.25" customHeight="1" x14ac:dyDescent="0.25">
      <c r="E84" s="25"/>
      <c r="F84" s="25"/>
    </row>
    <row r="85" spans="5:6" ht="11.25" customHeight="1" x14ac:dyDescent="0.25">
      <c r="E85" s="25"/>
      <c r="F85" s="25"/>
    </row>
    <row r="86" spans="5:6" ht="11.25" customHeight="1" x14ac:dyDescent="0.25">
      <c r="E86" s="25"/>
      <c r="F86" s="25"/>
    </row>
    <row r="87" spans="5:6" ht="11.25" customHeight="1" x14ac:dyDescent="0.25">
      <c r="E87" s="25"/>
      <c r="F87" s="25"/>
    </row>
    <row r="88" spans="5:6" ht="11.25" customHeight="1" x14ac:dyDescent="0.25">
      <c r="E88" s="25"/>
      <c r="F88" s="25"/>
    </row>
    <row r="89" spans="5:6" ht="11.25" customHeight="1" x14ac:dyDescent="0.25">
      <c r="E89" s="25"/>
      <c r="F89" s="25"/>
    </row>
    <row r="90" spans="5:6" ht="11.25" customHeight="1" x14ac:dyDescent="0.25">
      <c r="E90" s="25"/>
      <c r="F90" s="25"/>
    </row>
    <row r="91" spans="5:6" ht="11.25" customHeight="1" x14ac:dyDescent="0.25">
      <c r="E91" s="25"/>
      <c r="F91" s="25"/>
    </row>
    <row r="92" spans="5:6" ht="11.25" customHeight="1" x14ac:dyDescent="0.25">
      <c r="E92" s="25"/>
      <c r="F92" s="25"/>
    </row>
    <row r="93" spans="5:6" ht="11.25" customHeight="1" x14ac:dyDescent="0.25">
      <c r="E93" s="25"/>
      <c r="F93" s="25"/>
    </row>
    <row r="94" spans="5:6" ht="11.25" customHeight="1" x14ac:dyDescent="0.25">
      <c r="E94" s="25"/>
      <c r="F94" s="25"/>
    </row>
    <row r="95" spans="5:6" ht="11.25" customHeight="1" x14ac:dyDescent="0.25">
      <c r="E95" s="25"/>
      <c r="F95" s="25"/>
    </row>
    <row r="96" spans="5:6" ht="11.25" customHeight="1" x14ac:dyDescent="0.25">
      <c r="E96" s="25"/>
      <c r="F96" s="25"/>
    </row>
    <row r="97" spans="5:6" ht="11.25" customHeight="1" x14ac:dyDescent="0.25">
      <c r="E97" s="25"/>
      <c r="F97" s="25"/>
    </row>
    <row r="98" spans="5:6" ht="11.25" customHeight="1" x14ac:dyDescent="0.25">
      <c r="E98" s="25"/>
      <c r="F98" s="25"/>
    </row>
    <row r="99" spans="5:6" ht="11.25" customHeight="1" x14ac:dyDescent="0.25">
      <c r="E99" s="25"/>
      <c r="F99" s="25"/>
    </row>
    <row r="100" spans="5:6" ht="11.25" customHeight="1" x14ac:dyDescent="0.25">
      <c r="E100" s="25"/>
      <c r="F100" s="25"/>
    </row>
    <row r="101" spans="5:6" ht="12" customHeight="1" x14ac:dyDescent="0.25">
      <c r="E101" s="25"/>
      <c r="F101" s="25"/>
    </row>
    <row r="102" spans="5:6" ht="12" customHeight="1" x14ac:dyDescent="0.25">
      <c r="E102" s="25"/>
      <c r="F102" s="25"/>
    </row>
    <row r="103" spans="5:6" ht="12" customHeight="1" x14ac:dyDescent="0.25">
      <c r="E103" s="25"/>
      <c r="F103" s="25"/>
    </row>
    <row r="104" spans="5:6" ht="12" customHeight="1" x14ac:dyDescent="0.25">
      <c r="E104" s="25"/>
      <c r="F104" s="25"/>
    </row>
    <row r="105" spans="5:6" ht="12" customHeight="1" x14ac:dyDescent="0.25">
      <c r="E105" s="25"/>
      <c r="F105" s="25"/>
    </row>
    <row r="106" spans="5:6" ht="12" customHeight="1" x14ac:dyDescent="0.25">
      <c r="E106" s="25"/>
      <c r="F106" s="25"/>
    </row>
    <row r="107" spans="5:6" ht="12" customHeight="1" x14ac:dyDescent="0.25">
      <c r="E107" s="25"/>
      <c r="F107" s="25"/>
    </row>
    <row r="108" spans="5:6" ht="12" customHeight="1" x14ac:dyDescent="0.25">
      <c r="E108" s="25"/>
      <c r="F108" s="25"/>
    </row>
    <row r="109" spans="5:6" ht="12" customHeight="1" x14ac:dyDescent="0.25">
      <c r="E109" s="25"/>
      <c r="F109" s="25"/>
    </row>
    <row r="110" spans="5:6" ht="12" customHeight="1" x14ac:dyDescent="0.25">
      <c r="E110" s="25"/>
      <c r="F110" s="25"/>
    </row>
    <row r="111" spans="5:6" ht="12" customHeight="1" x14ac:dyDescent="0.25">
      <c r="E111" s="25"/>
      <c r="F111" s="25"/>
    </row>
    <row r="112" spans="5:6" ht="12" customHeight="1" x14ac:dyDescent="0.25">
      <c r="E112" s="25"/>
      <c r="F112" s="25"/>
    </row>
    <row r="113" spans="5:6" ht="12" customHeight="1" x14ac:dyDescent="0.25">
      <c r="E113" s="25"/>
      <c r="F113" s="25"/>
    </row>
    <row r="114" spans="5:6" ht="12" customHeight="1" x14ac:dyDescent="0.25">
      <c r="E114" s="25"/>
      <c r="F114" s="25"/>
    </row>
    <row r="115" spans="5:6" ht="12" customHeight="1" x14ac:dyDescent="0.25">
      <c r="E115" s="25"/>
      <c r="F115" s="25"/>
    </row>
    <row r="116" spans="5:6" ht="12" customHeight="1" x14ac:dyDescent="0.25">
      <c r="E116" s="25"/>
      <c r="F116" s="25"/>
    </row>
    <row r="117" spans="5:6" ht="12" customHeight="1" x14ac:dyDescent="0.25">
      <c r="E117" s="25"/>
      <c r="F117" s="25"/>
    </row>
    <row r="118" spans="5:6" ht="12" customHeight="1" x14ac:dyDescent="0.25">
      <c r="E118" s="25"/>
      <c r="F118" s="25"/>
    </row>
    <row r="119" spans="5:6" ht="12" customHeight="1" x14ac:dyDescent="0.25">
      <c r="E119" s="25"/>
      <c r="F119" s="25"/>
    </row>
    <row r="120" spans="5:6" ht="12" customHeight="1" x14ac:dyDescent="0.25">
      <c r="E120" s="25"/>
      <c r="F120" s="25"/>
    </row>
    <row r="121" spans="5:6" ht="12" customHeight="1" x14ac:dyDescent="0.25">
      <c r="E121" s="25"/>
      <c r="F121" s="25"/>
    </row>
    <row r="122" spans="5:6" ht="12" customHeight="1" x14ac:dyDescent="0.25">
      <c r="E122" s="25"/>
      <c r="F122" s="25"/>
    </row>
    <row r="123" spans="5:6" ht="12" customHeight="1" x14ac:dyDescent="0.25">
      <c r="E123" s="25"/>
      <c r="F123" s="25"/>
    </row>
    <row r="124" spans="5:6" ht="12" customHeight="1" x14ac:dyDescent="0.25">
      <c r="E124" s="25"/>
      <c r="F124" s="25"/>
    </row>
    <row r="125" spans="5:6" ht="12" customHeight="1" x14ac:dyDescent="0.25">
      <c r="E125" s="25"/>
      <c r="F125" s="25"/>
    </row>
    <row r="126" spans="5:6" ht="12" customHeight="1" x14ac:dyDescent="0.25">
      <c r="E126" s="25"/>
      <c r="F126" s="25"/>
    </row>
    <row r="127" spans="5:6" ht="12" customHeight="1" x14ac:dyDescent="0.25">
      <c r="E127" s="25"/>
      <c r="F127" s="25"/>
    </row>
    <row r="128" spans="5:6" ht="12" customHeight="1" x14ac:dyDescent="0.25">
      <c r="E128" s="25"/>
      <c r="F128" s="25"/>
    </row>
    <row r="129" spans="5:6" ht="12" customHeight="1" x14ac:dyDescent="0.25">
      <c r="E129" s="25"/>
      <c r="F129" s="25"/>
    </row>
    <row r="130" spans="5:6" ht="12" customHeight="1" x14ac:dyDescent="0.25">
      <c r="E130" s="25"/>
      <c r="F130" s="25"/>
    </row>
    <row r="131" spans="5:6" ht="12" customHeight="1" x14ac:dyDescent="0.25">
      <c r="E131" s="25"/>
      <c r="F131" s="25"/>
    </row>
    <row r="132" spans="5:6" ht="12" customHeight="1" x14ac:dyDescent="0.25">
      <c r="E132" s="25"/>
      <c r="F132" s="25"/>
    </row>
    <row r="133" spans="5:6" ht="12" customHeight="1" x14ac:dyDescent="0.25">
      <c r="E133" s="25"/>
      <c r="F133" s="25"/>
    </row>
    <row r="134" spans="5:6" ht="12" customHeight="1" x14ac:dyDescent="0.25">
      <c r="E134" s="25"/>
      <c r="F134" s="25"/>
    </row>
    <row r="135" spans="5:6" ht="12" customHeight="1" x14ac:dyDescent="0.25">
      <c r="E135" s="25"/>
      <c r="F135" s="25"/>
    </row>
    <row r="136" spans="5:6" ht="12" customHeight="1" x14ac:dyDescent="0.25">
      <c r="E136" s="25"/>
      <c r="F136" s="25"/>
    </row>
    <row r="137" spans="5:6" ht="12" customHeight="1" x14ac:dyDescent="0.25">
      <c r="E137" s="25"/>
      <c r="F137" s="25"/>
    </row>
    <row r="138" spans="5:6" ht="12" customHeight="1" x14ac:dyDescent="0.25">
      <c r="E138" s="25"/>
      <c r="F138" s="25"/>
    </row>
    <row r="139" spans="5:6" ht="12" customHeight="1" x14ac:dyDescent="0.25">
      <c r="E139" s="25"/>
      <c r="F139" s="25"/>
    </row>
    <row r="140" spans="5:6" ht="12" customHeight="1" x14ac:dyDescent="0.25">
      <c r="E140" s="25"/>
      <c r="F140" s="25"/>
    </row>
    <row r="141" spans="5:6" ht="12" customHeight="1" x14ac:dyDescent="0.25">
      <c r="E141" s="25"/>
      <c r="F141" s="2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O83"/>
  <sheetViews>
    <sheetView zoomScale="115" zoomScaleNormal="115" workbookViewId="0">
      <pane xSplit="31485" topLeftCell="J1"/>
      <selection activeCell="D14" sqref="D14"/>
      <selection pane="topRight" activeCell="J33" sqref="J33"/>
    </sheetView>
  </sheetViews>
  <sheetFormatPr defaultColWidth="11.42578125" defaultRowHeight="12.75" x14ac:dyDescent="0.25"/>
  <cols>
    <col min="1" max="1" width="4.5703125" style="14" customWidth="1"/>
    <col min="2" max="2" width="32.7109375" style="14" customWidth="1"/>
    <col min="3" max="3" width="6.85546875" style="14" customWidth="1"/>
    <col min="4" max="4" width="56.140625" style="14" customWidth="1"/>
    <col min="5" max="5" width="6.28515625" style="14" customWidth="1"/>
    <col min="6" max="6" width="109" style="14" customWidth="1"/>
    <col min="7" max="7" width="5" style="14" customWidth="1"/>
    <col min="8" max="8" width="19" style="14" customWidth="1"/>
    <col min="9" max="16384" width="11.42578125" style="14"/>
  </cols>
  <sheetData>
    <row r="1" spans="1:15" ht="12" customHeight="1" x14ac:dyDescent="0.25">
      <c r="B1" s="16" t="s">
        <v>1286</v>
      </c>
      <c r="D1" s="16" t="s">
        <v>1287</v>
      </c>
      <c r="F1" s="16" t="s">
        <v>1288</v>
      </c>
      <c r="G1" s="122" t="s">
        <v>1289</v>
      </c>
      <c r="H1" s="39"/>
      <c r="I1" s="39"/>
      <c r="J1" s="39"/>
      <c r="K1" s="39"/>
      <c r="L1" s="39"/>
      <c r="M1" s="40"/>
      <c r="N1" s="40"/>
      <c r="O1" s="40"/>
    </row>
    <row r="2" spans="1:15" ht="11.25" customHeight="1" x14ac:dyDescent="0.25">
      <c r="A2" s="14" t="s">
        <v>1290</v>
      </c>
      <c r="B2" s="14" t="s">
        <v>1291</v>
      </c>
      <c r="C2" s="14" t="s">
        <v>1292</v>
      </c>
      <c r="D2" s="14" t="s">
        <v>1293</v>
      </c>
      <c r="E2" s="14" t="s">
        <v>1294</v>
      </c>
      <c r="F2" s="28" t="s">
        <v>1295</v>
      </c>
      <c r="G2" s="123">
        <v>1</v>
      </c>
    </row>
    <row r="3" spans="1:15" ht="11.25" customHeight="1" x14ac:dyDescent="0.25">
      <c r="E3" s="14" t="s">
        <v>1296</v>
      </c>
      <c r="F3" s="14" t="s">
        <v>1297</v>
      </c>
      <c r="G3" s="123">
        <v>1</v>
      </c>
    </row>
    <row r="4" spans="1:15" ht="11.25" customHeight="1" x14ac:dyDescent="0.25">
      <c r="E4" s="14" t="s">
        <v>1298</v>
      </c>
      <c r="F4" s="115" t="s">
        <v>1299</v>
      </c>
      <c r="G4" s="123">
        <v>1</v>
      </c>
    </row>
    <row r="5" spans="1:15" ht="11.25" customHeight="1" x14ac:dyDescent="0.25">
      <c r="E5" s="14" t="s">
        <v>1300</v>
      </c>
      <c r="F5" s="20" t="s">
        <v>1301</v>
      </c>
      <c r="G5" s="123">
        <v>1</v>
      </c>
    </row>
    <row r="6" spans="1:15" ht="11.25" customHeight="1" x14ac:dyDescent="0.25">
      <c r="B6" s="15"/>
      <c r="C6" s="15"/>
      <c r="D6" s="15"/>
      <c r="E6" s="15"/>
      <c r="F6" s="15"/>
      <c r="G6" s="123"/>
    </row>
    <row r="7" spans="1:15" ht="11.25" customHeight="1" x14ac:dyDescent="0.25">
      <c r="C7" s="14" t="s">
        <v>1302</v>
      </c>
      <c r="D7" s="30" t="s">
        <v>1303</v>
      </c>
      <c r="E7" s="15" t="s">
        <v>1304</v>
      </c>
      <c r="F7" s="15" t="s">
        <v>1305</v>
      </c>
      <c r="G7" s="123">
        <v>1</v>
      </c>
    </row>
    <row r="8" spans="1:15" ht="11.25" customHeight="1" x14ac:dyDescent="0.25">
      <c r="D8" s="15"/>
      <c r="E8" s="15" t="s">
        <v>1306</v>
      </c>
      <c r="F8" s="15" t="s">
        <v>1307</v>
      </c>
      <c r="G8" s="123">
        <v>1</v>
      </c>
    </row>
    <row r="9" spans="1:15" ht="11.25" customHeight="1" x14ac:dyDescent="0.25">
      <c r="D9" s="15"/>
      <c r="E9" s="15" t="s">
        <v>1308</v>
      </c>
      <c r="F9" s="15" t="s">
        <v>1309</v>
      </c>
      <c r="G9" s="123">
        <v>1</v>
      </c>
    </row>
    <row r="10" spans="1:15" ht="11.25" customHeight="1" x14ac:dyDescent="0.25">
      <c r="D10" s="15"/>
      <c r="E10" s="15" t="s">
        <v>1310</v>
      </c>
      <c r="F10" s="15" t="s">
        <v>1311</v>
      </c>
      <c r="G10" s="123">
        <v>1</v>
      </c>
    </row>
    <row r="11" spans="1:15" ht="11.25" customHeight="1" x14ac:dyDescent="0.25">
      <c r="G11" s="123"/>
    </row>
    <row r="12" spans="1:15" ht="11.25" customHeight="1" x14ac:dyDescent="0.25">
      <c r="A12" s="14" t="s">
        <v>1312</v>
      </c>
      <c r="B12" s="15" t="s">
        <v>1313</v>
      </c>
      <c r="C12" s="15" t="s">
        <v>1314</v>
      </c>
      <c r="D12" s="14" t="s">
        <v>1315</v>
      </c>
      <c r="E12" s="14" t="s">
        <v>1316</v>
      </c>
      <c r="F12" s="14" t="s">
        <v>1317</v>
      </c>
      <c r="G12" s="123">
        <v>1</v>
      </c>
    </row>
    <row r="13" spans="1:15" ht="11.25" customHeight="1" x14ac:dyDescent="0.25">
      <c r="B13" s="15"/>
      <c r="E13" s="14" t="s">
        <v>1318</v>
      </c>
      <c r="F13" s="14" t="s">
        <v>1319</v>
      </c>
      <c r="G13" s="123">
        <v>1</v>
      </c>
    </row>
    <row r="14" spans="1:15" ht="11.25" customHeight="1" x14ac:dyDescent="0.25">
      <c r="E14" s="14" t="s">
        <v>1320</v>
      </c>
      <c r="F14" s="15" t="s">
        <v>1321</v>
      </c>
      <c r="G14" s="123">
        <v>1</v>
      </c>
    </row>
    <row r="15" spans="1:15" ht="11.25" customHeight="1" x14ac:dyDescent="0.25">
      <c r="E15" s="14" t="s">
        <v>1322</v>
      </c>
      <c r="F15" s="15" t="s">
        <v>1323</v>
      </c>
      <c r="G15" s="123">
        <v>1</v>
      </c>
    </row>
    <row r="16" spans="1:15" ht="11.25" customHeight="1" x14ac:dyDescent="0.25">
      <c r="D16" s="15"/>
      <c r="E16" s="14" t="s">
        <v>1324</v>
      </c>
      <c r="F16" s="15" t="s">
        <v>1325</v>
      </c>
      <c r="G16" s="123">
        <v>1</v>
      </c>
    </row>
    <row r="17" spans="1:7" ht="11.25" customHeight="1" x14ac:dyDescent="0.25">
      <c r="D17" s="15"/>
      <c r="E17" s="14" t="s">
        <v>1326</v>
      </c>
      <c r="F17" s="15" t="s">
        <v>1327</v>
      </c>
      <c r="G17" s="123">
        <v>1</v>
      </c>
    </row>
    <row r="18" spans="1:7" ht="11.25" customHeight="1" x14ac:dyDescent="0.25">
      <c r="E18" s="14" t="s">
        <v>1328</v>
      </c>
      <c r="F18" s="20" t="s">
        <v>1329</v>
      </c>
      <c r="G18" s="123">
        <v>1</v>
      </c>
    </row>
    <row r="19" spans="1:7" ht="11.25" customHeight="1" x14ac:dyDescent="0.25">
      <c r="E19" s="14" t="s">
        <v>1330</v>
      </c>
      <c r="F19" s="20" t="s">
        <v>1331</v>
      </c>
      <c r="G19" s="123">
        <v>1</v>
      </c>
    </row>
    <row r="20" spans="1:7" ht="11.25" customHeight="1" x14ac:dyDescent="0.25">
      <c r="G20" s="123"/>
    </row>
    <row r="21" spans="1:7" ht="11.25" customHeight="1" x14ac:dyDescent="0.25">
      <c r="A21" s="14" t="s">
        <v>1332</v>
      </c>
      <c r="B21" s="14" t="s">
        <v>1333</v>
      </c>
      <c r="C21" s="14" t="s">
        <v>1334</v>
      </c>
      <c r="D21" s="14" t="s">
        <v>1335</v>
      </c>
      <c r="E21" s="15" t="s">
        <v>1336</v>
      </c>
      <c r="F21" s="14" t="s">
        <v>1337</v>
      </c>
      <c r="G21" s="123">
        <v>1</v>
      </c>
    </row>
    <row r="22" spans="1:7" ht="11.25" customHeight="1" x14ac:dyDescent="0.25">
      <c r="D22" s="28"/>
      <c r="E22" s="15" t="s">
        <v>1338</v>
      </c>
      <c r="F22" s="20" t="s">
        <v>1339</v>
      </c>
      <c r="G22" s="123">
        <v>1</v>
      </c>
    </row>
    <row r="23" spans="1:7" ht="11.25" customHeight="1" x14ac:dyDescent="0.25">
      <c r="C23" s="15"/>
      <c r="D23" s="15"/>
      <c r="E23" s="15" t="s">
        <v>1340</v>
      </c>
      <c r="F23" s="15" t="s">
        <v>1341</v>
      </c>
      <c r="G23" s="123">
        <v>1</v>
      </c>
    </row>
    <row r="24" spans="1:7" ht="11.25" customHeight="1" x14ac:dyDescent="0.25">
      <c r="B24" s="16"/>
      <c r="C24" s="15"/>
      <c r="D24" s="15"/>
      <c r="E24" s="15"/>
      <c r="F24" s="15"/>
      <c r="G24" s="123"/>
    </row>
    <row r="25" spans="1:7" ht="11.25" customHeight="1" x14ac:dyDescent="0.25">
      <c r="A25" s="14" t="s">
        <v>1342</v>
      </c>
      <c r="B25" s="15" t="s">
        <v>1343</v>
      </c>
      <c r="C25" s="14" t="s">
        <v>1344</v>
      </c>
      <c r="D25" s="14" t="s">
        <v>1345</v>
      </c>
      <c r="E25" s="14" t="s">
        <v>1346</v>
      </c>
      <c r="F25" s="14" t="s">
        <v>1347</v>
      </c>
      <c r="G25" s="123">
        <v>1</v>
      </c>
    </row>
    <row r="26" spans="1:7" ht="11.25" customHeight="1" x14ac:dyDescent="0.25">
      <c r="D26" s="28"/>
      <c r="E26" s="14" t="s">
        <v>1348</v>
      </c>
      <c r="F26" s="14" t="s">
        <v>1349</v>
      </c>
      <c r="G26" s="123">
        <v>1</v>
      </c>
    </row>
    <row r="27" spans="1:7" ht="11.25" customHeight="1" x14ac:dyDescent="0.25">
      <c r="E27" s="14" t="s">
        <v>1350</v>
      </c>
      <c r="F27" s="15" t="s">
        <v>1351</v>
      </c>
      <c r="G27" s="123">
        <v>1</v>
      </c>
    </row>
    <row r="28" spans="1:7" ht="11.25" customHeight="1" x14ac:dyDescent="0.25">
      <c r="E28" s="14" t="s">
        <v>1352</v>
      </c>
      <c r="F28" s="14" t="s">
        <v>1353</v>
      </c>
      <c r="G28" s="123">
        <v>1</v>
      </c>
    </row>
    <row r="29" spans="1:7" ht="11.25" customHeight="1" x14ac:dyDescent="0.25">
      <c r="G29" s="123"/>
    </row>
    <row r="30" spans="1:7" ht="11.25" customHeight="1" x14ac:dyDescent="0.25">
      <c r="C30" s="14" t="s">
        <v>1354</v>
      </c>
      <c r="D30" s="14" t="s">
        <v>1355</v>
      </c>
      <c r="E30" s="14" t="s">
        <v>1356</v>
      </c>
      <c r="F30" s="14" t="s">
        <v>1357</v>
      </c>
      <c r="G30" s="123">
        <v>1</v>
      </c>
    </row>
    <row r="31" spans="1:7" ht="11.25" customHeight="1" x14ac:dyDescent="0.25">
      <c r="E31" s="14" t="s">
        <v>1358</v>
      </c>
      <c r="F31" s="14" t="s">
        <v>1359</v>
      </c>
      <c r="G31" s="123">
        <v>1</v>
      </c>
    </row>
    <row r="32" spans="1:7" ht="11.25" customHeight="1" x14ac:dyDescent="0.25">
      <c r="E32" s="14" t="s">
        <v>1360</v>
      </c>
      <c r="F32" s="14" t="s">
        <v>1361</v>
      </c>
      <c r="G32" s="123">
        <v>1</v>
      </c>
    </row>
    <row r="33" spans="1:7" ht="11.25" customHeight="1" x14ac:dyDescent="0.25">
      <c r="G33" s="123"/>
    </row>
    <row r="34" spans="1:7" ht="11.25" customHeight="1" x14ac:dyDescent="0.25">
      <c r="A34" s="14" t="s">
        <v>1362</v>
      </c>
      <c r="B34" s="15" t="s">
        <v>1363</v>
      </c>
      <c r="C34" s="14" t="s">
        <v>1364</v>
      </c>
      <c r="D34" s="14" t="s">
        <v>1365</v>
      </c>
      <c r="E34" s="15" t="s">
        <v>1366</v>
      </c>
      <c r="F34" s="20" t="s">
        <v>1367</v>
      </c>
      <c r="G34" s="123">
        <v>1</v>
      </c>
    </row>
    <row r="35" spans="1:7" ht="11.25" customHeight="1" x14ac:dyDescent="0.25">
      <c r="B35" s="15"/>
      <c r="E35" s="15" t="s">
        <v>1368</v>
      </c>
      <c r="F35" s="20" t="s">
        <v>1369</v>
      </c>
      <c r="G35" s="123">
        <v>1</v>
      </c>
    </row>
    <row r="36" spans="1:7" ht="11.25" customHeight="1" x14ac:dyDescent="0.25">
      <c r="B36" s="15"/>
      <c r="E36" s="15" t="s">
        <v>1370</v>
      </c>
      <c r="F36" s="28" t="s">
        <v>1371</v>
      </c>
      <c r="G36" s="123">
        <v>1</v>
      </c>
    </row>
    <row r="37" spans="1:7" ht="11.25" customHeight="1" x14ac:dyDescent="0.25">
      <c r="B37" s="15"/>
      <c r="E37" s="15" t="s">
        <v>1372</v>
      </c>
      <c r="F37" s="20" t="s">
        <v>1373</v>
      </c>
      <c r="G37" s="123">
        <v>1</v>
      </c>
    </row>
    <row r="38" spans="1:7" ht="11.25" customHeight="1" x14ac:dyDescent="0.25">
      <c r="B38" s="15"/>
      <c r="E38" s="15"/>
      <c r="F38" s="15"/>
      <c r="G38" s="123"/>
    </row>
    <row r="39" spans="1:7" ht="11.25" customHeight="1" x14ac:dyDescent="0.25">
      <c r="B39" s="15"/>
      <c r="C39" s="14" t="s">
        <v>1374</v>
      </c>
      <c r="D39" s="15" t="s">
        <v>1375</v>
      </c>
      <c r="E39" s="15" t="s">
        <v>1376</v>
      </c>
      <c r="F39" s="15" t="s">
        <v>1377</v>
      </c>
      <c r="G39" s="123">
        <v>1</v>
      </c>
    </row>
    <row r="40" spans="1:7" ht="11.25" customHeight="1" x14ac:dyDescent="0.25">
      <c r="D40" s="15"/>
      <c r="E40" s="15" t="s">
        <v>1378</v>
      </c>
      <c r="F40" s="30" t="s">
        <v>1379</v>
      </c>
      <c r="G40" s="123">
        <v>1</v>
      </c>
    </row>
    <row r="41" spans="1:7" ht="11.25" customHeight="1" x14ac:dyDescent="0.25">
      <c r="E41" s="15" t="s">
        <v>1380</v>
      </c>
      <c r="F41" s="30" t="s">
        <v>1381</v>
      </c>
      <c r="G41" s="123">
        <v>1</v>
      </c>
    </row>
    <row r="42" spans="1:7" ht="11.25" customHeight="1" x14ac:dyDescent="0.25">
      <c r="D42" s="15"/>
      <c r="E42" s="15" t="s">
        <v>1382</v>
      </c>
      <c r="F42" s="30" t="s">
        <v>1383</v>
      </c>
      <c r="G42" s="123">
        <v>1</v>
      </c>
    </row>
    <row r="43" spans="1:7" ht="11.25" customHeight="1" x14ac:dyDescent="0.25">
      <c r="E43" s="15"/>
      <c r="F43" s="30"/>
      <c r="G43" s="123"/>
    </row>
    <row r="44" spans="1:7" ht="11.25" customHeight="1" x14ac:dyDescent="0.25">
      <c r="C44" s="14" t="s">
        <v>1384</v>
      </c>
      <c r="D44" s="14" t="s">
        <v>1385</v>
      </c>
      <c r="E44" s="15" t="s">
        <v>1386</v>
      </c>
      <c r="F44" s="28" t="s">
        <v>1387</v>
      </c>
      <c r="G44" s="123">
        <v>1</v>
      </c>
    </row>
    <row r="45" spans="1:7" ht="11.25" customHeight="1" x14ac:dyDescent="0.25">
      <c r="B45" s="16"/>
      <c r="E45" s="15" t="s">
        <v>1388</v>
      </c>
      <c r="F45" s="30" t="s">
        <v>1389</v>
      </c>
      <c r="G45" s="123">
        <v>1</v>
      </c>
    </row>
    <row r="46" spans="1:7" ht="11.25" customHeight="1" x14ac:dyDescent="0.25">
      <c r="B46" s="16"/>
      <c r="E46" s="15" t="s">
        <v>1390</v>
      </c>
      <c r="F46" s="30" t="s">
        <v>1391</v>
      </c>
      <c r="G46" s="123">
        <v>1</v>
      </c>
    </row>
    <row r="47" spans="1:7" ht="10.5" customHeight="1" x14ac:dyDescent="0.25">
      <c r="B47" s="16"/>
      <c r="E47" s="15" t="s">
        <v>1392</v>
      </c>
      <c r="F47" s="30" t="s">
        <v>1393</v>
      </c>
      <c r="G47" s="123">
        <v>1</v>
      </c>
    </row>
    <row r="48" spans="1:7" ht="11.25" customHeight="1" x14ac:dyDescent="0.25">
      <c r="B48" s="16"/>
      <c r="E48" s="15"/>
      <c r="F48" s="28"/>
      <c r="G48" s="123"/>
    </row>
    <row r="49" spans="1:7" ht="11.25" customHeight="1" x14ac:dyDescent="0.25">
      <c r="C49" s="14" t="s">
        <v>1394</v>
      </c>
      <c r="D49" s="14" t="s">
        <v>1395</v>
      </c>
      <c r="E49" s="14" t="s">
        <v>1396</v>
      </c>
      <c r="F49" s="28" t="s">
        <v>1397</v>
      </c>
      <c r="G49" s="123">
        <v>1</v>
      </c>
    </row>
    <row r="50" spans="1:7" ht="11.25" customHeight="1" x14ac:dyDescent="0.25">
      <c r="E50" s="14" t="s">
        <v>1398</v>
      </c>
      <c r="F50" s="28" t="s">
        <v>1399</v>
      </c>
      <c r="G50" s="123">
        <v>1</v>
      </c>
    </row>
    <row r="51" spans="1:7" ht="11.25" customHeight="1" x14ac:dyDescent="0.25">
      <c r="E51" s="14" t="s">
        <v>1400</v>
      </c>
      <c r="F51" s="30" t="s">
        <v>1401</v>
      </c>
      <c r="G51" s="123">
        <v>1</v>
      </c>
    </row>
    <row r="52" spans="1:7" ht="11.25" customHeight="1" x14ac:dyDescent="0.25">
      <c r="F52" s="28"/>
      <c r="G52" s="123"/>
    </row>
    <row r="53" spans="1:7" ht="11.25" customHeight="1" x14ac:dyDescent="0.25">
      <c r="C53" s="15" t="s">
        <v>1402</v>
      </c>
      <c r="D53" s="20" t="s">
        <v>1403</v>
      </c>
      <c r="E53" s="15" t="s">
        <v>1404</v>
      </c>
      <c r="F53" s="28" t="s">
        <v>1405</v>
      </c>
      <c r="G53" s="123">
        <v>1</v>
      </c>
    </row>
    <row r="54" spans="1:7" ht="11.25" customHeight="1" x14ac:dyDescent="0.25">
      <c r="E54" s="15" t="s">
        <v>1406</v>
      </c>
      <c r="F54" s="28" t="s">
        <v>1407</v>
      </c>
      <c r="G54" s="123">
        <v>1</v>
      </c>
    </row>
    <row r="55" spans="1:7" ht="11.25" customHeight="1" x14ac:dyDescent="0.25">
      <c r="E55" s="15" t="s">
        <v>1408</v>
      </c>
      <c r="F55" s="20" t="s">
        <v>1409</v>
      </c>
      <c r="G55" s="123">
        <v>1</v>
      </c>
    </row>
    <row r="56" spans="1:7" ht="11.25" customHeight="1" x14ac:dyDescent="0.25">
      <c r="E56" s="15"/>
      <c r="F56" s="28"/>
      <c r="G56" s="123"/>
    </row>
    <row r="57" spans="1:7" ht="11.25" customHeight="1" x14ac:dyDescent="0.25">
      <c r="C57" s="14" t="s">
        <v>1410</v>
      </c>
      <c r="D57" s="14" t="s">
        <v>1411</v>
      </c>
      <c r="E57" s="15" t="s">
        <v>1412</v>
      </c>
      <c r="F57" s="30" t="s">
        <v>1413</v>
      </c>
      <c r="G57" s="123">
        <v>1</v>
      </c>
    </row>
    <row r="58" spans="1:7" ht="11.25" customHeight="1" x14ac:dyDescent="0.25">
      <c r="E58" s="15" t="s">
        <v>1414</v>
      </c>
      <c r="F58" s="30" t="s">
        <v>1415</v>
      </c>
      <c r="G58" s="123">
        <v>1</v>
      </c>
    </row>
    <row r="59" spans="1:7" ht="11.25" customHeight="1" x14ac:dyDescent="0.25">
      <c r="D59" s="15"/>
      <c r="E59" s="15" t="s">
        <v>1416</v>
      </c>
      <c r="F59" s="28" t="s">
        <v>1417</v>
      </c>
      <c r="G59" s="123">
        <v>1</v>
      </c>
    </row>
    <row r="60" spans="1:7" ht="11.25" customHeight="1" x14ac:dyDescent="0.25">
      <c r="D60" s="15"/>
      <c r="E60" s="15" t="s">
        <v>1418</v>
      </c>
      <c r="F60" s="30" t="s">
        <v>1419</v>
      </c>
      <c r="G60" s="123">
        <v>1</v>
      </c>
    </row>
    <row r="61" spans="1:7" ht="11.25" customHeight="1" x14ac:dyDescent="0.25">
      <c r="G61" s="123"/>
    </row>
    <row r="62" spans="1:7" ht="11.25" customHeight="1" x14ac:dyDescent="0.25">
      <c r="A62" s="14" t="s">
        <v>1420</v>
      </c>
      <c r="B62" s="14" t="s">
        <v>1421</v>
      </c>
      <c r="C62" s="15" t="s">
        <v>1422</v>
      </c>
      <c r="D62" s="20" t="s">
        <v>1423</v>
      </c>
      <c r="E62" s="15" t="s">
        <v>1424</v>
      </c>
      <c r="F62" s="20" t="s">
        <v>1425</v>
      </c>
      <c r="G62" s="123">
        <v>1</v>
      </c>
    </row>
    <row r="63" spans="1:7" ht="11.25" customHeight="1" x14ac:dyDescent="0.25">
      <c r="E63" s="15" t="s">
        <v>1426</v>
      </c>
      <c r="F63" s="30" t="s">
        <v>1427</v>
      </c>
      <c r="G63" s="123">
        <v>1</v>
      </c>
    </row>
    <row r="64" spans="1:7" ht="11.25" customHeight="1" x14ac:dyDescent="0.25">
      <c r="F64" s="28"/>
      <c r="G64" s="123"/>
    </row>
    <row r="65" spans="2:7" ht="11.25" customHeight="1" x14ac:dyDescent="0.25">
      <c r="C65" s="14" t="s">
        <v>1428</v>
      </c>
      <c r="D65" s="14" t="s">
        <v>1429</v>
      </c>
      <c r="E65" s="14" t="s">
        <v>1430</v>
      </c>
      <c r="F65" s="28" t="s">
        <v>1431</v>
      </c>
      <c r="G65" s="123">
        <v>1</v>
      </c>
    </row>
    <row r="66" spans="2:7" ht="11.25" customHeight="1" x14ac:dyDescent="0.25">
      <c r="E66" s="14" t="s">
        <v>1432</v>
      </c>
      <c r="F66" s="28" t="s">
        <v>1433</v>
      </c>
      <c r="G66" s="123">
        <v>1</v>
      </c>
    </row>
    <row r="67" spans="2:7" ht="11.25" customHeight="1" x14ac:dyDescent="0.25">
      <c r="E67" s="14" t="s">
        <v>1434</v>
      </c>
      <c r="F67" s="28" t="s">
        <v>1435</v>
      </c>
      <c r="G67" s="123">
        <v>1</v>
      </c>
    </row>
    <row r="68" spans="2:7" ht="11.25" customHeight="1" x14ac:dyDescent="0.25">
      <c r="E68" s="14" t="s">
        <v>1436</v>
      </c>
      <c r="F68" s="28" t="s">
        <v>1437</v>
      </c>
      <c r="G68" s="123">
        <v>1</v>
      </c>
    </row>
    <row r="69" spans="2:7" ht="11.25" customHeight="1" x14ac:dyDescent="0.25">
      <c r="F69" s="28"/>
      <c r="G69" s="123"/>
    </row>
    <row r="70" spans="2:7" ht="11.25" customHeight="1" x14ac:dyDescent="0.25">
      <c r="C70" s="14" t="s">
        <v>1438</v>
      </c>
      <c r="D70" s="14" t="s">
        <v>1439</v>
      </c>
      <c r="E70" s="15" t="s">
        <v>1440</v>
      </c>
      <c r="F70" s="20" t="s">
        <v>1441</v>
      </c>
      <c r="G70" s="123">
        <v>1</v>
      </c>
    </row>
    <row r="71" spans="2:7" ht="11.25" customHeight="1" x14ac:dyDescent="0.25">
      <c r="E71" s="15" t="s">
        <v>1442</v>
      </c>
      <c r="F71" s="20" t="s">
        <v>1443</v>
      </c>
      <c r="G71" s="123">
        <v>1</v>
      </c>
    </row>
    <row r="72" spans="2:7" ht="11.25" customHeight="1" x14ac:dyDescent="0.25">
      <c r="E72" s="15" t="s">
        <v>1444</v>
      </c>
      <c r="F72" s="20" t="s">
        <v>1445</v>
      </c>
      <c r="G72" s="123">
        <v>1</v>
      </c>
    </row>
    <row r="73" spans="2:7" ht="11.25" customHeight="1" x14ac:dyDescent="0.25">
      <c r="E73" s="15" t="s">
        <v>1446</v>
      </c>
      <c r="F73" s="20" t="s">
        <v>1447</v>
      </c>
      <c r="G73" s="123">
        <v>1</v>
      </c>
    </row>
    <row r="74" spans="2:7" ht="11.25" customHeight="1" x14ac:dyDescent="0.25">
      <c r="E74" s="15" t="s">
        <v>1448</v>
      </c>
      <c r="F74" s="20" t="s">
        <v>1449</v>
      </c>
      <c r="G74" s="123">
        <v>1</v>
      </c>
    </row>
    <row r="75" spans="2:7" ht="11.25" customHeight="1" x14ac:dyDescent="0.25">
      <c r="B75" s="15"/>
      <c r="C75" s="15"/>
      <c r="D75" s="15"/>
      <c r="E75" s="15" t="s">
        <v>1450</v>
      </c>
      <c r="F75" s="20" t="s">
        <v>1451</v>
      </c>
      <c r="G75" s="123">
        <v>1</v>
      </c>
    </row>
    <row r="76" spans="2:7" ht="11.25" customHeight="1" x14ac:dyDescent="0.25">
      <c r="C76" s="15"/>
      <c r="F76" s="28"/>
      <c r="G76" s="123"/>
    </row>
    <row r="77" spans="2:7" ht="11.25" customHeight="1" x14ac:dyDescent="0.25">
      <c r="C77" s="14" t="s">
        <v>1452</v>
      </c>
      <c r="D77" s="14" t="s">
        <v>1453</v>
      </c>
      <c r="E77" s="14" t="s">
        <v>1454</v>
      </c>
      <c r="F77" s="14" t="s">
        <v>1455</v>
      </c>
      <c r="G77" s="123">
        <v>1</v>
      </c>
    </row>
    <row r="78" spans="2:7" ht="11.25" customHeight="1" x14ac:dyDescent="0.25">
      <c r="E78" s="14" t="s">
        <v>1456</v>
      </c>
      <c r="F78" s="14" t="s">
        <v>1457</v>
      </c>
      <c r="G78" s="123">
        <v>1</v>
      </c>
    </row>
    <row r="79" spans="2:7" ht="11.25" customHeight="1" x14ac:dyDescent="0.25">
      <c r="F79" s="28"/>
    </row>
    <row r="80" spans="2:7" ht="11.25" customHeight="1" x14ac:dyDescent="0.25">
      <c r="D80" s="28"/>
    </row>
    <row r="81" ht="11.25" customHeight="1" x14ac:dyDescent="0.25"/>
    <row r="82" ht="11.25" customHeight="1" x14ac:dyDescent="0.25"/>
    <row r="83" ht="11.25" customHeight="1"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64"/>
  <sheetViews>
    <sheetView workbookViewId="0">
      <selection activeCell="D22" sqref="D22"/>
    </sheetView>
  </sheetViews>
  <sheetFormatPr defaultColWidth="11.42578125" defaultRowHeight="15" x14ac:dyDescent="0.25"/>
  <cols>
    <col min="1" max="1" width="4.85546875" style="17" customWidth="1"/>
    <col min="2" max="2" width="40" style="17" customWidth="1"/>
    <col min="3" max="3" width="5.5703125" style="17" customWidth="1"/>
    <col min="4" max="4" width="43.5703125" style="17" customWidth="1"/>
    <col min="5" max="5" width="4.7109375" style="14" customWidth="1"/>
    <col min="6" max="6" width="114.7109375" style="14" customWidth="1"/>
    <col min="7" max="7" width="3.85546875" style="14" customWidth="1"/>
    <col min="8" max="8" width="18.7109375" style="14" customWidth="1"/>
    <col min="9" max="16384" width="11.42578125" style="17"/>
  </cols>
  <sheetData>
    <row r="1" spans="1:13" ht="12" customHeight="1" x14ac:dyDescent="0.25">
      <c r="B1" s="16" t="s">
        <v>1458</v>
      </c>
      <c r="D1" s="16" t="s">
        <v>1459</v>
      </c>
      <c r="E1" s="16" t="s">
        <v>1460</v>
      </c>
      <c r="G1" s="122" t="s">
        <v>1461</v>
      </c>
      <c r="H1" s="39"/>
      <c r="I1" s="39"/>
      <c r="J1" s="39"/>
      <c r="K1" s="39"/>
      <c r="L1" s="39"/>
      <c r="M1" s="41"/>
    </row>
    <row r="2" spans="1:13" ht="12.75" customHeight="1" x14ac:dyDescent="0.25">
      <c r="A2" s="14" t="s">
        <v>1462</v>
      </c>
      <c r="B2" s="14" t="s">
        <v>1463</v>
      </c>
      <c r="C2" s="15" t="s">
        <v>1464</v>
      </c>
      <c r="D2" s="14" t="s">
        <v>1465</v>
      </c>
      <c r="E2" s="14" t="s">
        <v>1466</v>
      </c>
      <c r="F2" s="14" t="s">
        <v>1467</v>
      </c>
      <c r="G2" s="123">
        <v>1</v>
      </c>
    </row>
    <row r="3" spans="1:13" ht="12.75" customHeight="1" x14ac:dyDescent="0.25">
      <c r="D3" s="121"/>
      <c r="E3" s="14" t="s">
        <v>1468</v>
      </c>
      <c r="F3" s="14" t="s">
        <v>1469</v>
      </c>
      <c r="G3" s="123">
        <v>1</v>
      </c>
    </row>
    <row r="4" spans="1:13" ht="12.75" customHeight="1" x14ac:dyDescent="0.25">
      <c r="B4" s="14"/>
      <c r="D4" s="121"/>
      <c r="E4" s="14" t="s">
        <v>1470</v>
      </c>
      <c r="F4" s="14" t="s">
        <v>1471</v>
      </c>
      <c r="G4" s="123">
        <v>1</v>
      </c>
    </row>
    <row r="5" spans="1:13" ht="12.75" customHeight="1" x14ac:dyDescent="0.25">
      <c r="B5" s="14"/>
      <c r="G5" s="123"/>
    </row>
    <row r="6" spans="1:13" ht="12.75" customHeight="1" x14ac:dyDescent="0.25">
      <c r="B6" s="14"/>
      <c r="C6" s="14" t="s">
        <v>1472</v>
      </c>
      <c r="D6" s="14" t="s">
        <v>1473</v>
      </c>
      <c r="E6" s="14" t="s">
        <v>1474</v>
      </c>
      <c r="F6" s="14" t="s">
        <v>1475</v>
      </c>
      <c r="G6" s="123">
        <v>1</v>
      </c>
    </row>
    <row r="7" spans="1:13" ht="12.75" customHeight="1" x14ac:dyDescent="0.25">
      <c r="B7" s="14"/>
      <c r="D7" s="121"/>
      <c r="E7" s="14" t="s">
        <v>1476</v>
      </c>
      <c r="F7" s="14" t="s">
        <v>1477</v>
      </c>
      <c r="G7" s="123">
        <v>1</v>
      </c>
    </row>
    <row r="8" spans="1:13" ht="12.75" customHeight="1" x14ac:dyDescent="0.25">
      <c r="E8" s="14" t="s">
        <v>1478</v>
      </c>
      <c r="F8" s="14" t="s">
        <v>1479</v>
      </c>
      <c r="G8" s="123">
        <v>1</v>
      </c>
    </row>
    <row r="9" spans="1:13" ht="12.75" customHeight="1" x14ac:dyDescent="0.25">
      <c r="A9" s="14"/>
      <c r="D9" s="14"/>
      <c r="E9" s="14" t="s">
        <v>1480</v>
      </c>
      <c r="F9" s="14" t="s">
        <v>1481</v>
      </c>
      <c r="G9" s="123">
        <v>1</v>
      </c>
    </row>
    <row r="10" spans="1:13" ht="12.75" customHeight="1" x14ac:dyDescent="0.25">
      <c r="D10" s="14"/>
      <c r="G10" s="123"/>
    </row>
    <row r="11" spans="1:13" ht="12.75" customHeight="1" x14ac:dyDescent="0.25">
      <c r="C11" s="14" t="s">
        <v>1482</v>
      </c>
      <c r="D11" s="14" t="s">
        <v>1483</v>
      </c>
      <c r="E11" s="14" t="s">
        <v>1484</v>
      </c>
      <c r="F11" s="14" t="s">
        <v>1485</v>
      </c>
      <c r="G11" s="123">
        <v>1</v>
      </c>
    </row>
    <row r="12" spans="1:13" ht="12.75" customHeight="1" x14ac:dyDescent="0.25">
      <c r="E12" s="14" t="s">
        <v>1486</v>
      </c>
      <c r="F12" s="14" t="s">
        <v>1487</v>
      </c>
      <c r="G12" s="123">
        <v>1</v>
      </c>
    </row>
    <row r="13" spans="1:13" ht="12.75" customHeight="1" x14ac:dyDescent="0.25">
      <c r="C13" s="14"/>
      <c r="D13" s="14"/>
      <c r="E13" s="17"/>
      <c r="F13" s="17"/>
      <c r="G13" s="123"/>
    </row>
    <row r="14" spans="1:13" ht="12.75" customHeight="1" x14ac:dyDescent="0.25">
      <c r="A14" s="14" t="s">
        <v>1488</v>
      </c>
      <c r="B14" s="14" t="s">
        <v>1489</v>
      </c>
      <c r="C14" s="14" t="s">
        <v>1490</v>
      </c>
      <c r="D14" s="14" t="s">
        <v>1491</v>
      </c>
      <c r="E14" s="14" t="s">
        <v>1492</v>
      </c>
      <c r="F14" s="14" t="s">
        <v>1493</v>
      </c>
      <c r="G14" s="123">
        <v>1</v>
      </c>
    </row>
    <row r="15" spans="1:13" ht="12.75" customHeight="1" x14ac:dyDescent="0.25">
      <c r="A15" s="14"/>
      <c r="B15" s="14"/>
      <c r="C15" s="14"/>
      <c r="D15" s="14"/>
      <c r="E15" s="14" t="s">
        <v>1494</v>
      </c>
      <c r="F15" s="14" t="s">
        <v>1495</v>
      </c>
      <c r="G15" s="123">
        <v>1</v>
      </c>
    </row>
    <row r="16" spans="1:13" ht="12.75" customHeight="1" x14ac:dyDescent="0.25">
      <c r="A16" s="14"/>
      <c r="B16" s="14"/>
      <c r="C16" s="14"/>
      <c r="D16" s="14"/>
      <c r="E16" s="14" t="s">
        <v>1496</v>
      </c>
      <c r="F16" s="14" t="s">
        <v>1497</v>
      </c>
      <c r="G16" s="123">
        <v>1</v>
      </c>
    </row>
    <row r="17" spans="1:7" ht="12.75" customHeight="1" x14ac:dyDescent="0.25">
      <c r="A17" s="14"/>
      <c r="B17" s="14"/>
      <c r="C17" s="14"/>
      <c r="D17" s="14"/>
      <c r="E17" s="14" t="s">
        <v>1498</v>
      </c>
      <c r="F17" s="14" t="s">
        <v>1499</v>
      </c>
      <c r="G17" s="123">
        <v>1</v>
      </c>
    </row>
    <row r="20" spans="1:7" x14ac:dyDescent="0.25">
      <c r="C20" s="14"/>
      <c r="D20" s="14"/>
    </row>
    <row r="27" spans="1:7" x14ac:dyDescent="0.25">
      <c r="C27" s="14"/>
      <c r="D27" s="14"/>
    </row>
    <row r="35" spans="3:4" x14ac:dyDescent="0.25">
      <c r="C35" s="14"/>
      <c r="D35" s="14"/>
    </row>
    <row r="48" spans="3:4" x14ac:dyDescent="0.25">
      <c r="D48" s="14"/>
    </row>
    <row r="58" spans="4:4" x14ac:dyDescent="0.25">
      <c r="D58" s="14"/>
    </row>
    <row r="64" spans="4:4" x14ac:dyDescent="0.25">
      <c r="D64" s="1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24988555558946501"/>
  </sheetPr>
  <dimension ref="B1:E18"/>
  <sheetViews>
    <sheetView showGridLines="0" showRowColHeaders="0" tabSelected="1" zoomScale="70" zoomScaleNormal="70" workbookViewId="0">
      <selection activeCell="C20" sqref="C20"/>
    </sheetView>
  </sheetViews>
  <sheetFormatPr defaultColWidth="11.42578125" defaultRowHeight="15" x14ac:dyDescent="0.25"/>
  <cols>
    <col min="1" max="1" width="4.140625" style="35" customWidth="1"/>
    <col min="2" max="2" width="11.42578125" style="35" customWidth="1"/>
    <col min="3" max="3" width="116.28515625" style="35" customWidth="1"/>
    <col min="4" max="16384" width="11.42578125" style="35"/>
  </cols>
  <sheetData>
    <row r="1" spans="2:5" ht="119.25" customHeight="1" x14ac:dyDescent="0.25">
      <c r="B1" s="9"/>
      <c r="C1" s="9"/>
    </row>
    <row r="2" spans="2:5" ht="57" customHeight="1" x14ac:dyDescent="0.25">
      <c r="B2" s="452" t="s">
        <v>0</v>
      </c>
      <c r="C2" s="452"/>
      <c r="D2" s="10"/>
      <c r="E2" s="10"/>
    </row>
    <row r="3" spans="2:5" ht="22.5" customHeight="1" x14ac:dyDescent="0.25">
      <c r="B3" s="8"/>
      <c r="C3" s="8"/>
    </row>
    <row r="4" spans="2:5" ht="22.5" customHeight="1" x14ac:dyDescent="0.25">
      <c r="B4" s="7" t="s">
        <v>1</v>
      </c>
      <c r="C4" s="7"/>
    </row>
    <row r="5" spans="2:5" ht="60" customHeight="1" x14ac:dyDescent="0.25">
      <c r="B5" s="11" t="s">
        <v>2</v>
      </c>
      <c r="C5" s="11"/>
      <c r="D5" s="36"/>
    </row>
    <row r="6" spans="2:5" ht="62.25" customHeight="1" x14ac:dyDescent="0.25">
      <c r="B6" s="11" t="s">
        <v>3</v>
      </c>
      <c r="C6" s="11"/>
      <c r="D6" s="36"/>
    </row>
    <row r="7" spans="2:5" ht="58.5" customHeight="1" x14ac:dyDescent="0.25">
      <c r="B7" s="11" t="s">
        <v>4</v>
      </c>
      <c r="C7" s="11"/>
      <c r="D7" s="36"/>
    </row>
    <row r="8" spans="2:5" ht="21" customHeight="1" x14ac:dyDescent="0.25">
      <c r="B8" s="7" t="s">
        <v>5</v>
      </c>
      <c r="C8" s="7"/>
    </row>
    <row r="9" spans="2:5" ht="33" customHeight="1" x14ac:dyDescent="0.25">
      <c r="B9" s="6" t="s">
        <v>6</v>
      </c>
      <c r="C9" s="6"/>
    </row>
    <row r="10" spans="2:5" ht="13.5" customHeight="1" x14ac:dyDescent="0.25">
      <c r="B10" s="5"/>
      <c r="C10" s="5"/>
    </row>
    <row r="11" spans="2:5" ht="20.25" customHeight="1" x14ac:dyDescent="0.25">
      <c r="B11" s="6" t="s">
        <v>7</v>
      </c>
      <c r="C11" s="6"/>
    </row>
    <row r="12" spans="2:5" ht="15.75" customHeight="1" x14ac:dyDescent="0.25"/>
    <row r="13" spans="2:5" s="42" customFormat="1" ht="22.5" customHeight="1" x14ac:dyDescent="0.25">
      <c r="B13" s="12" t="s">
        <v>8</v>
      </c>
      <c r="C13" s="11"/>
    </row>
    <row r="14" spans="2:5" s="42" customFormat="1" ht="12" customHeight="1" x14ac:dyDescent="0.25">
      <c r="B14" s="13"/>
      <c r="C14" s="13"/>
    </row>
    <row r="15" spans="2:5" ht="12.75" customHeight="1" x14ac:dyDescent="0.25">
      <c r="B15" s="13"/>
      <c r="C15" s="13"/>
    </row>
    <row r="16" spans="2:5" ht="12.75" customHeight="1" x14ac:dyDescent="0.25">
      <c r="B16" s="13"/>
      <c r="C16" s="13"/>
    </row>
    <row r="17" spans="2:3" ht="12.75" customHeight="1" x14ac:dyDescent="0.25">
      <c r="B17" s="13"/>
      <c r="C17" s="13"/>
    </row>
    <row r="18" spans="2:3" ht="12.75" customHeight="1" x14ac:dyDescent="0.25">
      <c r="B18" s="13"/>
      <c r="C18" s="13"/>
    </row>
  </sheetData>
  <sheetProtection formatCells="0" formatColumns="0" formatRows="0" insertColumns="0" insertRows="0" insertHyperlinks="0" deleteColumns="0" deleteRows="0" sort="0" autoFilter="0" pivotTables="0"/>
  <mergeCells count="18">
    <mergeCell ref="D2:E2"/>
    <mergeCell ref="B17:C17"/>
    <mergeCell ref="B1:C1"/>
    <mergeCell ref="B2:C2"/>
    <mergeCell ref="B3:C3"/>
    <mergeCell ref="B4:C4"/>
    <mergeCell ref="B5:C5"/>
    <mergeCell ref="B11:C11"/>
    <mergeCell ref="B6:C6"/>
    <mergeCell ref="B7:C7"/>
    <mergeCell ref="B8:C8"/>
    <mergeCell ref="B9:C9"/>
    <mergeCell ref="B10:C10"/>
    <mergeCell ref="B18:C18"/>
    <mergeCell ref="B13:C13"/>
    <mergeCell ref="B14:C14"/>
    <mergeCell ref="B15:C15"/>
    <mergeCell ref="B16:C16"/>
  </mergeCells>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24988555558946501"/>
  </sheetPr>
  <dimension ref="A3:Z64"/>
  <sheetViews>
    <sheetView showGridLines="0" showRowColHeaders="0" topLeftCell="B10" zoomScale="70" zoomScaleNormal="70" zoomScaleSheetLayoutView="90" workbookViewId="0">
      <selection activeCell="E17" sqref="E17"/>
    </sheetView>
  </sheetViews>
  <sheetFormatPr defaultColWidth="11.42578125" defaultRowHeight="12.75" x14ac:dyDescent="0.2"/>
  <cols>
    <col min="1" max="2" width="3.85546875" style="34" customWidth="1"/>
    <col min="3" max="3" width="8.140625" style="34" customWidth="1"/>
    <col min="4" max="4" width="19.140625" style="38" customWidth="1"/>
    <col min="5" max="5" width="91.140625" style="34" customWidth="1"/>
    <col min="6" max="6" width="17" style="34" customWidth="1"/>
    <col min="7" max="7" width="17.5703125" style="34" customWidth="1"/>
    <col min="8" max="9" width="18.28515625" style="34" customWidth="1"/>
    <col min="10" max="10" width="3.42578125" style="34" customWidth="1"/>
    <col min="11" max="16384" width="11.42578125" style="34"/>
  </cols>
  <sheetData>
    <row r="3" spans="1:26" ht="22.5" customHeight="1" x14ac:dyDescent="0.2">
      <c r="C3" s="348" t="s">
        <v>9</v>
      </c>
      <c r="D3" s="348"/>
      <c r="E3" s="348"/>
      <c r="F3" s="348"/>
      <c r="G3" s="348"/>
      <c r="H3" s="178"/>
      <c r="I3" s="178"/>
    </row>
    <row r="4" spans="1:26" ht="59.25" customHeight="1" x14ac:dyDescent="0.2">
      <c r="C4" s="6" t="s">
        <v>10</v>
      </c>
      <c r="D4" s="6"/>
      <c r="E4" s="6"/>
      <c r="F4" s="6"/>
      <c r="G4" s="6"/>
      <c r="H4" s="36"/>
      <c r="I4" s="36"/>
    </row>
    <row r="5" spans="1:26" ht="55.5" customHeight="1" x14ac:dyDescent="0.2">
      <c r="C5" s="6" t="s">
        <v>11</v>
      </c>
      <c r="D5" s="6"/>
      <c r="E5" s="6"/>
      <c r="F5" s="6"/>
      <c r="G5" s="6"/>
      <c r="H5" s="36"/>
      <c r="I5" s="36"/>
    </row>
    <row r="6" spans="1:26" ht="20.25" customHeight="1" x14ac:dyDescent="0.2">
      <c r="C6" s="354"/>
      <c r="D6" s="5"/>
      <c r="E6" s="5"/>
      <c r="F6" s="198"/>
      <c r="G6" s="198"/>
      <c r="H6" s="36"/>
      <c r="I6" s="36"/>
    </row>
    <row r="7" spans="1:26" ht="252.75" customHeight="1" x14ac:dyDescent="0.2">
      <c r="C7" s="349"/>
      <c r="D7" s="349"/>
      <c r="E7" s="349"/>
      <c r="F7" s="349"/>
      <c r="G7" s="179"/>
    </row>
    <row r="8" spans="1:26" ht="15" customHeight="1" x14ac:dyDescent="0.2">
      <c r="C8" s="349"/>
      <c r="D8" s="349"/>
      <c r="E8" s="349"/>
      <c r="F8" s="349"/>
      <c r="G8" s="179"/>
    </row>
    <row r="9" spans="1:26" ht="117" customHeight="1" x14ac:dyDescent="0.2">
      <c r="C9" s="350"/>
      <c r="D9" s="350"/>
      <c r="E9" s="350"/>
      <c r="F9" s="350"/>
      <c r="G9" s="179"/>
    </row>
    <row r="10" spans="1:26" ht="9.9499999999999993" customHeight="1" x14ac:dyDescent="0.2">
      <c r="A10" s="344"/>
      <c r="C10" s="342"/>
      <c r="D10" s="342"/>
      <c r="E10" s="342"/>
      <c r="F10" s="342"/>
      <c r="G10" s="179"/>
    </row>
    <row r="11" spans="1:26" s="32" customFormat="1" ht="41.25" customHeight="1" x14ac:dyDescent="0.25">
      <c r="C11" s="351" t="s">
        <v>12</v>
      </c>
      <c r="D11" s="351"/>
      <c r="E11" s="336" t="s">
        <v>13</v>
      </c>
      <c r="F11" s="352" t="s">
        <v>14</v>
      </c>
      <c r="G11" s="353"/>
    </row>
    <row r="12" spans="1:26" s="32" customFormat="1" ht="97.5" customHeight="1" x14ac:dyDescent="0.25">
      <c r="C12" s="4" t="s">
        <v>15</v>
      </c>
      <c r="D12" s="318" t="s">
        <v>16</v>
      </c>
      <c r="E12" s="317" t="s">
        <v>17</v>
      </c>
      <c r="F12" s="327">
        <v>13</v>
      </c>
      <c r="G12" s="323">
        <v>38</v>
      </c>
    </row>
    <row r="13" spans="1:26" s="32" customFormat="1" ht="119.25" customHeight="1" x14ac:dyDescent="0.25">
      <c r="C13" s="4"/>
      <c r="D13" s="312" t="s">
        <v>18</v>
      </c>
      <c r="E13" s="335" t="s">
        <v>19</v>
      </c>
      <c r="F13" s="325">
        <v>8</v>
      </c>
      <c r="G13" s="324">
        <v>13</v>
      </c>
    </row>
    <row r="14" spans="1:26" s="32" customFormat="1" ht="99.95" customHeight="1" x14ac:dyDescent="0.25">
      <c r="C14" s="4"/>
      <c r="D14" s="334" t="s">
        <v>20</v>
      </c>
      <c r="E14" s="343" t="s">
        <v>21</v>
      </c>
      <c r="F14" s="326">
        <v>6</v>
      </c>
      <c r="G14" s="333">
        <v>19</v>
      </c>
      <c r="I14" s="37"/>
      <c r="J14" s="37"/>
      <c r="K14" s="37"/>
      <c r="L14" s="37"/>
      <c r="M14" s="37"/>
      <c r="N14" s="37"/>
      <c r="O14" s="37"/>
      <c r="P14" s="37"/>
      <c r="Q14" s="37"/>
      <c r="R14" s="37"/>
      <c r="S14" s="37"/>
      <c r="T14" s="37"/>
      <c r="U14" s="37"/>
      <c r="V14" s="37"/>
      <c r="W14" s="37"/>
      <c r="X14" s="37"/>
      <c r="Y14" s="37"/>
      <c r="Z14" s="37"/>
    </row>
    <row r="15" spans="1:26" s="32" customFormat="1" ht="86.25" customHeight="1" x14ac:dyDescent="0.25">
      <c r="C15" s="3" t="s">
        <v>22</v>
      </c>
      <c r="D15" s="330" t="s">
        <v>23</v>
      </c>
      <c r="E15" s="331" t="s">
        <v>24</v>
      </c>
      <c r="F15" s="332">
        <v>3</v>
      </c>
      <c r="G15" s="328">
        <v>17</v>
      </c>
      <c r="I15" s="37"/>
      <c r="J15" s="37"/>
      <c r="K15" s="37"/>
      <c r="L15" s="37"/>
      <c r="M15" s="37"/>
      <c r="N15" s="37"/>
      <c r="O15" s="37"/>
      <c r="P15" s="37"/>
      <c r="Q15" s="37"/>
      <c r="R15" s="37"/>
      <c r="S15" s="37"/>
      <c r="T15" s="37"/>
      <c r="U15" s="37"/>
      <c r="V15" s="37"/>
      <c r="W15" s="37"/>
      <c r="X15" s="37"/>
      <c r="Y15" s="37"/>
      <c r="Z15" s="37"/>
    </row>
    <row r="16" spans="1:26" s="32" customFormat="1" ht="181.5" customHeight="1" x14ac:dyDescent="0.25">
      <c r="C16" s="2"/>
      <c r="D16" s="313" t="s">
        <v>25</v>
      </c>
      <c r="E16" s="314" t="s">
        <v>26</v>
      </c>
      <c r="F16" s="332">
        <v>12</v>
      </c>
      <c r="G16" s="328">
        <v>51</v>
      </c>
      <c r="I16" s="37"/>
      <c r="J16" s="37"/>
      <c r="K16" s="37"/>
      <c r="L16" s="37"/>
      <c r="M16" s="37"/>
      <c r="N16" s="37"/>
      <c r="O16" s="37"/>
      <c r="P16" s="37"/>
      <c r="Q16" s="37"/>
      <c r="R16" s="37"/>
      <c r="S16" s="37"/>
      <c r="T16" s="37"/>
      <c r="U16" s="37"/>
      <c r="V16" s="37"/>
      <c r="W16" s="37"/>
      <c r="X16" s="37"/>
      <c r="Y16" s="37"/>
      <c r="Z16" s="37"/>
    </row>
    <row r="17" spans="3:26" s="32" customFormat="1" ht="68.25" customHeight="1" x14ac:dyDescent="0.25">
      <c r="C17" s="1" t="s">
        <v>27</v>
      </c>
      <c r="D17" s="320" t="s">
        <v>28</v>
      </c>
      <c r="E17" s="319" t="s">
        <v>29</v>
      </c>
      <c r="F17" s="329">
        <v>3</v>
      </c>
      <c r="G17" s="321">
        <v>8</v>
      </c>
      <c r="I17" s="37"/>
      <c r="J17" s="37"/>
      <c r="K17" s="37"/>
      <c r="L17" s="37"/>
      <c r="M17" s="37"/>
      <c r="N17" s="37"/>
      <c r="O17" s="37"/>
      <c r="P17" s="37"/>
      <c r="Q17" s="37"/>
      <c r="R17" s="37"/>
      <c r="S17" s="37"/>
      <c r="T17" s="37"/>
      <c r="U17" s="37"/>
      <c r="V17" s="37"/>
      <c r="W17" s="37"/>
      <c r="X17" s="37"/>
      <c r="Y17" s="37"/>
      <c r="Z17" s="37"/>
    </row>
    <row r="18" spans="3:26" s="32" customFormat="1" ht="76.5" customHeight="1" x14ac:dyDescent="0.25">
      <c r="C18" s="347"/>
      <c r="D18" s="320" t="s">
        <v>30</v>
      </c>
      <c r="E18" s="319" t="s">
        <v>31</v>
      </c>
      <c r="F18" s="315">
        <v>3</v>
      </c>
      <c r="G18" s="321">
        <v>5</v>
      </c>
    </row>
    <row r="19" spans="3:26" s="32" customFormat="1" ht="54.75" customHeight="1" x14ac:dyDescent="0.25">
      <c r="C19" s="124"/>
      <c r="D19" s="125"/>
      <c r="E19" s="126"/>
      <c r="F19" s="316">
        <f>SUM(F12:F18)</f>
        <v>48</v>
      </c>
      <c r="G19" s="322">
        <f>SUM(G12:G18)</f>
        <v>151</v>
      </c>
    </row>
    <row r="20" spans="3:26" ht="14.25" customHeight="1" x14ac:dyDescent="0.2">
      <c r="C20" s="127"/>
      <c r="D20" s="127"/>
    </row>
    <row r="21" spans="3:26" ht="14.25" customHeight="1" x14ac:dyDescent="0.2">
      <c r="C21" s="177"/>
      <c r="D21" s="177"/>
      <c r="E21" s="177"/>
      <c r="F21" s="177"/>
      <c r="G21" s="177"/>
    </row>
    <row r="22" spans="3:26" ht="14.25" customHeight="1" x14ac:dyDescent="0.2">
      <c r="H22" s="177"/>
      <c r="I22" s="177"/>
    </row>
    <row r="23" spans="3:26" ht="14.25" customHeight="1" x14ac:dyDescent="0.2"/>
    <row r="24" spans="3:26" ht="14.25" customHeight="1" x14ac:dyDescent="0.2"/>
    <row r="38" spans="4:4" x14ac:dyDescent="0.2">
      <c r="D38" s="34"/>
    </row>
    <row r="39" spans="4:4" x14ac:dyDescent="0.2">
      <c r="D39" s="34"/>
    </row>
    <row r="40" spans="4:4" x14ac:dyDescent="0.2">
      <c r="D40" s="34"/>
    </row>
    <row r="41" spans="4:4" x14ac:dyDescent="0.2">
      <c r="D41" s="34"/>
    </row>
    <row r="42" spans="4:4" x14ac:dyDescent="0.2">
      <c r="D42" s="34"/>
    </row>
    <row r="43" spans="4:4" x14ac:dyDescent="0.2">
      <c r="D43" s="34"/>
    </row>
    <row r="44" spans="4:4" x14ac:dyDescent="0.2">
      <c r="D44" s="34"/>
    </row>
    <row r="45" spans="4:4" x14ac:dyDescent="0.2">
      <c r="D45" s="34"/>
    </row>
    <row r="46" spans="4:4" x14ac:dyDescent="0.2">
      <c r="D46" s="34"/>
    </row>
    <row r="47" spans="4:4" x14ac:dyDescent="0.2">
      <c r="D47" s="34"/>
    </row>
    <row r="48" spans="4:4" x14ac:dyDescent="0.2">
      <c r="D48" s="34"/>
    </row>
    <row r="49" spans="4:4" x14ac:dyDescent="0.2">
      <c r="D49" s="34"/>
    </row>
    <row r="50" spans="4:4" x14ac:dyDescent="0.2">
      <c r="D50" s="34"/>
    </row>
    <row r="51" spans="4:4" x14ac:dyDescent="0.2">
      <c r="D51" s="34"/>
    </row>
    <row r="52" spans="4:4" x14ac:dyDescent="0.2">
      <c r="D52" s="34"/>
    </row>
    <row r="53" spans="4:4" x14ac:dyDescent="0.2">
      <c r="D53" s="34"/>
    </row>
    <row r="54" spans="4:4" x14ac:dyDescent="0.2">
      <c r="D54" s="34"/>
    </row>
    <row r="55" spans="4:4" x14ac:dyDescent="0.2">
      <c r="D55" s="34"/>
    </row>
    <row r="56" spans="4:4" x14ac:dyDescent="0.2">
      <c r="D56" s="34"/>
    </row>
    <row r="57" spans="4:4" x14ac:dyDescent="0.2">
      <c r="D57" s="34"/>
    </row>
    <row r="58" spans="4:4" x14ac:dyDescent="0.2">
      <c r="D58" s="34"/>
    </row>
    <row r="59" spans="4:4" x14ac:dyDescent="0.2">
      <c r="D59" s="34"/>
    </row>
    <row r="60" spans="4:4" x14ac:dyDescent="0.2">
      <c r="D60" s="34"/>
    </row>
    <row r="61" spans="4:4" x14ac:dyDescent="0.2">
      <c r="D61" s="34"/>
    </row>
    <row r="62" spans="4:4" x14ac:dyDescent="0.2">
      <c r="D62" s="34"/>
    </row>
    <row r="63" spans="4:4" x14ac:dyDescent="0.2">
      <c r="D63" s="34"/>
    </row>
    <row r="64" spans="4:4" x14ac:dyDescent="0.2">
      <c r="D64" s="34"/>
    </row>
  </sheetData>
  <sheetProtection formatCells="0" formatColumns="0" formatRows="0" insertColumns="0" insertRows="0" insertHyperlinks="0" deleteColumns="0" deleteRows="0" sort="0" autoFilter="0" pivotTables="0"/>
  <mergeCells count="10">
    <mergeCell ref="C12:C14"/>
    <mergeCell ref="C15:C16"/>
    <mergeCell ref="C17:C18"/>
    <mergeCell ref="C3:G3"/>
    <mergeCell ref="C4:G4"/>
    <mergeCell ref="C5:G5"/>
    <mergeCell ref="C7:F9"/>
    <mergeCell ref="C11:D11"/>
    <mergeCell ref="F11:G11"/>
    <mergeCell ref="C6:E6"/>
  </mergeCells>
  <pageMargins left="0.7" right="0.7" top="0.75" bottom="0.75" header="0.3" footer="0.3"/>
  <pageSetup paperSize="9" scale="48" orientation="portrait" horizontalDpi="300" verticalDpi="300" r:id="rId1"/>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24988555558946501"/>
  </sheetPr>
  <dimension ref="B1:AO63"/>
  <sheetViews>
    <sheetView showGridLines="0" showRowColHeaders="0" zoomScale="90" zoomScaleNormal="90" zoomScaleSheetLayoutView="90" workbookViewId="0">
      <pane ySplit="8" topLeftCell="A9" activePane="bottomLeft" state="frozen"/>
      <selection pane="bottomLeft" activeCell="C47" sqref="C47"/>
    </sheetView>
  </sheetViews>
  <sheetFormatPr defaultRowHeight="15" outlineLevelCol="1" x14ac:dyDescent="0.25"/>
  <cols>
    <col min="1" max="1" width="2" style="163" customWidth="1"/>
    <col min="2" max="2" width="6.7109375" style="163" customWidth="1"/>
    <col min="3" max="3" width="65.85546875" style="163" customWidth="1"/>
    <col min="4" max="4" width="2.85546875" style="139" customWidth="1" outlineLevel="1"/>
    <col min="5" max="5" width="7.28515625" style="163" customWidth="1" outlineLevel="1"/>
    <col min="6" max="6" width="3.140625" style="163" customWidth="1" outlineLevel="1" collapsed="1"/>
    <col min="7" max="7" width="5.710937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6.140625" style="163" customWidth="1"/>
    <col min="20" max="20" width="13.28515625" style="163" customWidth="1"/>
    <col min="21" max="21" width="8.28515625" style="163" hidden="1" customWidth="1"/>
    <col min="22" max="22" width="9.140625" style="163" hidden="1" customWidth="1"/>
    <col min="23" max="23" width="10.42578125" style="163" hidden="1" customWidth="1"/>
    <col min="24" max="24" width="9.5703125" style="163" hidden="1" customWidth="1"/>
    <col min="25" max="25" width="6.28515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1" width="9.140625" style="163"/>
    <col min="32" max="32" width="13.28515625" style="163" customWidth="1"/>
    <col min="33" max="16384" width="9.140625" style="163"/>
  </cols>
  <sheetData>
    <row r="1" spans="2:39" ht="28.5" customHeight="1" x14ac:dyDescent="0.25">
      <c r="B1" s="363" t="s">
        <v>32</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39" x14ac:dyDescent="0.25">
      <c r="B2" s="186"/>
      <c r="C2" s="186" t="s">
        <v>1547</v>
      </c>
      <c r="D2" s="186"/>
      <c r="E2" s="186"/>
      <c r="F2" s="186"/>
      <c r="G2" s="186"/>
      <c r="H2" s="186"/>
      <c r="I2" s="186"/>
      <c r="J2" s="186"/>
      <c r="K2" s="186"/>
      <c r="L2" s="186"/>
      <c r="M2" s="186"/>
      <c r="N2" s="186"/>
      <c r="O2" s="186"/>
      <c r="P2" s="186"/>
      <c r="Q2" s="186"/>
      <c r="R2" s="186"/>
      <c r="S2" s="186"/>
      <c r="T2" s="186"/>
      <c r="U2" s="186"/>
      <c r="V2" s="186"/>
      <c r="W2" s="186"/>
      <c r="X2" s="186"/>
      <c r="Y2" s="186"/>
    </row>
    <row r="3" spans="2:39" x14ac:dyDescent="0.25">
      <c r="B3" s="186"/>
      <c r="C3" s="186" t="s">
        <v>1548</v>
      </c>
      <c r="D3" s="186"/>
      <c r="E3" s="186"/>
      <c r="F3" s="186"/>
      <c r="G3" s="186"/>
      <c r="H3" s="186"/>
      <c r="I3" s="186"/>
      <c r="J3" s="186"/>
      <c r="K3" s="186"/>
      <c r="L3" s="186"/>
      <c r="M3" s="186"/>
      <c r="N3" s="186"/>
      <c r="O3" s="186"/>
      <c r="P3" s="186"/>
      <c r="Q3" s="186"/>
      <c r="R3" s="186"/>
      <c r="S3" s="186"/>
      <c r="T3"/>
      <c r="U3"/>
      <c r="V3"/>
      <c r="W3"/>
      <c r="X3"/>
      <c r="Y3"/>
    </row>
    <row r="4" spans="2:39" x14ac:dyDescent="0.25">
      <c r="B4" s="161"/>
      <c r="C4" s="162"/>
      <c r="D4" s="162"/>
      <c r="E4" s="162"/>
      <c r="F4" s="162"/>
      <c r="G4" s="162"/>
      <c r="H4" s="162"/>
      <c r="I4" s="162"/>
      <c r="J4" s="162"/>
      <c r="K4" s="162"/>
      <c r="L4" s="162"/>
      <c r="M4" s="162"/>
      <c r="N4" s="162"/>
      <c r="O4" s="162"/>
      <c r="P4" s="162"/>
      <c r="Q4" s="162"/>
      <c r="R4" s="162"/>
      <c r="S4" s="162"/>
      <c r="T4"/>
      <c r="U4"/>
      <c r="V4"/>
      <c r="W4"/>
      <c r="X4"/>
      <c r="Y4"/>
    </row>
    <row r="5" spans="2:39" s="166" customFormat="1" ht="14.25" customHeight="1" x14ac:dyDescent="0.25">
      <c r="B5" s="187"/>
      <c r="C5" s="346"/>
      <c r="D5" s="187"/>
      <c r="E5" s="187"/>
      <c r="F5" s="187"/>
      <c r="G5" s="187"/>
      <c r="H5" s="187"/>
      <c r="I5" s="187"/>
      <c r="J5" s="187"/>
      <c r="K5" s="187"/>
      <c r="L5" s="364"/>
      <c r="M5" s="364"/>
      <c r="N5" s="364"/>
      <c r="O5" s="364"/>
      <c r="P5" s="364"/>
      <c r="Q5" s="364"/>
      <c r="R5" s="364"/>
      <c r="S5" s="364"/>
      <c r="T5" s="364"/>
      <c r="U5" s="364"/>
      <c r="V5" s="364"/>
      <c r="W5" s="364"/>
      <c r="X5" s="364"/>
      <c r="Y5" s="364"/>
      <c r="Z5" s="364"/>
      <c r="AA5" s="364"/>
      <c r="AB5" s="364"/>
      <c r="AC5" s="364"/>
      <c r="AD5" s="364"/>
    </row>
    <row r="6" spans="2:39" s="166" customFormat="1" x14ac:dyDescent="0.25">
      <c r="B6" s="167"/>
      <c r="C6" s="454"/>
      <c r="D6" s="454"/>
      <c r="E6" s="454"/>
      <c r="F6" s="454"/>
      <c r="G6" s="454"/>
      <c r="H6" s="454"/>
      <c r="I6" s="454"/>
      <c r="J6" s="454"/>
      <c r="K6" s="454"/>
      <c r="L6" s="454"/>
      <c r="M6" s="454"/>
      <c r="N6" s="454"/>
      <c r="O6" s="454"/>
      <c r="P6" s="454"/>
      <c r="Q6" s="454"/>
      <c r="R6" s="454"/>
      <c r="S6" s="167"/>
      <c r="T6" s="167"/>
      <c r="U6" s="167"/>
      <c r="V6" s="167"/>
      <c r="W6" s="167"/>
      <c r="X6" s="167"/>
      <c r="Y6" s="167"/>
    </row>
    <row r="7" spans="2:39" s="166" customFormat="1" ht="37.5" customHeight="1" x14ac:dyDescent="0.25">
      <c r="B7" s="181"/>
      <c r="C7" s="356" t="s">
        <v>33</v>
      </c>
      <c r="D7" s="337"/>
      <c r="E7" s="359" t="s">
        <v>34</v>
      </c>
      <c r="F7" s="339"/>
      <c r="G7" s="359" t="s">
        <v>35</v>
      </c>
      <c r="I7" s="169"/>
      <c r="J7" s="361" t="s">
        <v>1694</v>
      </c>
      <c r="K7" s="362"/>
      <c r="L7" s="362"/>
      <c r="M7" s="362"/>
      <c r="N7" s="362"/>
      <c r="O7" s="362"/>
      <c r="P7" s="362"/>
      <c r="Q7" s="362"/>
      <c r="R7" s="362"/>
      <c r="S7" s="169"/>
      <c r="T7" s="360" t="s">
        <v>36</v>
      </c>
      <c r="U7" s="360"/>
      <c r="V7" s="360"/>
      <c r="W7" s="170"/>
      <c r="X7" s="170"/>
      <c r="Y7" s="170"/>
      <c r="Z7" s="170"/>
      <c r="AG7" s="356" t="s">
        <v>37</v>
      </c>
      <c r="AH7" s="356"/>
      <c r="AI7" s="356"/>
      <c r="AJ7" s="356"/>
      <c r="AK7" s="356"/>
      <c r="AL7" s="356"/>
      <c r="AM7" s="356"/>
    </row>
    <row r="8" spans="2:39" s="166" customFormat="1" ht="80.25" customHeight="1" x14ac:dyDescent="0.25">
      <c r="B8" s="181"/>
      <c r="C8" s="356"/>
      <c r="D8" s="337"/>
      <c r="E8" s="359"/>
      <c r="F8" s="340"/>
      <c r="G8" s="359"/>
      <c r="J8" s="172" t="s">
        <v>150</v>
      </c>
      <c r="K8" s="172" t="s">
        <v>151</v>
      </c>
      <c r="L8" s="192">
        <v>0</v>
      </c>
      <c r="M8" s="192">
        <v>0.2</v>
      </c>
      <c r="N8" s="192">
        <v>0.4</v>
      </c>
      <c r="O8" s="192">
        <v>0.6</v>
      </c>
      <c r="P8" s="192">
        <v>0.8</v>
      </c>
      <c r="Q8" s="192">
        <v>1</v>
      </c>
      <c r="R8" s="193" t="s">
        <v>38</v>
      </c>
      <c r="T8" s="174"/>
      <c r="U8" s="174" t="s">
        <v>152</v>
      </c>
      <c r="V8" s="173" t="s">
        <v>153</v>
      </c>
      <c r="W8" s="171"/>
      <c r="Y8" s="171"/>
      <c r="AG8" s="356"/>
      <c r="AH8" s="356"/>
      <c r="AI8" s="356"/>
      <c r="AJ8" s="356"/>
      <c r="AK8" s="356"/>
      <c r="AL8" s="356"/>
      <c r="AM8" s="356"/>
    </row>
    <row r="9" spans="2:39" ht="42" customHeight="1" x14ac:dyDescent="0.25">
      <c r="H9" s="139"/>
      <c r="K9" s="45"/>
      <c r="L9" s="45"/>
      <c r="M9" s="45"/>
      <c r="N9" s="45"/>
      <c r="O9" s="45"/>
      <c r="P9" s="46"/>
      <c r="Q9" s="129"/>
      <c r="R9" s="130"/>
      <c r="T9" s="47"/>
      <c r="U9" s="47"/>
      <c r="V9" s="46"/>
      <c r="W9" s="163" t="s">
        <v>154</v>
      </c>
      <c r="X9" s="163" t="s">
        <v>155</v>
      </c>
      <c r="Z9" s="131" t="s">
        <v>39</v>
      </c>
    </row>
    <row r="10" spans="2:39" ht="49.5" customHeight="1" x14ac:dyDescent="0.25">
      <c r="B10" s="301">
        <v>1</v>
      </c>
      <c r="C10" s="153" t="s">
        <v>40</v>
      </c>
      <c r="D10" s="188"/>
      <c r="E10" s="277" t="s">
        <v>41</v>
      </c>
      <c r="F10" s="281"/>
      <c r="G10" s="281"/>
      <c r="H10" s="139"/>
      <c r="I10" s="165">
        <f>SUM(K10:K47)</f>
        <v>0</v>
      </c>
      <c r="J10" s="137">
        <f>SUM(L10:Q10)</f>
        <v>0</v>
      </c>
      <c r="K10" s="137">
        <f t="shared" ref="K10" si="0">SUM(L10:Q10)</f>
        <v>0</v>
      </c>
      <c r="L10" s="135"/>
      <c r="M10" s="135"/>
      <c r="N10" s="135"/>
      <c r="O10" s="135"/>
      <c r="P10" s="136"/>
      <c r="Q10" s="197"/>
      <c r="R10" s="136"/>
      <c r="T10" s="138" t="str">
        <f t="shared" ref="T10" si="1">IF(SUM(L10:Q10)=1,((L10*0)+(M10*20)+(N10*40)+(O10*60)+(P10*80)+(Q10*100)),"")</f>
        <v/>
      </c>
      <c r="U10" s="160" t="e">
        <f>1/$J$48</f>
        <v>#DIV/0!</v>
      </c>
      <c r="V10" s="140" t="e">
        <f t="shared" ref="V10" si="2">1/$K$48</f>
        <v>#DIV/0!</v>
      </c>
      <c r="W10" s="152" t="e">
        <f>IF(R10=1,0,T10*U10)</f>
        <v>#VALUE!</v>
      </c>
      <c r="X10" s="48" t="e">
        <f t="shared" ref="X10" si="3">IF(R10=1,0,T10*V10)</f>
        <v>#VALUE!</v>
      </c>
      <c r="Z10" s="355"/>
      <c r="AA10" s="355"/>
    </row>
    <row r="11" spans="2:39" ht="50.25" customHeight="1" x14ac:dyDescent="0.25">
      <c r="B11" s="301">
        <v>2</v>
      </c>
      <c r="C11" s="153" t="s">
        <v>42</v>
      </c>
      <c r="D11" s="188"/>
      <c r="E11" s="277" t="s">
        <v>43</v>
      </c>
      <c r="F11" s="281"/>
      <c r="G11" s="281"/>
      <c r="H11" s="139"/>
      <c r="I11" s="165"/>
      <c r="J11" s="137">
        <f>SUM(L11:Q11)</f>
        <v>0</v>
      </c>
      <c r="K11" s="137">
        <f t="shared" ref="K11" si="4">SUM(L11:Q11)</f>
        <v>0</v>
      </c>
      <c r="L11" s="135"/>
      <c r="M11" s="135"/>
      <c r="N11" s="135"/>
      <c r="O11" s="135"/>
      <c r="P11" s="136"/>
      <c r="Q11" s="135"/>
      <c r="R11" s="136"/>
      <c r="T11" s="138" t="str">
        <f t="shared" ref="T11" si="5">IF(SUM(L11:Q11)=1,((L11*0)+(M11*20)+(N11*40)+(O11*60)+(P11*80)+(Q11*100)),"")</f>
        <v/>
      </c>
      <c r="U11" s="160" t="e">
        <f>1/$J$48</f>
        <v>#DIV/0!</v>
      </c>
      <c r="V11" s="140" t="e">
        <f t="shared" ref="V11" si="6">1/$K$48</f>
        <v>#DIV/0!</v>
      </c>
      <c r="W11" s="152" t="e">
        <f>IF(R11=1,0,T11*U11)</f>
        <v>#VALUE!</v>
      </c>
      <c r="X11" s="48" t="e">
        <f t="shared" ref="X11" si="7">IF(R11=1,0,T11*V11)</f>
        <v>#VALUE!</v>
      </c>
      <c r="Z11" s="355"/>
      <c r="AA11" s="355"/>
    </row>
    <row r="12" spans="2:39" ht="51.75" customHeight="1" x14ac:dyDescent="0.25">
      <c r="B12" s="301">
        <v>3</v>
      </c>
      <c r="C12" s="153" t="s">
        <v>44</v>
      </c>
      <c r="D12" s="188"/>
      <c r="E12" s="277" t="s">
        <v>45</v>
      </c>
      <c r="F12" s="281"/>
      <c r="G12" s="278" t="s">
        <v>46</v>
      </c>
      <c r="H12" s="132"/>
      <c r="I12" s="165"/>
      <c r="J12" s="137">
        <f>SUM(L12:Q12)</f>
        <v>0</v>
      </c>
      <c r="K12" s="137">
        <f t="shared" ref="K12:K47" si="8">SUM(L12:Q12)</f>
        <v>0</v>
      </c>
      <c r="L12" s="135"/>
      <c r="M12" s="135"/>
      <c r="N12" s="135"/>
      <c r="O12" s="135"/>
      <c r="P12" s="136"/>
      <c r="Q12" s="135"/>
      <c r="R12" s="136"/>
      <c r="T12" s="138" t="str">
        <f t="shared" ref="T12:T47" si="9">IF(SUM(L12:Q12)=1,((L12*0)+(M12*20)+(N12*40)+(O12*60)+(P12*80)+(Q12*100)),"")</f>
        <v/>
      </c>
      <c r="U12" s="160" t="e">
        <f>1/$J$48</f>
        <v>#DIV/0!</v>
      </c>
      <c r="V12" s="140" t="e">
        <f t="shared" ref="V12:V47" si="10">1/$K$48</f>
        <v>#DIV/0!</v>
      </c>
      <c r="W12" s="152" t="e">
        <f>IF(R12=1,0,T12*U12)</f>
        <v>#VALUE!</v>
      </c>
      <c r="X12" s="48" t="e">
        <f t="shared" ref="X12:X47" si="11">IF(R12=1,0,T12*V12)</f>
        <v>#VALUE!</v>
      </c>
      <c r="Z12" s="355"/>
      <c r="AA12" s="355"/>
      <c r="AG12" s="357" t="s">
        <v>1549</v>
      </c>
      <c r="AH12" s="357"/>
      <c r="AI12" s="357"/>
      <c r="AJ12" s="357"/>
      <c r="AK12" s="357"/>
      <c r="AL12" s="357"/>
    </row>
    <row r="13" spans="2:39" ht="52.5" customHeight="1" x14ac:dyDescent="0.25">
      <c r="B13" s="301" t="s">
        <v>47</v>
      </c>
      <c r="C13" s="155" t="s">
        <v>48</v>
      </c>
      <c r="D13" s="189"/>
      <c r="E13" s="277" t="s">
        <v>49</v>
      </c>
      <c r="F13" s="279"/>
      <c r="G13" s="278" t="s">
        <v>50</v>
      </c>
      <c r="H13" s="139"/>
      <c r="I13" s="165"/>
      <c r="J13" s="165"/>
      <c r="K13" s="137">
        <f t="shared" si="8"/>
        <v>0</v>
      </c>
      <c r="L13" s="135"/>
      <c r="M13" s="135"/>
      <c r="N13" s="135"/>
      <c r="O13" s="135"/>
      <c r="P13" s="136"/>
      <c r="Q13" s="135"/>
      <c r="R13" s="136"/>
      <c r="T13" s="138" t="str">
        <f t="shared" si="9"/>
        <v/>
      </c>
      <c r="U13" s="160"/>
      <c r="V13" s="140" t="e">
        <f t="shared" si="10"/>
        <v>#DIV/0!</v>
      </c>
      <c r="W13" s="152"/>
      <c r="X13" s="48" t="e">
        <f t="shared" si="11"/>
        <v>#VALUE!</v>
      </c>
      <c r="Z13" s="355"/>
      <c r="AA13" s="355"/>
    </row>
    <row r="14" spans="2:39" ht="54" customHeight="1" x14ac:dyDescent="0.25">
      <c r="B14" s="301" t="s">
        <v>51</v>
      </c>
      <c r="C14" s="156" t="s">
        <v>52</v>
      </c>
      <c r="D14" s="189"/>
      <c r="E14" s="277" t="s">
        <v>53</v>
      </c>
      <c r="F14" s="279"/>
      <c r="G14" s="278"/>
      <c r="H14" s="128"/>
      <c r="I14" s="165"/>
      <c r="J14" s="165"/>
      <c r="K14" s="137">
        <f t="shared" si="8"/>
        <v>0</v>
      </c>
      <c r="L14" s="135"/>
      <c r="M14" s="135"/>
      <c r="N14" s="135"/>
      <c r="O14" s="135"/>
      <c r="P14" s="136"/>
      <c r="Q14" s="135"/>
      <c r="R14" s="136"/>
      <c r="T14" s="138" t="str">
        <f t="shared" si="9"/>
        <v/>
      </c>
      <c r="U14" s="160"/>
      <c r="V14" s="140" t="e">
        <f t="shared" si="10"/>
        <v>#DIV/0!</v>
      </c>
      <c r="W14" s="152"/>
      <c r="X14" s="48" t="e">
        <f t="shared" si="11"/>
        <v>#VALUE!</v>
      </c>
      <c r="Z14" s="355"/>
      <c r="AA14" s="355"/>
      <c r="AG14" s="357" t="s">
        <v>1550</v>
      </c>
      <c r="AH14" s="357"/>
      <c r="AI14" s="357"/>
      <c r="AJ14" s="357"/>
      <c r="AK14" s="357"/>
      <c r="AL14" s="357"/>
    </row>
    <row r="15" spans="2:39" ht="62.25" customHeight="1" x14ac:dyDescent="0.25">
      <c r="B15" s="301" t="s">
        <v>54</v>
      </c>
      <c r="C15" s="157" t="s">
        <v>55</v>
      </c>
      <c r="D15" s="189"/>
      <c r="E15" s="277" t="s">
        <v>56</v>
      </c>
      <c r="F15" s="279"/>
      <c r="G15" s="279"/>
      <c r="H15" s="128"/>
      <c r="I15" s="165"/>
      <c r="J15" s="165"/>
      <c r="K15" s="137">
        <f t="shared" si="8"/>
        <v>0</v>
      </c>
      <c r="L15" s="135"/>
      <c r="M15" s="135"/>
      <c r="N15" s="135"/>
      <c r="O15" s="135"/>
      <c r="P15" s="136"/>
      <c r="Q15" s="135"/>
      <c r="R15" s="136"/>
      <c r="T15" s="138" t="str">
        <f t="shared" si="9"/>
        <v/>
      </c>
      <c r="U15" s="160"/>
      <c r="V15" s="140" t="e">
        <f t="shared" si="10"/>
        <v>#DIV/0!</v>
      </c>
      <c r="W15" s="152"/>
      <c r="X15" s="48" t="e">
        <f t="shared" si="11"/>
        <v>#VALUE!</v>
      </c>
      <c r="Z15" s="355"/>
      <c r="AA15" s="355"/>
      <c r="AG15" s="358" t="s">
        <v>1551</v>
      </c>
      <c r="AH15" s="358"/>
      <c r="AI15" s="358"/>
      <c r="AJ15" s="358"/>
      <c r="AK15" s="358"/>
      <c r="AL15" s="358"/>
      <c r="AM15" s="358"/>
    </row>
    <row r="16" spans="2:39" ht="61.5" customHeight="1" x14ac:dyDescent="0.25">
      <c r="B16" s="301">
        <v>4</v>
      </c>
      <c r="C16" s="154" t="s">
        <v>57</v>
      </c>
      <c r="D16" s="189"/>
      <c r="E16" s="277" t="s">
        <v>58</v>
      </c>
      <c r="F16" s="279"/>
      <c r="G16" s="279"/>
      <c r="H16" s="128"/>
      <c r="I16" s="165"/>
      <c r="J16" s="137">
        <f>SUM(L16:Q16)</f>
        <v>0</v>
      </c>
      <c r="K16" s="137">
        <f t="shared" si="8"/>
        <v>0</v>
      </c>
      <c r="L16" s="135"/>
      <c r="M16" s="135"/>
      <c r="N16" s="135"/>
      <c r="O16" s="135"/>
      <c r="P16" s="136"/>
      <c r="Q16" s="135"/>
      <c r="R16" s="136"/>
      <c r="T16" s="138" t="str">
        <f t="shared" si="9"/>
        <v/>
      </c>
      <c r="U16" s="160" t="e">
        <f>1/$J$48</f>
        <v>#DIV/0!</v>
      </c>
      <c r="V16" s="140" t="e">
        <f t="shared" si="10"/>
        <v>#DIV/0!</v>
      </c>
      <c r="W16" s="152" t="e">
        <f>IF(R16=1,0,T16*U16)</f>
        <v>#VALUE!</v>
      </c>
      <c r="X16" s="48" t="e">
        <f t="shared" si="11"/>
        <v>#VALUE!</v>
      </c>
      <c r="Z16" s="355"/>
      <c r="AA16" s="355"/>
      <c r="AG16" s="345"/>
      <c r="AH16" s="345"/>
      <c r="AI16" s="345"/>
      <c r="AJ16" s="345"/>
      <c r="AK16" s="345"/>
      <c r="AL16" s="345"/>
      <c r="AM16" s="345"/>
    </row>
    <row r="17" spans="2:39" ht="55.5" customHeight="1" x14ac:dyDescent="0.25">
      <c r="B17" s="301" t="s">
        <v>59</v>
      </c>
      <c r="C17" s="158" t="s">
        <v>60</v>
      </c>
      <c r="D17" s="189"/>
      <c r="E17" s="277" t="s">
        <v>61</v>
      </c>
      <c r="F17" s="279"/>
      <c r="G17" s="279"/>
      <c r="H17" s="128"/>
      <c r="I17" s="165"/>
      <c r="J17" s="165"/>
      <c r="K17" s="137">
        <f t="shared" si="8"/>
        <v>0</v>
      </c>
      <c r="L17" s="135"/>
      <c r="M17" s="135"/>
      <c r="N17" s="135"/>
      <c r="O17" s="135"/>
      <c r="P17" s="136"/>
      <c r="Q17" s="135"/>
      <c r="R17" s="136"/>
      <c r="T17" s="138" t="str">
        <f t="shared" si="9"/>
        <v/>
      </c>
      <c r="U17" s="160"/>
      <c r="V17" s="140" t="e">
        <f t="shared" si="10"/>
        <v>#DIV/0!</v>
      </c>
      <c r="W17" s="152"/>
      <c r="X17" s="48" t="e">
        <f t="shared" si="11"/>
        <v>#VALUE!</v>
      </c>
      <c r="Z17" s="355"/>
      <c r="AA17" s="355"/>
      <c r="AG17" s="345"/>
      <c r="AH17" s="345"/>
      <c r="AI17" s="345"/>
      <c r="AJ17" s="345"/>
      <c r="AK17" s="345"/>
      <c r="AL17" s="345"/>
      <c r="AM17" s="345"/>
    </row>
    <row r="18" spans="2:39" ht="61.5" customHeight="1" x14ac:dyDescent="0.25">
      <c r="B18" s="301">
        <v>5</v>
      </c>
      <c r="C18" s="153" t="s">
        <v>62</v>
      </c>
      <c r="D18" s="188"/>
      <c r="E18" s="277" t="s">
        <v>63</v>
      </c>
      <c r="F18" s="281"/>
      <c r="G18" s="281"/>
      <c r="H18" s="139"/>
      <c r="I18" s="165"/>
      <c r="J18" s="137">
        <f>SUM(L18:Q18)</f>
        <v>0</v>
      </c>
      <c r="K18" s="137">
        <f t="shared" si="8"/>
        <v>0</v>
      </c>
      <c r="L18" s="135"/>
      <c r="M18" s="135"/>
      <c r="N18" s="135"/>
      <c r="O18" s="135"/>
      <c r="P18" s="136"/>
      <c r="Q18" s="135"/>
      <c r="R18" s="136"/>
      <c r="T18" s="138" t="str">
        <f t="shared" si="9"/>
        <v/>
      </c>
      <c r="U18" s="160" t="e">
        <f>1/$J$48</f>
        <v>#DIV/0!</v>
      </c>
      <c r="V18" s="140" t="e">
        <f t="shared" si="10"/>
        <v>#DIV/0!</v>
      </c>
      <c r="W18" s="152" t="e">
        <f>IF(R18=1,0,T18*U18)</f>
        <v>#VALUE!</v>
      </c>
      <c r="X18" s="48" t="e">
        <f t="shared" si="11"/>
        <v>#VALUE!</v>
      </c>
      <c r="Z18" s="355"/>
      <c r="AA18" s="355"/>
      <c r="AG18" s="357" t="s">
        <v>1552</v>
      </c>
      <c r="AH18" s="357"/>
      <c r="AI18" s="357"/>
      <c r="AJ18" s="357"/>
      <c r="AK18" s="357"/>
      <c r="AL18" s="357"/>
      <c r="AM18" s="357"/>
    </row>
    <row r="19" spans="2:39" ht="58.5" customHeight="1" x14ac:dyDescent="0.25">
      <c r="B19" s="301" t="s">
        <v>64</v>
      </c>
      <c r="C19" s="300" t="s">
        <v>65</v>
      </c>
      <c r="D19" s="189"/>
      <c r="E19" s="277" t="s">
        <v>66</v>
      </c>
      <c r="F19" s="279"/>
      <c r="G19" s="279"/>
      <c r="H19" s="139"/>
      <c r="I19" s="165"/>
      <c r="J19" s="165"/>
      <c r="K19" s="137">
        <f t="shared" si="8"/>
        <v>0</v>
      </c>
      <c r="L19" s="135"/>
      <c r="M19" s="135"/>
      <c r="N19" s="135"/>
      <c r="O19" s="135"/>
      <c r="P19" s="136"/>
      <c r="Q19" s="135"/>
      <c r="R19" s="136"/>
      <c r="T19" s="138" t="str">
        <f t="shared" si="9"/>
        <v/>
      </c>
      <c r="U19" s="160"/>
      <c r="V19" s="140" t="e">
        <f t="shared" si="10"/>
        <v>#DIV/0!</v>
      </c>
      <c r="W19" s="152"/>
      <c r="X19" s="48" t="e">
        <f t="shared" si="11"/>
        <v>#VALUE!</v>
      </c>
      <c r="Z19" s="355"/>
      <c r="AA19" s="355"/>
      <c r="AG19" s="357" t="s">
        <v>1553</v>
      </c>
      <c r="AH19" s="357"/>
      <c r="AI19" s="357"/>
      <c r="AJ19" s="357"/>
      <c r="AK19" s="357"/>
      <c r="AL19" s="357"/>
      <c r="AM19" s="357"/>
    </row>
    <row r="20" spans="2:39" ht="53.25" customHeight="1" x14ac:dyDescent="0.25">
      <c r="B20" s="301" t="s">
        <v>67</v>
      </c>
      <c r="C20" s="156" t="s">
        <v>68</v>
      </c>
      <c r="D20" s="189"/>
      <c r="E20" s="279" t="s">
        <v>69</v>
      </c>
      <c r="F20" s="279"/>
      <c r="G20" s="279"/>
      <c r="I20" s="165"/>
      <c r="J20" s="165"/>
      <c r="K20" s="137">
        <f t="shared" si="8"/>
        <v>0</v>
      </c>
      <c r="L20" s="135"/>
      <c r="M20" s="135"/>
      <c r="N20" s="135"/>
      <c r="O20" s="135"/>
      <c r="P20" s="136"/>
      <c r="Q20" s="135"/>
      <c r="R20" s="136"/>
      <c r="T20" s="138" t="str">
        <f t="shared" si="9"/>
        <v/>
      </c>
      <c r="U20" s="160"/>
      <c r="V20" s="140" t="e">
        <f t="shared" si="10"/>
        <v>#DIV/0!</v>
      </c>
      <c r="W20" s="152"/>
      <c r="X20" s="48" t="e">
        <f t="shared" si="11"/>
        <v>#VALUE!</v>
      </c>
      <c r="Z20" s="355"/>
      <c r="AA20" s="355"/>
      <c r="AG20" s="357" t="s">
        <v>1554</v>
      </c>
      <c r="AH20" s="357"/>
      <c r="AI20" s="357"/>
      <c r="AJ20" s="357"/>
      <c r="AK20" s="357"/>
      <c r="AL20" s="357"/>
      <c r="AM20" s="357"/>
    </row>
    <row r="21" spans="2:39" ht="51" customHeight="1" x14ac:dyDescent="0.25">
      <c r="B21" s="301" t="s">
        <v>70</v>
      </c>
      <c r="C21" s="157" t="s">
        <v>71</v>
      </c>
      <c r="D21" s="189"/>
      <c r="E21" s="279" t="s">
        <v>72</v>
      </c>
      <c r="F21" s="279"/>
      <c r="G21" s="279"/>
      <c r="I21" s="165"/>
      <c r="J21" s="165"/>
      <c r="K21" s="137">
        <f t="shared" si="8"/>
        <v>0</v>
      </c>
      <c r="L21" s="135"/>
      <c r="M21" s="135"/>
      <c r="N21" s="135"/>
      <c r="O21" s="135"/>
      <c r="P21" s="136"/>
      <c r="Q21" s="135"/>
      <c r="R21" s="136"/>
      <c r="T21" s="138" t="str">
        <f t="shared" si="9"/>
        <v/>
      </c>
      <c r="U21" s="160"/>
      <c r="V21" s="140" t="e">
        <f t="shared" si="10"/>
        <v>#DIV/0!</v>
      </c>
      <c r="W21" s="152"/>
      <c r="X21" s="48" t="e">
        <f t="shared" si="11"/>
        <v>#VALUE!</v>
      </c>
      <c r="Z21" s="355"/>
      <c r="AA21" s="355"/>
      <c r="AG21" s="357" t="s">
        <v>1555</v>
      </c>
      <c r="AH21" s="357"/>
      <c r="AI21" s="357"/>
      <c r="AJ21" s="357"/>
      <c r="AK21" s="357"/>
      <c r="AL21" s="357"/>
      <c r="AM21" s="357"/>
    </row>
    <row r="22" spans="2:39" ht="47.25" customHeight="1" x14ac:dyDescent="0.25">
      <c r="B22" s="301">
        <v>6</v>
      </c>
      <c r="C22" s="154" t="s">
        <v>73</v>
      </c>
      <c r="D22" s="189"/>
      <c r="E22" s="277" t="s">
        <v>74</v>
      </c>
      <c r="F22" s="279"/>
      <c r="G22" s="279"/>
      <c r="H22" s="128"/>
      <c r="I22" s="165"/>
      <c r="J22" s="137">
        <f>SUM(L22:Q22)</f>
        <v>0</v>
      </c>
      <c r="K22" s="137">
        <f t="shared" si="8"/>
        <v>0</v>
      </c>
      <c r="L22" s="135"/>
      <c r="M22" s="135"/>
      <c r="N22" s="135"/>
      <c r="O22" s="135"/>
      <c r="P22" s="136"/>
      <c r="Q22" s="135"/>
      <c r="R22" s="136"/>
      <c r="T22" s="138" t="str">
        <f t="shared" si="9"/>
        <v/>
      </c>
      <c r="U22" s="160" t="e">
        <f>1/$J$48</f>
        <v>#DIV/0!</v>
      </c>
      <c r="V22" s="140" t="e">
        <f t="shared" si="10"/>
        <v>#DIV/0!</v>
      </c>
      <c r="W22" s="152" t="e">
        <f>IF(R22=1,0,T22*U22)</f>
        <v>#VALUE!</v>
      </c>
      <c r="X22" s="48" t="e">
        <f t="shared" si="11"/>
        <v>#VALUE!</v>
      </c>
      <c r="Z22" s="355"/>
      <c r="AA22" s="355"/>
      <c r="AG22" s="345"/>
      <c r="AH22" s="345"/>
      <c r="AI22" s="345"/>
      <c r="AJ22" s="345"/>
      <c r="AK22" s="345"/>
      <c r="AL22" s="345"/>
      <c r="AM22" s="345"/>
    </row>
    <row r="23" spans="2:39" ht="46.5" customHeight="1" x14ac:dyDescent="0.25">
      <c r="B23" s="301" t="s">
        <v>75</v>
      </c>
      <c r="C23" s="158" t="s">
        <v>76</v>
      </c>
      <c r="D23" s="189"/>
      <c r="E23" s="277" t="s">
        <v>77</v>
      </c>
      <c r="F23" s="279"/>
      <c r="G23" s="279"/>
      <c r="H23" s="132"/>
      <c r="I23" s="165"/>
      <c r="J23" s="165"/>
      <c r="K23" s="137">
        <f t="shared" si="8"/>
        <v>0</v>
      </c>
      <c r="L23" s="135"/>
      <c r="M23" s="135"/>
      <c r="N23" s="135"/>
      <c r="O23" s="135"/>
      <c r="P23" s="136"/>
      <c r="Q23" s="135"/>
      <c r="R23" s="136"/>
      <c r="T23" s="138" t="str">
        <f t="shared" si="9"/>
        <v/>
      </c>
      <c r="U23" s="160"/>
      <c r="V23" s="140" t="e">
        <f t="shared" si="10"/>
        <v>#DIV/0!</v>
      </c>
      <c r="W23" s="152"/>
      <c r="X23" s="48" t="e">
        <f t="shared" si="11"/>
        <v>#VALUE!</v>
      </c>
      <c r="Z23" s="355"/>
      <c r="AA23" s="355"/>
      <c r="AG23" s="357" t="s">
        <v>1556</v>
      </c>
      <c r="AH23" s="357"/>
      <c r="AI23" s="357"/>
      <c r="AJ23" s="357"/>
      <c r="AK23" s="357"/>
      <c r="AL23" s="357"/>
      <c r="AM23" s="357"/>
    </row>
    <row r="24" spans="2:39" ht="59.25" customHeight="1" x14ac:dyDescent="0.25">
      <c r="B24" s="301">
        <v>7</v>
      </c>
      <c r="C24" s="154" t="s">
        <v>78</v>
      </c>
      <c r="D24" s="189"/>
      <c r="E24" s="279" t="s">
        <v>79</v>
      </c>
      <c r="F24" s="279"/>
      <c r="G24" s="278" t="s">
        <v>80</v>
      </c>
      <c r="H24" s="128"/>
      <c r="I24" s="165"/>
      <c r="J24" s="137">
        <f>SUM(L24:Q24)</f>
        <v>0</v>
      </c>
      <c r="K24" s="137">
        <f t="shared" si="8"/>
        <v>0</v>
      </c>
      <c r="L24" s="135"/>
      <c r="M24" s="135"/>
      <c r="N24" s="135"/>
      <c r="O24" s="135"/>
      <c r="P24" s="136"/>
      <c r="Q24" s="135"/>
      <c r="R24" s="136"/>
      <c r="T24" s="138" t="str">
        <f t="shared" si="9"/>
        <v/>
      </c>
      <c r="U24" s="160" t="e">
        <f>1/$J$48</f>
        <v>#DIV/0!</v>
      </c>
      <c r="V24" s="140" t="e">
        <f t="shared" si="10"/>
        <v>#DIV/0!</v>
      </c>
      <c r="W24" s="199" t="e">
        <f>IF(R24=1,0,T24*U24)</f>
        <v>#VALUE!</v>
      </c>
      <c r="X24" s="48" t="e">
        <f t="shared" si="11"/>
        <v>#VALUE!</v>
      </c>
      <c r="Z24" s="355"/>
      <c r="AA24" s="355"/>
      <c r="AG24" s="357" t="s">
        <v>1557</v>
      </c>
      <c r="AH24" s="357"/>
      <c r="AI24" s="357"/>
      <c r="AJ24" s="357"/>
      <c r="AK24" s="357"/>
      <c r="AL24" s="357"/>
      <c r="AM24" s="357"/>
    </row>
    <row r="25" spans="2:39" ht="64.5" customHeight="1" x14ac:dyDescent="0.25">
      <c r="B25" s="301" t="s">
        <v>81</v>
      </c>
      <c r="C25" s="155" t="s">
        <v>82</v>
      </c>
      <c r="D25" s="189"/>
      <c r="E25" s="279" t="s">
        <v>83</v>
      </c>
      <c r="F25" s="279"/>
      <c r="G25" s="278" t="s">
        <v>84</v>
      </c>
      <c r="H25" s="128"/>
      <c r="I25" s="165"/>
      <c r="J25" s="165"/>
      <c r="K25" s="137">
        <f t="shared" si="8"/>
        <v>0</v>
      </c>
      <c r="L25" s="135"/>
      <c r="M25" s="135"/>
      <c r="N25" s="135"/>
      <c r="O25" s="135"/>
      <c r="P25" s="136"/>
      <c r="Q25" s="135"/>
      <c r="R25" s="136"/>
      <c r="T25" s="138" t="str">
        <f t="shared" si="9"/>
        <v/>
      </c>
      <c r="U25" s="160"/>
      <c r="V25" s="140" t="e">
        <f t="shared" si="10"/>
        <v>#DIV/0!</v>
      </c>
      <c r="W25" s="152"/>
      <c r="X25" s="48" t="e">
        <f t="shared" si="11"/>
        <v>#VALUE!</v>
      </c>
      <c r="Z25" s="355"/>
      <c r="AA25" s="355"/>
      <c r="AG25" s="357" t="s">
        <v>1558</v>
      </c>
      <c r="AH25" s="357"/>
      <c r="AI25" s="357"/>
      <c r="AJ25" s="357"/>
      <c r="AK25" s="357"/>
      <c r="AL25" s="357"/>
      <c r="AM25" s="357"/>
    </row>
    <row r="26" spans="2:39" ht="50.25" customHeight="1" x14ac:dyDescent="0.25">
      <c r="B26" s="301" t="s">
        <v>85</v>
      </c>
      <c r="C26" s="156" t="s">
        <v>86</v>
      </c>
      <c r="D26" s="189"/>
      <c r="E26" s="279" t="s">
        <v>87</v>
      </c>
      <c r="F26" s="279"/>
      <c r="G26" s="279"/>
      <c r="H26" s="128"/>
      <c r="I26" s="165"/>
      <c r="J26" s="165"/>
      <c r="K26" s="137">
        <f t="shared" si="8"/>
        <v>0</v>
      </c>
      <c r="L26" s="135"/>
      <c r="M26" s="135"/>
      <c r="N26" s="135"/>
      <c r="O26" s="135"/>
      <c r="P26" s="136"/>
      <c r="Q26" s="135"/>
      <c r="R26" s="136"/>
      <c r="T26" s="138" t="str">
        <f t="shared" si="9"/>
        <v/>
      </c>
      <c r="U26" s="160"/>
      <c r="V26" s="140" t="e">
        <f t="shared" si="10"/>
        <v>#DIV/0!</v>
      </c>
      <c r="W26" s="152"/>
      <c r="X26" s="48" t="e">
        <f t="shared" si="11"/>
        <v>#VALUE!</v>
      </c>
      <c r="Z26" s="355"/>
      <c r="AA26" s="355"/>
      <c r="AG26" s="357" t="s">
        <v>1559</v>
      </c>
      <c r="AH26" s="357"/>
      <c r="AI26" s="357"/>
      <c r="AJ26" s="357"/>
      <c r="AK26" s="357"/>
      <c r="AL26" s="357"/>
      <c r="AM26" s="357"/>
    </row>
    <row r="27" spans="2:39" ht="59.25" customHeight="1" x14ac:dyDescent="0.25">
      <c r="B27" s="301" t="s">
        <v>88</v>
      </c>
      <c r="C27" s="156" t="s">
        <v>89</v>
      </c>
      <c r="D27" s="189"/>
      <c r="E27" s="279" t="s">
        <v>90</v>
      </c>
      <c r="F27" s="279"/>
      <c r="G27" s="279"/>
      <c r="H27" s="128"/>
      <c r="I27" s="165"/>
      <c r="J27" s="165"/>
      <c r="K27" s="137">
        <f t="shared" si="8"/>
        <v>0</v>
      </c>
      <c r="L27" s="135"/>
      <c r="M27" s="135"/>
      <c r="N27" s="135"/>
      <c r="O27" s="135"/>
      <c r="P27" s="136"/>
      <c r="Q27" s="135"/>
      <c r="R27" s="136"/>
      <c r="T27" s="138" t="str">
        <f t="shared" si="9"/>
        <v/>
      </c>
      <c r="U27" s="160"/>
      <c r="V27" s="140" t="e">
        <f t="shared" si="10"/>
        <v>#DIV/0!</v>
      </c>
      <c r="W27" s="152"/>
      <c r="X27" s="48" t="e">
        <f t="shared" si="11"/>
        <v>#VALUE!</v>
      </c>
      <c r="Z27" s="355"/>
      <c r="AA27" s="355"/>
      <c r="AG27" s="357" t="s">
        <v>1560</v>
      </c>
      <c r="AH27" s="357"/>
      <c r="AI27" s="357"/>
      <c r="AJ27" s="357"/>
      <c r="AK27" s="357"/>
      <c r="AL27" s="357"/>
      <c r="AM27" s="357"/>
    </row>
    <row r="28" spans="2:39" ht="59.25" customHeight="1" x14ac:dyDescent="0.25">
      <c r="B28" s="301" t="s">
        <v>91</v>
      </c>
      <c r="C28" s="157" t="s">
        <v>92</v>
      </c>
      <c r="D28" s="189"/>
      <c r="E28" s="279" t="s">
        <v>93</v>
      </c>
      <c r="F28" s="279"/>
      <c r="G28" s="279"/>
      <c r="H28" s="128"/>
      <c r="I28" s="165"/>
      <c r="J28" s="165"/>
      <c r="K28" s="137">
        <f t="shared" si="8"/>
        <v>0</v>
      </c>
      <c r="L28" s="135"/>
      <c r="M28" s="135"/>
      <c r="N28" s="135"/>
      <c r="O28" s="135"/>
      <c r="P28" s="136"/>
      <c r="Q28" s="135"/>
      <c r="R28" s="136"/>
      <c r="T28" s="138" t="str">
        <f t="shared" si="9"/>
        <v/>
      </c>
      <c r="U28" s="160"/>
      <c r="V28" s="140" t="e">
        <f t="shared" si="10"/>
        <v>#DIV/0!</v>
      </c>
      <c r="W28" s="152"/>
      <c r="X28" s="48" t="e">
        <f t="shared" si="11"/>
        <v>#VALUE!</v>
      </c>
      <c r="Z28" s="355"/>
      <c r="AA28" s="355"/>
      <c r="AG28" s="358" t="s">
        <v>1561</v>
      </c>
      <c r="AH28" s="358"/>
      <c r="AI28" s="358"/>
      <c r="AJ28" s="358"/>
      <c r="AK28" s="358"/>
      <c r="AL28" s="358"/>
      <c r="AM28" s="358"/>
    </row>
    <row r="29" spans="2:39" ht="49.5" customHeight="1" x14ac:dyDescent="0.25">
      <c r="B29" s="301">
        <v>8</v>
      </c>
      <c r="C29" s="154" t="s">
        <v>94</v>
      </c>
      <c r="D29" s="189"/>
      <c r="E29" s="279" t="s">
        <v>95</v>
      </c>
      <c r="F29" s="279"/>
      <c r="G29" s="278" t="s">
        <v>96</v>
      </c>
      <c r="H29" s="128"/>
      <c r="I29" s="165"/>
      <c r="J29" s="137">
        <f>SUM(L29:Q29)</f>
        <v>0</v>
      </c>
      <c r="K29" s="137">
        <f t="shared" si="8"/>
        <v>0</v>
      </c>
      <c r="L29" s="135"/>
      <c r="M29" s="135"/>
      <c r="N29" s="135"/>
      <c r="O29" s="135"/>
      <c r="P29" s="136"/>
      <c r="Q29" s="135"/>
      <c r="R29" s="136"/>
      <c r="T29" s="138" t="str">
        <f t="shared" si="9"/>
        <v/>
      </c>
      <c r="U29" s="160" t="e">
        <f>1/$J$48</f>
        <v>#DIV/0!</v>
      </c>
      <c r="V29" s="140" t="e">
        <f t="shared" si="10"/>
        <v>#DIV/0!</v>
      </c>
      <c r="W29" s="199" t="e">
        <f>IF(R29=1,0,T29*U29)</f>
        <v>#VALUE!</v>
      </c>
      <c r="X29" s="48" t="e">
        <f t="shared" si="11"/>
        <v>#VALUE!</v>
      </c>
      <c r="Z29" s="355"/>
      <c r="AA29" s="355"/>
      <c r="AG29" s="357" t="s">
        <v>1562</v>
      </c>
      <c r="AH29" s="357"/>
      <c r="AI29" s="357"/>
      <c r="AJ29" s="357"/>
      <c r="AK29" s="357"/>
      <c r="AL29" s="357"/>
      <c r="AM29" s="357"/>
    </row>
    <row r="30" spans="2:39" ht="52.5" customHeight="1" x14ac:dyDescent="0.25">
      <c r="B30" s="301" t="s">
        <v>97</v>
      </c>
      <c r="C30" s="155" t="s">
        <v>98</v>
      </c>
      <c r="D30" s="189"/>
      <c r="E30" s="277" t="s">
        <v>99</v>
      </c>
      <c r="F30" s="279"/>
      <c r="G30" s="278" t="s">
        <v>100</v>
      </c>
      <c r="H30" s="128"/>
      <c r="I30" s="165"/>
      <c r="J30" s="165"/>
      <c r="K30" s="137">
        <f t="shared" si="8"/>
        <v>0</v>
      </c>
      <c r="L30" s="135"/>
      <c r="M30" s="135"/>
      <c r="N30" s="135"/>
      <c r="O30" s="135"/>
      <c r="P30" s="136"/>
      <c r="Q30" s="135"/>
      <c r="R30" s="136"/>
      <c r="T30" s="138" t="str">
        <f t="shared" si="9"/>
        <v/>
      </c>
      <c r="U30" s="160"/>
      <c r="V30" s="140" t="e">
        <f t="shared" si="10"/>
        <v>#DIV/0!</v>
      </c>
      <c r="W30" s="152"/>
      <c r="X30" s="48" t="e">
        <f t="shared" si="11"/>
        <v>#VALUE!</v>
      </c>
      <c r="Z30" s="355"/>
      <c r="AA30" s="355"/>
      <c r="AG30" s="357" t="s">
        <v>1563</v>
      </c>
      <c r="AH30" s="357"/>
      <c r="AI30" s="357"/>
      <c r="AJ30" s="357"/>
      <c r="AK30" s="357"/>
      <c r="AL30" s="357"/>
      <c r="AM30" s="357"/>
    </row>
    <row r="31" spans="2:39" ht="51.75" customHeight="1" x14ac:dyDescent="0.25">
      <c r="B31" s="301" t="s">
        <v>101</v>
      </c>
      <c r="C31" s="157" t="s">
        <v>102</v>
      </c>
      <c r="D31" s="189"/>
      <c r="E31" s="279" t="s">
        <v>103</v>
      </c>
      <c r="F31" s="279"/>
      <c r="G31" s="279"/>
      <c r="H31" s="128"/>
      <c r="I31" s="165"/>
      <c r="J31" s="165"/>
      <c r="K31" s="137">
        <f t="shared" si="8"/>
        <v>0</v>
      </c>
      <c r="L31" s="135"/>
      <c r="M31" s="135"/>
      <c r="N31" s="135"/>
      <c r="O31" s="135"/>
      <c r="P31" s="136"/>
      <c r="Q31" s="135"/>
      <c r="R31" s="136"/>
      <c r="T31" s="138" t="str">
        <f t="shared" si="9"/>
        <v/>
      </c>
      <c r="U31" s="160"/>
      <c r="V31" s="140" t="e">
        <f t="shared" si="10"/>
        <v>#DIV/0!</v>
      </c>
      <c r="W31" s="152"/>
      <c r="X31" s="48" t="e">
        <f t="shared" si="11"/>
        <v>#VALUE!</v>
      </c>
      <c r="Z31" s="355"/>
      <c r="AA31" s="355"/>
      <c r="AG31" s="357" t="s">
        <v>1564</v>
      </c>
      <c r="AH31" s="357"/>
      <c r="AI31" s="357"/>
      <c r="AJ31" s="357"/>
      <c r="AK31" s="357"/>
      <c r="AL31" s="357"/>
      <c r="AM31" s="357"/>
    </row>
    <row r="32" spans="2:39" ht="49.5" customHeight="1" x14ac:dyDescent="0.25">
      <c r="B32" s="301">
        <v>9</v>
      </c>
      <c r="C32" s="154" t="s">
        <v>104</v>
      </c>
      <c r="D32" s="189"/>
      <c r="E32" s="279" t="s">
        <v>105</v>
      </c>
      <c r="F32" s="279"/>
      <c r="G32" s="279"/>
      <c r="H32" s="133"/>
      <c r="I32" s="165"/>
      <c r="J32" s="137">
        <f>SUM(L32:Q32)</f>
        <v>0</v>
      </c>
      <c r="K32" s="137">
        <f t="shared" si="8"/>
        <v>0</v>
      </c>
      <c r="L32" s="135"/>
      <c r="M32" s="135"/>
      <c r="N32" s="135"/>
      <c r="O32" s="135"/>
      <c r="P32" s="136"/>
      <c r="Q32" s="135"/>
      <c r="R32" s="136"/>
      <c r="T32" s="138" t="str">
        <f t="shared" si="9"/>
        <v/>
      </c>
      <c r="U32" s="160" t="e">
        <f>1/$J$48</f>
        <v>#DIV/0!</v>
      </c>
      <c r="V32" s="140" t="e">
        <f t="shared" si="10"/>
        <v>#DIV/0!</v>
      </c>
      <c r="W32" s="199" t="e">
        <f>IF(R32=1,0,T32*U32)</f>
        <v>#VALUE!</v>
      </c>
      <c r="X32" s="48" t="e">
        <f t="shared" si="11"/>
        <v>#VALUE!</v>
      </c>
      <c r="Z32" s="355"/>
      <c r="AA32" s="355"/>
      <c r="AG32" s="345"/>
      <c r="AH32" s="345"/>
      <c r="AI32" s="345"/>
      <c r="AJ32" s="345"/>
      <c r="AK32" s="345"/>
      <c r="AL32" s="345"/>
      <c r="AM32" s="345"/>
    </row>
    <row r="33" spans="2:41" ht="62.25" customHeight="1" x14ac:dyDescent="0.25">
      <c r="B33" s="301" t="s">
        <v>106</v>
      </c>
      <c r="C33" s="155" t="s">
        <v>107</v>
      </c>
      <c r="D33" s="189"/>
      <c r="E33" s="279" t="s">
        <v>108</v>
      </c>
      <c r="F33" s="279"/>
      <c r="G33" s="278" t="s">
        <v>109</v>
      </c>
      <c r="H33" s="128"/>
      <c r="I33" s="165"/>
      <c r="J33" s="165"/>
      <c r="K33" s="137">
        <f t="shared" si="8"/>
        <v>0</v>
      </c>
      <c r="L33" s="135"/>
      <c r="M33" s="135"/>
      <c r="N33" s="135"/>
      <c r="O33" s="135"/>
      <c r="P33" s="136"/>
      <c r="Q33" s="135"/>
      <c r="R33" s="136"/>
      <c r="T33" s="138" t="str">
        <f t="shared" si="9"/>
        <v/>
      </c>
      <c r="U33" s="160"/>
      <c r="V33" s="140" t="e">
        <f t="shared" si="10"/>
        <v>#DIV/0!</v>
      </c>
      <c r="W33" s="152"/>
      <c r="X33" s="48" t="e">
        <f t="shared" si="11"/>
        <v>#VALUE!</v>
      </c>
      <c r="Z33" s="355"/>
      <c r="AA33" s="355"/>
      <c r="AG33" s="357" t="s">
        <v>1565</v>
      </c>
      <c r="AH33" s="357"/>
      <c r="AI33" s="357"/>
      <c r="AJ33" s="357"/>
      <c r="AK33" s="357"/>
      <c r="AL33" s="357"/>
      <c r="AM33" s="357"/>
    </row>
    <row r="34" spans="2:41" ht="50.25" customHeight="1" x14ac:dyDescent="0.25">
      <c r="B34" s="301" t="s">
        <v>110</v>
      </c>
      <c r="C34" s="157" t="s">
        <v>111</v>
      </c>
      <c r="D34" s="189"/>
      <c r="E34" s="279" t="s">
        <v>112</v>
      </c>
      <c r="F34" s="279"/>
      <c r="G34" s="279"/>
      <c r="H34" s="128"/>
      <c r="I34" s="165"/>
      <c r="J34" s="165"/>
      <c r="K34" s="137">
        <f t="shared" si="8"/>
        <v>0</v>
      </c>
      <c r="L34" s="135"/>
      <c r="M34" s="135"/>
      <c r="N34" s="135"/>
      <c r="O34" s="135"/>
      <c r="P34" s="136"/>
      <c r="Q34" s="135"/>
      <c r="R34" s="136"/>
      <c r="T34" s="138" t="str">
        <f t="shared" si="9"/>
        <v/>
      </c>
      <c r="U34" s="160"/>
      <c r="V34" s="140" t="e">
        <f t="shared" si="10"/>
        <v>#DIV/0!</v>
      </c>
      <c r="W34" s="152"/>
      <c r="X34" s="48" t="e">
        <f t="shared" si="11"/>
        <v>#VALUE!</v>
      </c>
      <c r="Z34" s="355"/>
      <c r="AA34" s="355"/>
      <c r="AG34" s="357" t="s">
        <v>1566</v>
      </c>
      <c r="AH34" s="357"/>
      <c r="AI34" s="357"/>
      <c r="AJ34" s="357"/>
      <c r="AK34" s="357"/>
      <c r="AL34" s="357"/>
      <c r="AM34" s="357"/>
    </row>
    <row r="35" spans="2:41" ht="60.75" customHeight="1" x14ac:dyDescent="0.25">
      <c r="B35" s="301">
        <v>10</v>
      </c>
      <c r="C35" s="154" t="s">
        <v>113</v>
      </c>
      <c r="D35" s="189"/>
      <c r="E35" s="279" t="s">
        <v>114</v>
      </c>
      <c r="F35" s="279"/>
      <c r="G35" s="279"/>
      <c r="H35" s="128"/>
      <c r="I35" s="165"/>
      <c r="J35" s="137">
        <f>SUM(L35:Q35)</f>
        <v>0</v>
      </c>
      <c r="K35" s="137">
        <f t="shared" si="8"/>
        <v>0</v>
      </c>
      <c r="L35" s="135"/>
      <c r="M35" s="135"/>
      <c r="N35" s="135"/>
      <c r="O35" s="135"/>
      <c r="P35" s="136"/>
      <c r="Q35" s="135"/>
      <c r="R35" s="136"/>
      <c r="T35" s="138" t="str">
        <f t="shared" si="9"/>
        <v/>
      </c>
      <c r="U35" s="160" t="e">
        <f>1/$J$48</f>
        <v>#DIV/0!</v>
      </c>
      <c r="V35" s="140" t="e">
        <f t="shared" si="10"/>
        <v>#DIV/0!</v>
      </c>
      <c r="W35" s="199" t="e">
        <f>IF(R35=1,0,T35*U35)</f>
        <v>#VALUE!</v>
      </c>
      <c r="X35" s="48" t="e">
        <f t="shared" si="11"/>
        <v>#VALUE!</v>
      </c>
      <c r="Z35" s="355"/>
      <c r="AA35" s="355"/>
      <c r="AG35" s="357" t="s">
        <v>1567</v>
      </c>
      <c r="AH35" s="357"/>
      <c r="AI35" s="357"/>
      <c r="AJ35" s="357"/>
      <c r="AK35" s="357"/>
      <c r="AL35" s="357"/>
      <c r="AM35" s="357"/>
    </row>
    <row r="36" spans="2:41" ht="48" customHeight="1" x14ac:dyDescent="0.25">
      <c r="B36" s="301">
        <v>11</v>
      </c>
      <c r="C36" s="154" t="s">
        <v>115</v>
      </c>
      <c r="D36" s="189"/>
      <c r="E36" s="279"/>
      <c r="F36" s="279"/>
      <c r="G36" s="279"/>
      <c r="H36" s="128"/>
      <c r="I36" s="165"/>
      <c r="J36" s="137">
        <f>SUM(L36:Q36)</f>
        <v>0</v>
      </c>
      <c r="K36" s="137">
        <f t="shared" si="8"/>
        <v>0</v>
      </c>
      <c r="L36" s="135"/>
      <c r="M36" s="135"/>
      <c r="N36" s="135"/>
      <c r="O36" s="135"/>
      <c r="P36" s="136"/>
      <c r="Q36" s="135"/>
      <c r="R36" s="136"/>
      <c r="T36" s="138" t="str">
        <f t="shared" si="9"/>
        <v/>
      </c>
      <c r="U36" s="160" t="e">
        <f>1/$J$48</f>
        <v>#DIV/0!</v>
      </c>
      <c r="V36" s="140" t="e">
        <f t="shared" si="10"/>
        <v>#DIV/0!</v>
      </c>
      <c r="W36" s="199" t="e">
        <f>IF(R36=1,0,T36*U36)</f>
        <v>#VALUE!</v>
      </c>
      <c r="X36" s="48" t="e">
        <f t="shared" si="11"/>
        <v>#VALUE!</v>
      </c>
      <c r="Z36" s="355"/>
      <c r="AA36" s="355"/>
      <c r="AG36" s="357" t="s">
        <v>1568</v>
      </c>
      <c r="AH36" s="357"/>
      <c r="AI36" s="357"/>
      <c r="AJ36" s="357"/>
      <c r="AK36" s="357"/>
      <c r="AL36" s="357"/>
      <c r="AM36" s="357"/>
    </row>
    <row r="37" spans="2:41" ht="50.25" customHeight="1" x14ac:dyDescent="0.25">
      <c r="B37" s="301">
        <v>12</v>
      </c>
      <c r="C37" s="154" t="s">
        <v>116</v>
      </c>
      <c r="D37" s="189"/>
      <c r="E37" s="279"/>
      <c r="F37" s="279"/>
      <c r="G37" s="279" t="s">
        <v>117</v>
      </c>
      <c r="H37" s="128"/>
      <c r="I37" s="165"/>
      <c r="J37" s="137">
        <f>SUM(L37:Q37)</f>
        <v>0</v>
      </c>
      <c r="K37" s="137">
        <f t="shared" si="8"/>
        <v>0</v>
      </c>
      <c r="L37" s="135"/>
      <c r="M37" s="135"/>
      <c r="N37" s="135"/>
      <c r="O37" s="135"/>
      <c r="P37" s="136"/>
      <c r="Q37" s="135"/>
      <c r="R37" s="136"/>
      <c r="T37" s="138" t="str">
        <f t="shared" si="9"/>
        <v/>
      </c>
      <c r="U37" s="160" t="e">
        <f>1/$J$48</f>
        <v>#DIV/0!</v>
      </c>
      <c r="V37" s="140" t="e">
        <f t="shared" si="10"/>
        <v>#DIV/0!</v>
      </c>
      <c r="W37" s="199" t="e">
        <f>IF(R37=1,0,T37*U37)</f>
        <v>#VALUE!</v>
      </c>
      <c r="X37" s="48" t="e">
        <f t="shared" si="11"/>
        <v>#VALUE!</v>
      </c>
      <c r="Z37" s="355"/>
      <c r="AA37" s="355"/>
      <c r="AG37" s="365" t="s">
        <v>1569</v>
      </c>
      <c r="AH37" s="365"/>
      <c r="AI37" s="365"/>
      <c r="AJ37" s="365"/>
      <c r="AK37" s="365"/>
      <c r="AL37" s="365"/>
      <c r="AM37" s="365"/>
      <c r="AO37" s="251"/>
    </row>
    <row r="38" spans="2:41" ht="60" customHeight="1" x14ac:dyDescent="0.25">
      <c r="B38" s="301">
        <v>13</v>
      </c>
      <c r="C38" s="154" t="s">
        <v>118</v>
      </c>
      <c r="D38" s="189"/>
      <c r="E38" s="279" t="s">
        <v>119</v>
      </c>
      <c r="F38" s="279"/>
      <c r="G38" s="278" t="s">
        <v>120</v>
      </c>
      <c r="H38" s="128"/>
      <c r="I38" s="165"/>
      <c r="J38" s="137">
        <f>SUM(L38:Q38)</f>
        <v>0</v>
      </c>
      <c r="K38" s="137">
        <f t="shared" si="8"/>
        <v>0</v>
      </c>
      <c r="L38" s="135"/>
      <c r="M38" s="135"/>
      <c r="N38" s="135"/>
      <c r="O38" s="135"/>
      <c r="P38" s="136"/>
      <c r="Q38" s="135"/>
      <c r="R38" s="136"/>
      <c r="T38" s="138" t="str">
        <f t="shared" si="9"/>
        <v/>
      </c>
      <c r="U38" s="160" t="e">
        <f>1/$J$48</f>
        <v>#DIV/0!</v>
      </c>
      <c r="V38" s="140" t="e">
        <f t="shared" si="10"/>
        <v>#DIV/0!</v>
      </c>
      <c r="W38" s="199" t="e">
        <f>IF(R38=1,0,T38*U38)</f>
        <v>#VALUE!</v>
      </c>
      <c r="X38" s="48" t="e">
        <f t="shared" si="11"/>
        <v>#VALUE!</v>
      </c>
      <c r="Z38" s="355"/>
      <c r="AA38" s="355"/>
      <c r="AG38" s="358" t="s">
        <v>1570</v>
      </c>
      <c r="AH38" s="358"/>
      <c r="AI38" s="358"/>
      <c r="AJ38" s="358"/>
      <c r="AK38" s="358"/>
      <c r="AL38" s="358"/>
      <c r="AM38" s="358"/>
    </row>
    <row r="39" spans="2:41" ht="45" customHeight="1" x14ac:dyDescent="0.25">
      <c r="B39" s="301" t="s">
        <v>121</v>
      </c>
      <c r="C39" s="155" t="s">
        <v>122</v>
      </c>
      <c r="D39" s="189"/>
      <c r="E39" s="279" t="s">
        <v>123</v>
      </c>
      <c r="F39" s="279"/>
      <c r="G39" s="279"/>
      <c r="H39" s="128"/>
      <c r="I39" s="165"/>
      <c r="J39" s="165"/>
      <c r="K39" s="137">
        <f t="shared" si="8"/>
        <v>0</v>
      </c>
      <c r="L39" s="135"/>
      <c r="M39" s="135"/>
      <c r="N39" s="135"/>
      <c r="O39" s="135"/>
      <c r="P39" s="136"/>
      <c r="Q39" s="135"/>
      <c r="R39" s="136"/>
      <c r="T39" s="138" t="str">
        <f t="shared" si="9"/>
        <v/>
      </c>
      <c r="U39" s="160"/>
      <c r="V39" s="140" t="e">
        <f t="shared" si="10"/>
        <v>#DIV/0!</v>
      </c>
      <c r="W39" s="152"/>
      <c r="X39" s="48" t="e">
        <f t="shared" si="11"/>
        <v>#VALUE!</v>
      </c>
      <c r="Z39" s="355"/>
      <c r="AA39" s="355"/>
      <c r="AG39" s="357" t="s">
        <v>1571</v>
      </c>
      <c r="AH39" s="357"/>
      <c r="AI39" s="357"/>
      <c r="AJ39" s="357"/>
      <c r="AK39" s="357"/>
      <c r="AL39" s="357"/>
      <c r="AM39" s="357"/>
    </row>
    <row r="40" spans="2:41" ht="51.75" customHeight="1" x14ac:dyDescent="0.25">
      <c r="B40" s="301" t="s">
        <v>124</v>
      </c>
      <c r="C40" s="156" t="s">
        <v>125</v>
      </c>
      <c r="D40" s="189"/>
      <c r="E40" s="279" t="s">
        <v>126</v>
      </c>
      <c r="F40" s="279"/>
      <c r="G40" s="279"/>
      <c r="H40" s="139"/>
      <c r="I40" s="165"/>
      <c r="J40" s="165"/>
      <c r="K40" s="137">
        <f t="shared" si="8"/>
        <v>0</v>
      </c>
      <c r="L40" s="135"/>
      <c r="M40" s="135"/>
      <c r="N40" s="135"/>
      <c r="O40" s="135"/>
      <c r="P40" s="136"/>
      <c r="Q40" s="135"/>
      <c r="R40" s="136"/>
      <c r="T40" s="138" t="str">
        <f t="shared" si="9"/>
        <v/>
      </c>
      <c r="U40" s="160"/>
      <c r="V40" s="140" t="e">
        <f t="shared" si="10"/>
        <v>#DIV/0!</v>
      </c>
      <c r="W40" s="152"/>
      <c r="X40" s="48" t="e">
        <f t="shared" si="11"/>
        <v>#VALUE!</v>
      </c>
      <c r="Z40" s="355"/>
      <c r="AA40" s="355"/>
      <c r="AG40" s="357" t="s">
        <v>1572</v>
      </c>
      <c r="AH40" s="357"/>
      <c r="AI40" s="357"/>
      <c r="AJ40" s="357"/>
      <c r="AK40" s="357"/>
      <c r="AL40" s="357"/>
      <c r="AM40" s="357"/>
    </row>
    <row r="41" spans="2:41" ht="51" customHeight="1" x14ac:dyDescent="0.25">
      <c r="B41" s="301" t="s">
        <v>127</v>
      </c>
      <c r="C41" s="156" t="s">
        <v>128</v>
      </c>
      <c r="D41" s="189"/>
      <c r="E41" s="279" t="s">
        <v>129</v>
      </c>
      <c r="F41" s="279"/>
      <c r="G41" s="279"/>
      <c r="H41" s="128"/>
      <c r="I41" s="165"/>
      <c r="J41" s="165"/>
      <c r="K41" s="137">
        <f t="shared" si="8"/>
        <v>0</v>
      </c>
      <c r="L41" s="135"/>
      <c r="M41" s="135"/>
      <c r="N41" s="135"/>
      <c r="O41" s="135"/>
      <c r="P41" s="136"/>
      <c r="Q41" s="135"/>
      <c r="R41" s="136"/>
      <c r="T41" s="138" t="str">
        <f t="shared" si="9"/>
        <v/>
      </c>
      <c r="U41" s="160"/>
      <c r="V41" s="140" t="e">
        <f t="shared" si="10"/>
        <v>#DIV/0!</v>
      </c>
      <c r="W41" s="152"/>
      <c r="X41" s="48" t="e">
        <f t="shared" si="11"/>
        <v>#VALUE!</v>
      </c>
      <c r="Z41" s="355"/>
      <c r="AA41" s="355"/>
      <c r="AG41" s="357" t="s">
        <v>1573</v>
      </c>
      <c r="AH41" s="357"/>
      <c r="AI41" s="357"/>
      <c r="AJ41" s="357"/>
      <c r="AK41" s="357"/>
      <c r="AL41" s="357"/>
      <c r="AM41" s="357"/>
    </row>
    <row r="42" spans="2:41" ht="46.5" customHeight="1" x14ac:dyDescent="0.25">
      <c r="B42" s="301" t="s">
        <v>130</v>
      </c>
      <c r="C42" s="156" t="s">
        <v>131</v>
      </c>
      <c r="D42" s="189"/>
      <c r="E42" s="279" t="s">
        <v>132</v>
      </c>
      <c r="F42" s="279"/>
      <c r="G42" s="279"/>
      <c r="H42" s="128"/>
      <c r="I42" s="165"/>
      <c r="J42" s="165"/>
      <c r="K42" s="137">
        <f t="shared" si="8"/>
        <v>0</v>
      </c>
      <c r="L42" s="135"/>
      <c r="M42" s="135"/>
      <c r="N42" s="135"/>
      <c r="O42" s="135"/>
      <c r="P42" s="136"/>
      <c r="Q42" s="135"/>
      <c r="R42" s="136"/>
      <c r="T42" s="138" t="str">
        <f t="shared" si="9"/>
        <v/>
      </c>
      <c r="U42" s="160"/>
      <c r="V42" s="140" t="e">
        <f t="shared" si="10"/>
        <v>#DIV/0!</v>
      </c>
      <c r="W42" s="152"/>
      <c r="X42" s="48" t="e">
        <f t="shared" si="11"/>
        <v>#VALUE!</v>
      </c>
      <c r="Z42" s="355"/>
      <c r="AA42" s="355"/>
      <c r="AG42" s="357" t="s">
        <v>1574</v>
      </c>
      <c r="AH42" s="357"/>
      <c r="AI42" s="357"/>
      <c r="AJ42" s="357"/>
      <c r="AK42" s="357"/>
      <c r="AL42" s="357"/>
      <c r="AM42" s="357"/>
    </row>
    <row r="43" spans="2:41" ht="50.25" customHeight="1" x14ac:dyDescent="0.25">
      <c r="B43" s="301" t="s">
        <v>133</v>
      </c>
      <c r="C43" s="156" t="s">
        <v>134</v>
      </c>
      <c r="D43" s="189"/>
      <c r="E43" s="279" t="s">
        <v>135</v>
      </c>
      <c r="F43" s="279"/>
      <c r="G43" s="279"/>
      <c r="H43" s="128"/>
      <c r="I43" s="165"/>
      <c r="J43" s="165"/>
      <c r="K43" s="137">
        <f t="shared" si="8"/>
        <v>0</v>
      </c>
      <c r="L43" s="135"/>
      <c r="M43" s="135"/>
      <c r="N43" s="135"/>
      <c r="O43" s="135"/>
      <c r="P43" s="136"/>
      <c r="Q43" s="135"/>
      <c r="R43" s="136"/>
      <c r="T43" s="138" t="str">
        <f t="shared" si="9"/>
        <v/>
      </c>
      <c r="U43" s="160"/>
      <c r="V43" s="140" t="e">
        <f t="shared" si="10"/>
        <v>#DIV/0!</v>
      </c>
      <c r="W43" s="152"/>
      <c r="X43" s="48" t="e">
        <f t="shared" si="11"/>
        <v>#VALUE!</v>
      </c>
      <c r="Z43" s="355"/>
      <c r="AA43" s="355"/>
      <c r="AG43" s="357" t="s">
        <v>1575</v>
      </c>
      <c r="AH43" s="357"/>
      <c r="AI43" s="357"/>
      <c r="AJ43" s="357"/>
      <c r="AK43" s="357"/>
      <c r="AL43" s="357"/>
      <c r="AM43" s="357"/>
    </row>
    <row r="44" spans="2:41" ht="51" customHeight="1" x14ac:dyDescent="0.25">
      <c r="B44" s="301" t="s">
        <v>136</v>
      </c>
      <c r="C44" s="156" t="s">
        <v>137</v>
      </c>
      <c r="D44" s="189"/>
      <c r="E44" s="279" t="s">
        <v>138</v>
      </c>
      <c r="F44" s="279"/>
      <c r="G44" s="279"/>
      <c r="H44" s="134"/>
      <c r="I44" s="165"/>
      <c r="J44" s="165"/>
      <c r="K44" s="137">
        <f t="shared" si="8"/>
        <v>0</v>
      </c>
      <c r="L44" s="135"/>
      <c r="M44" s="135"/>
      <c r="N44" s="135"/>
      <c r="O44" s="135"/>
      <c r="P44" s="136"/>
      <c r="Q44" s="135"/>
      <c r="R44" s="136"/>
      <c r="T44" s="138" t="str">
        <f t="shared" si="9"/>
        <v/>
      </c>
      <c r="U44" s="160"/>
      <c r="V44" s="140" t="e">
        <f t="shared" si="10"/>
        <v>#DIV/0!</v>
      </c>
      <c r="W44" s="152"/>
      <c r="X44" s="48" t="e">
        <f t="shared" si="11"/>
        <v>#VALUE!</v>
      </c>
      <c r="Z44" s="355"/>
      <c r="AA44" s="355"/>
      <c r="AG44" s="357" t="s">
        <v>1576</v>
      </c>
      <c r="AH44" s="357"/>
      <c r="AI44" s="357"/>
      <c r="AJ44" s="357"/>
      <c r="AK44" s="357"/>
      <c r="AL44" s="357"/>
      <c r="AM44" s="357"/>
    </row>
    <row r="45" spans="2:41" ht="52.5" customHeight="1" x14ac:dyDescent="0.25">
      <c r="B45" s="301" t="s">
        <v>139</v>
      </c>
      <c r="C45" s="156" t="s">
        <v>140</v>
      </c>
      <c r="D45" s="189"/>
      <c r="E45" s="279" t="s">
        <v>141</v>
      </c>
      <c r="F45" s="279"/>
      <c r="G45" s="279"/>
      <c r="H45" s="133"/>
      <c r="I45" s="165"/>
      <c r="J45" s="165"/>
      <c r="K45" s="137">
        <f t="shared" si="8"/>
        <v>0</v>
      </c>
      <c r="L45" s="135"/>
      <c r="M45" s="135"/>
      <c r="N45" s="135"/>
      <c r="O45" s="135"/>
      <c r="P45" s="136"/>
      <c r="Q45" s="135"/>
      <c r="R45" s="136"/>
      <c r="T45" s="138" t="str">
        <f t="shared" si="9"/>
        <v/>
      </c>
      <c r="U45" s="160"/>
      <c r="V45" s="140" t="e">
        <f t="shared" si="10"/>
        <v>#DIV/0!</v>
      </c>
      <c r="W45" s="152"/>
      <c r="X45" s="48" t="e">
        <f t="shared" si="11"/>
        <v>#VALUE!</v>
      </c>
      <c r="Z45" s="355"/>
      <c r="AA45" s="355"/>
      <c r="AG45" s="357" t="s">
        <v>1577</v>
      </c>
      <c r="AH45" s="357"/>
      <c r="AI45" s="357"/>
      <c r="AJ45" s="357"/>
      <c r="AK45" s="357"/>
      <c r="AL45" s="357"/>
      <c r="AM45" s="357"/>
    </row>
    <row r="46" spans="2:41" ht="50.25" customHeight="1" x14ac:dyDescent="0.25">
      <c r="B46" s="301" t="s">
        <v>142</v>
      </c>
      <c r="C46" s="156" t="s">
        <v>143</v>
      </c>
      <c r="D46" s="189"/>
      <c r="E46" s="279" t="s">
        <v>144</v>
      </c>
      <c r="F46" s="279"/>
      <c r="G46" s="279"/>
      <c r="H46" s="139"/>
      <c r="I46" s="165"/>
      <c r="J46" s="165"/>
      <c r="K46" s="137">
        <f t="shared" si="8"/>
        <v>0</v>
      </c>
      <c r="L46" s="135"/>
      <c r="M46" s="135"/>
      <c r="N46" s="135"/>
      <c r="O46" s="135"/>
      <c r="P46" s="136"/>
      <c r="Q46" s="135"/>
      <c r="R46" s="136"/>
      <c r="T46" s="138" t="str">
        <f t="shared" si="9"/>
        <v/>
      </c>
      <c r="U46" s="160"/>
      <c r="V46" s="140" t="e">
        <f t="shared" si="10"/>
        <v>#DIV/0!</v>
      </c>
      <c r="W46" s="152"/>
      <c r="X46" s="48" t="e">
        <f t="shared" si="11"/>
        <v>#VALUE!</v>
      </c>
      <c r="Z46" s="355"/>
      <c r="AA46" s="355"/>
      <c r="AG46" s="357" t="s">
        <v>1578</v>
      </c>
      <c r="AH46" s="357"/>
      <c r="AI46" s="357"/>
      <c r="AJ46" s="357"/>
      <c r="AK46" s="357"/>
      <c r="AL46" s="357"/>
      <c r="AM46" s="357"/>
    </row>
    <row r="47" spans="2:41" ht="56.25" customHeight="1" x14ac:dyDescent="0.25">
      <c r="B47" s="301" t="s">
        <v>145</v>
      </c>
      <c r="C47" s="157" t="s">
        <v>146</v>
      </c>
      <c r="D47" s="189"/>
      <c r="E47" s="279" t="s">
        <v>147</v>
      </c>
      <c r="F47" s="279"/>
      <c r="G47" s="279"/>
      <c r="H47" s="139"/>
      <c r="I47" s="165"/>
      <c r="J47" s="165"/>
      <c r="K47" s="137">
        <f t="shared" si="8"/>
        <v>0</v>
      </c>
      <c r="L47" s="135"/>
      <c r="M47" s="135"/>
      <c r="N47" s="135"/>
      <c r="O47" s="135"/>
      <c r="P47" s="136"/>
      <c r="Q47" s="135"/>
      <c r="R47" s="136"/>
      <c r="T47" s="138" t="str">
        <f t="shared" si="9"/>
        <v/>
      </c>
      <c r="U47" s="160"/>
      <c r="V47" s="140" t="e">
        <f t="shared" si="10"/>
        <v>#DIV/0!</v>
      </c>
      <c r="W47" s="152"/>
      <c r="X47" s="48" t="e">
        <f t="shared" si="11"/>
        <v>#VALUE!</v>
      </c>
      <c r="Z47" s="355"/>
      <c r="AA47" s="355"/>
      <c r="AG47" s="357" t="s">
        <v>1579</v>
      </c>
      <c r="AH47" s="357"/>
      <c r="AI47" s="357"/>
      <c r="AJ47" s="357"/>
      <c r="AK47" s="357"/>
      <c r="AL47" s="357"/>
      <c r="AM47" s="357"/>
    </row>
    <row r="48" spans="2:41" x14ac:dyDescent="0.25">
      <c r="C48" s="165"/>
      <c r="D48" s="191"/>
      <c r="E48" s="165"/>
      <c r="F48" s="165"/>
      <c r="G48" s="165"/>
      <c r="J48" s="163">
        <f>SUM(J10:J47)</f>
        <v>0</v>
      </c>
      <c r="K48" s="163">
        <f>SUM(K10:K47)</f>
        <v>0</v>
      </c>
      <c r="W48" s="184" t="e">
        <f>SUM(W10:W47)</f>
        <v>#VALUE!</v>
      </c>
      <c r="X48" s="184" t="e">
        <f>SUM(X10:X47)</f>
        <v>#VALUE!</v>
      </c>
      <c r="Z48" s="180"/>
      <c r="AA48" s="180"/>
    </row>
    <row r="49" spans="3:33" x14ac:dyDescent="0.25">
      <c r="C49" s="165"/>
      <c r="D49" s="191"/>
      <c r="E49" s="165"/>
      <c r="F49" s="165"/>
      <c r="G49" s="165"/>
      <c r="S49" s="131" t="s">
        <v>148</v>
      </c>
      <c r="T49" s="142">
        <f>SUMIF(J48,13-X51,W48)</f>
        <v>0</v>
      </c>
      <c r="Z49" s="180"/>
      <c r="AA49" s="180"/>
    </row>
    <row r="50" spans="3:33" x14ac:dyDescent="0.25">
      <c r="C50" s="165"/>
      <c r="D50" s="191"/>
      <c r="E50" s="165"/>
      <c r="F50" s="165"/>
      <c r="G50" s="165"/>
      <c r="S50" s="131" t="s">
        <v>149</v>
      </c>
      <c r="T50" s="142">
        <f>SUMIF(K48,38-X52,X48)</f>
        <v>0</v>
      </c>
      <c r="Y50" s="141"/>
    </row>
    <row r="51" spans="3:33" x14ac:dyDescent="0.25">
      <c r="C51" s="165"/>
      <c r="D51" s="191"/>
      <c r="E51" s="165"/>
      <c r="F51" s="165"/>
      <c r="G51" s="165"/>
      <c r="W51" s="163" t="s">
        <v>156</v>
      </c>
      <c r="X51" s="163">
        <f>SUM(R10:R12,R16,R18,R22,R24,R29,R32,'D5'!R12,'D5'!R14,R35:R38,'D5'!R54)</f>
        <v>0</v>
      </c>
      <c r="Y51" s="141"/>
    </row>
    <row r="52" spans="3:33" x14ac:dyDescent="0.25">
      <c r="C52" s="165"/>
      <c r="D52" s="191"/>
      <c r="E52" s="165"/>
      <c r="F52" s="165"/>
      <c r="G52" s="165"/>
      <c r="W52" s="163" t="s">
        <v>157</v>
      </c>
      <c r="X52" s="163">
        <f>SUM('D5'!R53:R53,R10:R47)</f>
        <v>0</v>
      </c>
    </row>
    <row r="53" spans="3:33" ht="13.5" customHeight="1" x14ac:dyDescent="0.25">
      <c r="C53" s="165"/>
      <c r="D53" s="191"/>
      <c r="E53" s="165"/>
      <c r="F53" s="165"/>
      <c r="G53" s="165"/>
    </row>
    <row r="54" spans="3:33" x14ac:dyDescent="0.25">
      <c r="C54" s="165"/>
      <c r="D54" s="191"/>
      <c r="E54" s="165"/>
      <c r="F54" s="165"/>
      <c r="G54" s="165"/>
    </row>
    <row r="61" spans="3:33" ht="22.5" customHeight="1" x14ac:dyDescent="0.25">
      <c r="AB61" s="164"/>
      <c r="AC61" s="164"/>
      <c r="AD61" s="164"/>
    </row>
    <row r="63" spans="3:33" ht="15" customHeight="1" x14ac:dyDescent="0.25">
      <c r="AB63" s="164"/>
      <c r="AC63" s="164"/>
      <c r="AD63" s="164"/>
      <c r="AE63" s="164"/>
      <c r="AF63" s="164"/>
      <c r="AG63" s="164"/>
    </row>
  </sheetData>
  <sheetProtection formatCells="0" formatColumns="0" formatRows="0" insertColumns="0" insertRows="0" insertHyperlinks="0" deleteColumns="0" deleteRows="0" sort="0" autoFilter="0" pivotTables="0"/>
  <mergeCells count="78">
    <mergeCell ref="C6:R6"/>
    <mergeCell ref="B1:AA1"/>
    <mergeCell ref="AG20:AM20"/>
    <mergeCell ref="AG21:AM21"/>
    <mergeCell ref="L5:AD5"/>
    <mergeCell ref="AG45:AM45"/>
    <mergeCell ref="AG31:AM31"/>
    <mergeCell ref="AG33:AM33"/>
    <mergeCell ref="AG34:AM34"/>
    <mergeCell ref="AG37:AM37"/>
    <mergeCell ref="AG14:AL14"/>
    <mergeCell ref="AG38:AM38"/>
    <mergeCell ref="AG35:AM35"/>
    <mergeCell ref="AG36:AM36"/>
    <mergeCell ref="AG25:AM25"/>
    <mergeCell ref="AG26:AM26"/>
    <mergeCell ref="AG27:AM27"/>
    <mergeCell ref="AG47:AM47"/>
    <mergeCell ref="AG39:AM39"/>
    <mergeCell ref="AG40:AM40"/>
    <mergeCell ref="AG41:AM41"/>
    <mergeCell ref="AG42:AM42"/>
    <mergeCell ref="AG43:AM43"/>
    <mergeCell ref="AG44:AM44"/>
    <mergeCell ref="AG46:AM46"/>
    <mergeCell ref="AG28:AM28"/>
    <mergeCell ref="AG29:AM29"/>
    <mergeCell ref="AG30:AM30"/>
    <mergeCell ref="Z18:AA18"/>
    <mergeCell ref="AG23:AM23"/>
    <mergeCell ref="AG24:AM24"/>
    <mergeCell ref="AG19:AM19"/>
    <mergeCell ref="AG18:AM18"/>
    <mergeCell ref="Z16:AA16"/>
    <mergeCell ref="Z17:AA17"/>
    <mergeCell ref="G7:G8"/>
    <mergeCell ref="C7:C8"/>
    <mergeCell ref="T7:V7"/>
    <mergeCell ref="E7:E8"/>
    <mergeCell ref="J7:R7"/>
    <mergeCell ref="AG7:AM8"/>
    <mergeCell ref="AG12:AL12"/>
    <mergeCell ref="Z13:AA13"/>
    <mergeCell ref="Z14:AA14"/>
    <mergeCell ref="Z15:AA15"/>
    <mergeCell ref="Z10:AA10"/>
    <mergeCell ref="Z11:AA11"/>
    <mergeCell ref="Z12:AA12"/>
    <mergeCell ref="AG15:AM15"/>
    <mergeCell ref="Z31:AA31"/>
    <mergeCell ref="Z19:AA19"/>
    <mergeCell ref="Z22:AA22"/>
    <mergeCell ref="Z23:AA23"/>
    <mergeCell ref="Z24:AA24"/>
    <mergeCell ref="Z25:AA25"/>
    <mergeCell ref="Z20:AA20"/>
    <mergeCell ref="Z21:AA21"/>
    <mergeCell ref="Z26:AA26"/>
    <mergeCell ref="Z27:AA27"/>
    <mergeCell ref="Z28:AA28"/>
    <mergeCell ref="Z29:AA29"/>
    <mergeCell ref="Z30:AA30"/>
    <mergeCell ref="Z32:AA32"/>
    <mergeCell ref="Z33:AA33"/>
    <mergeCell ref="Z34:AA34"/>
    <mergeCell ref="Z42:AA42"/>
    <mergeCell ref="Z43:AA43"/>
    <mergeCell ref="Z35:AA35"/>
    <mergeCell ref="Z36:AA36"/>
    <mergeCell ref="Z47:AA47"/>
    <mergeCell ref="Z37:AA37"/>
    <mergeCell ref="Z38:AA38"/>
    <mergeCell ref="Z39:AA39"/>
    <mergeCell ref="Z40:AA40"/>
    <mergeCell ref="Z46:AA46"/>
    <mergeCell ref="Z41:AA41"/>
    <mergeCell ref="Z45:AA45"/>
    <mergeCell ref="Z44:AA44"/>
  </mergeCells>
  <conditionalFormatting sqref="K10:K47">
    <cfRule type="cellIs" dxfId="743" priority="1151" stopIfTrue="1" operator="notEqual">
      <formula>1</formula>
    </cfRule>
    <cfRule type="cellIs" dxfId="742" priority="1152" stopIfTrue="1" operator="equal">
      <formula>1</formula>
    </cfRule>
  </conditionalFormatting>
  <conditionalFormatting sqref="Q40">
    <cfRule type="expression" dxfId="741" priority="877" stopIfTrue="1">
      <formula>$P$10</formula>
    </cfRule>
  </conditionalFormatting>
  <conditionalFormatting sqref="T49">
    <cfRule type="containsBlanks" dxfId="740" priority="649" stopIfTrue="1">
      <formula>LEN(TRIM(T49))=0</formula>
    </cfRule>
    <cfRule type="cellIs" dxfId="739" priority="650" stopIfTrue="1" operator="lessThan">
      <formula>19.999</formula>
    </cfRule>
    <cfRule type="cellIs" dxfId="738" priority="651" stopIfTrue="1" operator="lessThan">
      <formula>39.999</formula>
    </cfRule>
    <cfRule type="cellIs" dxfId="737" priority="652" stopIfTrue="1" operator="lessThan">
      <formula>59.999</formula>
    </cfRule>
    <cfRule type="cellIs" dxfId="736" priority="653" stopIfTrue="1" operator="lessThan">
      <formula>79.999</formula>
    </cfRule>
    <cfRule type="cellIs" dxfId="735" priority="654" stopIfTrue="1" operator="lessThan">
      <formula>89.999</formula>
    </cfRule>
    <cfRule type="cellIs" dxfId="734" priority="655" stopIfTrue="1" operator="between">
      <formula>90</formula>
      <formula>100</formula>
    </cfRule>
  </conditionalFormatting>
  <conditionalFormatting sqref="J10">
    <cfRule type="cellIs" dxfId="733" priority="452" stopIfTrue="1" operator="notEqual">
      <formula>1</formula>
    </cfRule>
    <cfRule type="cellIs" dxfId="732" priority="453" stopIfTrue="1" operator="equal">
      <formula>1</formula>
    </cfRule>
  </conditionalFormatting>
  <conditionalFormatting sqref="T10:T47">
    <cfRule type="cellIs" dxfId="731" priority="424" stopIfTrue="1" operator="lessThan">
      <formula>19.999</formula>
    </cfRule>
    <cfRule type="cellIs" dxfId="730" priority="425" stopIfTrue="1" operator="lessThan">
      <formula>39.999</formula>
    </cfRule>
    <cfRule type="cellIs" dxfId="729" priority="426" stopIfTrue="1" operator="lessThan">
      <formula>59.999</formula>
    </cfRule>
    <cfRule type="cellIs" dxfId="728" priority="427" stopIfTrue="1" operator="lessThan">
      <formula>79.999</formula>
    </cfRule>
    <cfRule type="cellIs" dxfId="727" priority="428" stopIfTrue="1" operator="lessThan">
      <formula>89.999</formula>
    </cfRule>
    <cfRule type="cellIs" dxfId="726" priority="429" stopIfTrue="1" operator="between">
      <formula>90</formula>
      <formula>100</formula>
    </cfRule>
    <cfRule type="containsBlanks" dxfId="725" priority="430">
      <formula>LEN(TRIM(T10))=0</formula>
    </cfRule>
  </conditionalFormatting>
  <conditionalFormatting sqref="J11">
    <cfRule type="cellIs" dxfId="724" priority="51" stopIfTrue="1" operator="notEqual">
      <formula>1</formula>
    </cfRule>
    <cfRule type="cellIs" dxfId="723" priority="52" stopIfTrue="1" operator="equal">
      <formula>1</formula>
    </cfRule>
  </conditionalFormatting>
  <conditionalFormatting sqref="J12">
    <cfRule type="cellIs" dxfId="722" priority="49" stopIfTrue="1" operator="notEqual">
      <formula>1</formula>
    </cfRule>
    <cfRule type="cellIs" dxfId="721" priority="50" stopIfTrue="1" operator="equal">
      <formula>1</formula>
    </cfRule>
  </conditionalFormatting>
  <conditionalFormatting sqref="J16">
    <cfRule type="cellIs" dxfId="720" priority="47" stopIfTrue="1" operator="notEqual">
      <formula>1</formula>
    </cfRule>
    <cfRule type="cellIs" dxfId="719" priority="48" stopIfTrue="1" operator="equal">
      <formula>1</formula>
    </cfRule>
  </conditionalFormatting>
  <conditionalFormatting sqref="J18">
    <cfRule type="cellIs" dxfId="718" priority="45" stopIfTrue="1" operator="notEqual">
      <formula>1</formula>
    </cfRule>
    <cfRule type="cellIs" dxfId="717" priority="46" stopIfTrue="1" operator="equal">
      <formula>1</formula>
    </cfRule>
  </conditionalFormatting>
  <conditionalFormatting sqref="J22">
    <cfRule type="cellIs" dxfId="716" priority="43" stopIfTrue="1" operator="notEqual">
      <formula>1</formula>
    </cfRule>
    <cfRule type="cellIs" dxfId="715" priority="44" stopIfTrue="1" operator="equal">
      <formula>1</formula>
    </cfRule>
  </conditionalFormatting>
  <conditionalFormatting sqref="J24">
    <cfRule type="cellIs" dxfId="714" priority="41" stopIfTrue="1" operator="notEqual">
      <formula>1</formula>
    </cfRule>
    <cfRule type="cellIs" dxfId="713" priority="42" stopIfTrue="1" operator="equal">
      <formula>1</formula>
    </cfRule>
  </conditionalFormatting>
  <conditionalFormatting sqref="J29">
    <cfRule type="cellIs" dxfId="712" priority="39" stopIfTrue="1" operator="notEqual">
      <formula>1</formula>
    </cfRule>
    <cfRule type="cellIs" dxfId="711" priority="40" stopIfTrue="1" operator="equal">
      <formula>1</formula>
    </cfRule>
  </conditionalFormatting>
  <conditionalFormatting sqref="J32">
    <cfRule type="cellIs" dxfId="710" priority="37" stopIfTrue="1" operator="notEqual">
      <formula>1</formula>
    </cfRule>
    <cfRule type="cellIs" dxfId="709" priority="38" stopIfTrue="1" operator="equal">
      <formula>1</formula>
    </cfRule>
  </conditionalFormatting>
  <conditionalFormatting sqref="J35">
    <cfRule type="cellIs" dxfId="708" priority="31" stopIfTrue="1" operator="notEqual">
      <formula>1</formula>
    </cfRule>
    <cfRule type="cellIs" dxfId="707" priority="32" stopIfTrue="1" operator="equal">
      <formula>1</formula>
    </cfRule>
  </conditionalFormatting>
  <conditionalFormatting sqref="J36">
    <cfRule type="cellIs" dxfId="706" priority="29" stopIfTrue="1" operator="notEqual">
      <formula>1</formula>
    </cfRule>
    <cfRule type="cellIs" dxfId="705" priority="30" stopIfTrue="1" operator="equal">
      <formula>1</formula>
    </cfRule>
  </conditionalFormatting>
  <conditionalFormatting sqref="J37">
    <cfRule type="cellIs" dxfId="704" priority="27" stopIfTrue="1" operator="notEqual">
      <formula>1</formula>
    </cfRule>
    <cfRule type="cellIs" dxfId="703" priority="28" stopIfTrue="1" operator="equal">
      <formula>1</formula>
    </cfRule>
  </conditionalFormatting>
  <conditionalFormatting sqref="J38">
    <cfRule type="cellIs" dxfId="702" priority="25" stopIfTrue="1" operator="notEqual">
      <formula>1</formula>
    </cfRule>
    <cfRule type="cellIs" dxfId="701" priority="26" stopIfTrue="1" operator="equal">
      <formula>1</formula>
    </cfRule>
  </conditionalFormatting>
  <conditionalFormatting sqref="X10:X47">
    <cfRule type="expression" dxfId="700" priority="1188" stopIfTrue="1">
      <formula>#REF!=0</formula>
    </cfRule>
  </conditionalFormatting>
  <pageMargins left="0.7" right="0.7" top="0.75" bottom="0.75" header="0.3" footer="0.3"/>
  <pageSetup paperSize="9" scale="41" orientation="landscape" r:id="rId1"/>
  <colBreaks count="1" manualBreakCount="1">
    <brk id="32" max="1048575" man="1"/>
  </colBreaks>
  <ignoredErrors>
    <ignoredError sqref="T10:T3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2260" r:id="rId4" name="Button 9876">
              <controlPr defaultSize="0" print="0" autoLine="0" autoPict="0" macro="[0]!ButtonOpenAll">
                <anchor moveWithCells="1" sizeWithCells="1">
                  <from>
                    <xdr:col>2</xdr:col>
                    <xdr:colOff>2819400</xdr:colOff>
                    <xdr:row>3</xdr:row>
                    <xdr:rowOff>114300</xdr:rowOff>
                  </from>
                  <to>
                    <xdr:col>2</xdr:col>
                    <xdr:colOff>3895725</xdr:colOff>
                    <xdr:row>5</xdr:row>
                    <xdr:rowOff>104775</xdr:rowOff>
                  </to>
                </anchor>
              </controlPr>
            </control>
          </mc:Choice>
        </mc:AlternateContent>
        <mc:AlternateContent xmlns:mc="http://schemas.openxmlformats.org/markup-compatibility/2006">
          <mc:Choice Requires="x14">
            <control shapeId="1620178" r:id="rId5" name="Button 10450">
              <controlPr defaultSize="0" print="0" autoLine="0" autoPict="0" macro="[0]!ButtonD1_CloseAll">
                <anchor moveWithCells="1" sizeWithCells="1">
                  <from>
                    <xdr:col>2</xdr:col>
                    <xdr:colOff>4057650</xdr:colOff>
                    <xdr:row>3</xdr:row>
                    <xdr:rowOff>104775</xdr:rowOff>
                  </from>
                  <to>
                    <xdr:col>5</xdr:col>
                    <xdr:colOff>76200</xdr:colOff>
                    <xdr:row>5</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24988555558946501"/>
  </sheetPr>
  <dimension ref="B1:AN38"/>
  <sheetViews>
    <sheetView showGridLines="0" showRowColHeaders="0" zoomScale="90" zoomScaleNormal="90" zoomScaleSheetLayoutView="90" workbookViewId="0">
      <pane ySplit="8" topLeftCell="A9" activePane="bottomLeft" state="frozen"/>
      <selection pane="bottomLeft" activeCell="AH17" sqref="AH17:AN17"/>
    </sheetView>
  </sheetViews>
  <sheetFormatPr defaultRowHeight="15" outlineLevelCol="1" x14ac:dyDescent="0.25"/>
  <cols>
    <col min="1" max="1" width="2" style="163" customWidth="1"/>
    <col min="2" max="2" width="4.5703125" style="163" customWidth="1"/>
    <col min="3" max="3" width="65.85546875" style="163" customWidth="1"/>
    <col min="4" max="4" width="2" style="163" customWidth="1" outlineLevel="1"/>
    <col min="5" max="5" width="5.5703125" style="163" customWidth="1" outlineLevel="1"/>
    <col min="6" max="6" width="2.7109375" style="163" customWidth="1" outlineLevel="1"/>
    <col min="7" max="7" width="6.14062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5.7109375" style="163" customWidth="1"/>
    <col min="20" max="20" width="13.28515625" style="163" customWidth="1"/>
    <col min="21" max="21" width="8.28515625" style="163" hidden="1" customWidth="1"/>
    <col min="22" max="22" width="11.14062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2" width="9.140625" style="163"/>
    <col min="33" max="33" width="4.28515625" style="163" customWidth="1"/>
    <col min="34" max="16384" width="9.140625" style="163"/>
  </cols>
  <sheetData>
    <row r="1" spans="2:40" ht="27" customHeight="1" x14ac:dyDescent="0.25">
      <c r="B1" s="363" t="s">
        <v>158</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40" x14ac:dyDescent="0.25">
      <c r="B2" s="186"/>
      <c r="C2" s="367" t="s">
        <v>1580</v>
      </c>
      <c r="D2" s="367"/>
      <c r="E2" s="367"/>
      <c r="F2" s="367"/>
      <c r="G2" s="367"/>
      <c r="H2" s="367"/>
      <c r="I2" s="367"/>
      <c r="J2" s="367"/>
      <c r="K2" s="367"/>
      <c r="L2" s="367"/>
      <c r="M2" s="367"/>
      <c r="N2" s="367"/>
      <c r="O2" s="367"/>
      <c r="P2" s="367"/>
      <c r="Q2" s="367"/>
      <c r="R2" s="367"/>
      <c r="S2" s="367"/>
      <c r="T2" s="367"/>
      <c r="U2" s="186"/>
      <c r="V2" s="186"/>
      <c r="W2" s="186"/>
      <c r="X2" s="186"/>
      <c r="Y2" s="186"/>
    </row>
    <row r="3" spans="2:40" x14ac:dyDescent="0.25">
      <c r="B3" s="186"/>
      <c r="C3" s="367" t="s">
        <v>1581</v>
      </c>
      <c r="D3" s="367"/>
      <c r="E3" s="367"/>
      <c r="F3" s="367"/>
      <c r="G3" s="367"/>
      <c r="H3" s="367"/>
      <c r="I3" s="367"/>
      <c r="J3" s="367"/>
      <c r="K3" s="367"/>
      <c r="L3" s="367"/>
      <c r="M3" s="367"/>
      <c r="N3" s="367"/>
      <c r="O3" s="367"/>
      <c r="P3" s="367"/>
      <c r="Q3" s="367"/>
      <c r="R3" s="367"/>
      <c r="S3" s="367"/>
      <c r="T3" s="367"/>
      <c r="U3" s="186"/>
      <c r="V3" s="186"/>
      <c r="W3" s="186"/>
      <c r="X3" s="186"/>
      <c r="Y3" s="186"/>
    </row>
    <row r="4" spans="2:40" x14ac:dyDescent="0.25">
      <c r="B4" s="161"/>
      <c r="C4" s="162"/>
      <c r="D4" s="162"/>
      <c r="E4" s="162"/>
      <c r="F4" s="162"/>
      <c r="G4" s="162"/>
      <c r="H4" s="162"/>
      <c r="I4" s="162"/>
      <c r="J4" s="162"/>
      <c r="K4" s="162"/>
      <c r="L4" s="162"/>
      <c r="M4" s="162"/>
      <c r="N4" s="162"/>
      <c r="O4" s="162"/>
      <c r="P4" s="162"/>
      <c r="Q4" s="162"/>
      <c r="R4" s="162"/>
      <c r="S4" s="162"/>
      <c r="T4" s="162"/>
      <c r="U4" s="162"/>
      <c r="V4" s="162"/>
      <c r="W4" s="162"/>
      <c r="X4" s="162"/>
      <c r="Y4" s="162"/>
    </row>
    <row r="5" spans="2:40" s="166" customFormat="1" ht="14.25" customHeight="1" x14ac:dyDescent="0.25">
      <c r="B5" s="187"/>
      <c r="C5" s="302"/>
      <c r="D5" s="302"/>
      <c r="E5" s="302"/>
      <c r="F5" s="302"/>
      <c r="G5" s="302"/>
      <c r="H5" s="302"/>
      <c r="I5" s="302"/>
      <c r="J5" s="305" t="s">
        <v>200</v>
      </c>
      <c r="K5" s="305"/>
      <c r="L5" s="366"/>
      <c r="M5" s="366"/>
      <c r="N5" s="366"/>
      <c r="O5" s="366"/>
      <c r="P5" s="366"/>
      <c r="Q5" s="366"/>
      <c r="R5" s="366"/>
      <c r="S5" s="366"/>
      <c r="T5" s="366"/>
      <c r="U5" s="366"/>
      <c r="V5" s="366"/>
      <c r="W5" s="366"/>
      <c r="X5" s="366"/>
      <c r="Y5" s="366"/>
      <c r="Z5" s="366"/>
      <c r="AA5" s="366"/>
      <c r="AB5" s="366"/>
      <c r="AC5" s="366"/>
      <c r="AD5" s="366"/>
    </row>
    <row r="6" spans="2:40" s="166" customFormat="1" x14ac:dyDescent="0.25">
      <c r="B6" s="167"/>
      <c r="C6" s="454"/>
      <c r="D6" s="454"/>
      <c r="E6" s="454"/>
      <c r="F6" s="454"/>
      <c r="G6" s="454"/>
      <c r="H6" s="454"/>
      <c r="I6" s="454"/>
      <c r="J6" s="454"/>
      <c r="K6" s="454"/>
      <c r="L6" s="454"/>
      <c r="M6" s="454"/>
      <c r="N6" s="454"/>
      <c r="O6" s="454"/>
      <c r="P6" s="454"/>
      <c r="Q6" s="454"/>
      <c r="R6" s="454"/>
      <c r="S6" s="454"/>
      <c r="T6" s="167"/>
      <c r="U6" s="167"/>
      <c r="V6" s="167"/>
      <c r="W6" s="167"/>
      <c r="X6" s="167"/>
      <c r="Y6" s="167"/>
    </row>
    <row r="7" spans="2:40" s="166" customFormat="1" ht="37.5" customHeight="1" x14ac:dyDescent="0.25">
      <c r="B7" s="181"/>
      <c r="C7" s="356" t="s">
        <v>159</v>
      </c>
      <c r="D7" s="337"/>
      <c r="E7" s="359" t="s">
        <v>160</v>
      </c>
      <c r="F7" s="339"/>
      <c r="G7" s="359" t="s">
        <v>161</v>
      </c>
      <c r="H7" s="168"/>
      <c r="I7" s="169"/>
      <c r="J7" s="361" t="s">
        <v>1694</v>
      </c>
      <c r="K7" s="362"/>
      <c r="L7" s="362"/>
      <c r="M7" s="362"/>
      <c r="N7" s="362"/>
      <c r="O7" s="362"/>
      <c r="P7" s="362"/>
      <c r="Q7" s="362"/>
      <c r="R7" s="362"/>
      <c r="S7" s="169"/>
      <c r="T7" s="360" t="s">
        <v>162</v>
      </c>
      <c r="U7" s="360"/>
      <c r="V7" s="360"/>
      <c r="W7" s="170"/>
      <c r="X7" s="170"/>
      <c r="Y7" s="170"/>
      <c r="Z7" s="170"/>
      <c r="AH7" s="356" t="s">
        <v>163</v>
      </c>
      <c r="AI7" s="356"/>
      <c r="AJ7" s="356"/>
      <c r="AK7" s="356"/>
      <c r="AL7" s="356"/>
      <c r="AM7" s="356"/>
      <c r="AN7" s="356"/>
    </row>
    <row r="8" spans="2:40" s="166" customFormat="1" ht="72.75" customHeight="1" x14ac:dyDescent="0.25">
      <c r="B8" s="181"/>
      <c r="C8" s="356"/>
      <c r="D8" s="337"/>
      <c r="E8" s="359"/>
      <c r="F8" s="340"/>
      <c r="G8" s="359"/>
      <c r="H8" s="168"/>
      <c r="J8" s="172" t="s">
        <v>201</v>
      </c>
      <c r="K8" s="172" t="s">
        <v>202</v>
      </c>
      <c r="L8" s="192">
        <v>0</v>
      </c>
      <c r="M8" s="192">
        <v>0.2</v>
      </c>
      <c r="N8" s="192">
        <v>0.4</v>
      </c>
      <c r="O8" s="192">
        <v>0.6</v>
      </c>
      <c r="P8" s="192">
        <v>0.8</v>
      </c>
      <c r="Q8" s="192">
        <v>1</v>
      </c>
      <c r="R8" s="193" t="s">
        <v>164</v>
      </c>
      <c r="T8" s="174"/>
      <c r="U8" s="174" t="s">
        <v>203</v>
      </c>
      <c r="V8" s="173" t="s">
        <v>204</v>
      </c>
      <c r="W8" s="171"/>
      <c r="Y8" s="171"/>
      <c r="AH8" s="356"/>
      <c r="AI8" s="356"/>
      <c r="AJ8" s="356"/>
      <c r="AK8" s="356"/>
      <c r="AL8" s="356"/>
      <c r="AM8" s="356"/>
      <c r="AN8" s="356"/>
    </row>
    <row r="9" spans="2:40" ht="36" customHeight="1" x14ac:dyDescent="0.25">
      <c r="H9" s="139"/>
      <c r="K9" s="45"/>
      <c r="L9" s="45"/>
      <c r="M9" s="45"/>
      <c r="N9" s="45"/>
      <c r="O9" s="45"/>
      <c r="P9" s="46"/>
      <c r="Q9" s="129"/>
      <c r="R9" s="130"/>
      <c r="T9" s="47"/>
      <c r="U9" s="47"/>
      <c r="V9" s="46"/>
      <c r="W9" s="163" t="s">
        <v>205</v>
      </c>
      <c r="X9" s="163" t="s">
        <v>206</v>
      </c>
      <c r="Z9" s="131" t="s">
        <v>165</v>
      </c>
    </row>
    <row r="10" spans="2:40" ht="49.5" customHeight="1" x14ac:dyDescent="0.25">
      <c r="B10" s="301">
        <v>1</v>
      </c>
      <c r="C10" s="154" t="s">
        <v>166</v>
      </c>
      <c r="D10" s="189"/>
      <c r="E10" s="279" t="s">
        <v>167</v>
      </c>
      <c r="F10" s="276"/>
      <c r="G10" s="279" t="s">
        <v>168</v>
      </c>
      <c r="H10" s="139"/>
      <c r="I10" s="165">
        <f>SUM(K10:K22)</f>
        <v>0</v>
      </c>
      <c r="J10" s="137">
        <f>SUM(L10:Q10)</f>
        <v>0</v>
      </c>
      <c r="K10" s="137">
        <f>SUM(L10:Q10)</f>
        <v>0</v>
      </c>
      <c r="L10" s="135"/>
      <c r="M10" s="135"/>
      <c r="N10" s="135"/>
      <c r="O10" s="135"/>
      <c r="P10" s="136"/>
      <c r="Q10" s="197"/>
      <c r="R10" s="136"/>
      <c r="T10" s="138" t="str">
        <f>IF(SUM(L10:Q10)=1,((L10*0)+(M10*20)+(N10*40)+(O10*60)+(P10*80)+(Q10*100)),"")</f>
        <v/>
      </c>
      <c r="U10" s="160" t="e">
        <f>1/$J$27</f>
        <v>#DIV/0!</v>
      </c>
      <c r="V10" s="140" t="e">
        <f t="shared" ref="V10" si="0">1/$K$27</f>
        <v>#DIV/0!</v>
      </c>
      <c r="W10" s="152" t="e">
        <f>IF(R10=1,0,T10*U10)</f>
        <v>#VALUE!</v>
      </c>
      <c r="X10" s="48" t="e">
        <f>IF(R10=1,0,T10*V10)</f>
        <v>#VALUE!</v>
      </c>
      <c r="Z10" s="355"/>
      <c r="AA10" s="355"/>
      <c r="AH10" s="358" t="s">
        <v>1582</v>
      </c>
      <c r="AI10" s="358"/>
      <c r="AJ10" s="358"/>
      <c r="AK10" s="358"/>
      <c r="AL10" s="358"/>
      <c r="AM10" s="358"/>
      <c r="AN10" s="358"/>
    </row>
    <row r="11" spans="2:40" ht="45.75" customHeight="1" x14ac:dyDescent="0.25">
      <c r="B11" s="301">
        <v>2</v>
      </c>
      <c r="C11" s="154" t="s">
        <v>169</v>
      </c>
      <c r="D11" s="189"/>
      <c r="E11" s="279" t="s">
        <v>170</v>
      </c>
      <c r="F11" s="279"/>
      <c r="G11" s="278" t="s">
        <v>171</v>
      </c>
      <c r="I11" s="165"/>
      <c r="J11" s="137">
        <f>SUM(L11:Q11)</f>
        <v>0</v>
      </c>
      <c r="K11" s="137">
        <f>SUM(L11:Q11)</f>
        <v>0</v>
      </c>
      <c r="L11" s="135"/>
      <c r="M11" s="135"/>
      <c r="N11" s="135"/>
      <c r="O11" s="135"/>
      <c r="P11" s="136"/>
      <c r="Q11" s="135"/>
      <c r="R11" s="136"/>
      <c r="T11" s="138" t="str">
        <f>IF(SUM(L11:Q11)=1,((L11*0)+(M11*20)+(N11*40)+(O11*60)+(P11*80)+(Q11*100)),"")</f>
        <v/>
      </c>
      <c r="U11" s="160" t="e">
        <f>1/$J$27</f>
        <v>#DIV/0!</v>
      </c>
      <c r="V11" s="140" t="e">
        <f t="shared" ref="V11" si="1">1/$K$27</f>
        <v>#DIV/0!</v>
      </c>
      <c r="W11" s="152" t="e">
        <f>IF(R11=1,0,T11*U11)</f>
        <v>#VALUE!</v>
      </c>
      <c r="X11" s="48" t="e">
        <f>IF(R11=1,0,T11*V11)</f>
        <v>#VALUE!</v>
      </c>
      <c r="Z11" s="355"/>
      <c r="AA11" s="355"/>
      <c r="AH11" s="358" t="s">
        <v>1583</v>
      </c>
      <c r="AI11" s="358"/>
      <c r="AJ11" s="358"/>
      <c r="AK11" s="358"/>
      <c r="AL11" s="358"/>
      <c r="AM11" s="358"/>
      <c r="AN11" s="358"/>
    </row>
    <row r="12" spans="2:40" ht="51" customHeight="1" x14ac:dyDescent="0.25">
      <c r="B12" s="301">
        <v>3</v>
      </c>
      <c r="C12" s="154" t="s">
        <v>172</v>
      </c>
      <c r="D12" s="189"/>
      <c r="E12" s="277" t="s">
        <v>173</v>
      </c>
      <c r="F12" s="279"/>
      <c r="G12" s="279"/>
      <c r="H12" s="128"/>
      <c r="I12" s="165"/>
      <c r="J12" s="137">
        <f>SUM(L12:Q12)</f>
        <v>0</v>
      </c>
      <c r="K12" s="137">
        <f>SUM(L12:Q12)</f>
        <v>0</v>
      </c>
      <c r="L12" s="135"/>
      <c r="M12" s="135"/>
      <c r="N12" s="135"/>
      <c r="O12" s="135"/>
      <c r="P12" s="136"/>
      <c r="Q12" s="135"/>
      <c r="R12" s="136"/>
      <c r="T12" s="138" t="str">
        <f>IF(SUM(L12:Q12)=1,((L12*0)+(M12*20)+(N12*40)+(O12*60)+(P12*80)+(Q12*100)),"")</f>
        <v/>
      </c>
      <c r="U12" s="160" t="e">
        <f>1/$J$27</f>
        <v>#DIV/0!</v>
      </c>
      <c r="V12" s="140" t="e">
        <f t="shared" ref="V12:V22" si="2">1/$K$27</f>
        <v>#DIV/0!</v>
      </c>
      <c r="W12" s="152" t="e">
        <f>IF(R12=1,0,T12*U12)</f>
        <v>#VALUE!</v>
      </c>
      <c r="X12" s="48" t="e">
        <f>IF(R12=1,0,T12*V12)</f>
        <v>#VALUE!</v>
      </c>
      <c r="Z12" s="355"/>
      <c r="AA12" s="355"/>
      <c r="AH12" s="358" t="s">
        <v>1584</v>
      </c>
      <c r="AI12" s="358"/>
      <c r="AJ12" s="358"/>
      <c r="AK12" s="358"/>
      <c r="AL12" s="358"/>
      <c r="AM12" s="358"/>
      <c r="AN12" s="358"/>
    </row>
    <row r="13" spans="2:40" ht="50.25" customHeight="1" x14ac:dyDescent="0.25">
      <c r="B13" s="301">
        <v>4</v>
      </c>
      <c r="C13" s="154" t="s">
        <v>174</v>
      </c>
      <c r="D13" s="189"/>
      <c r="E13" s="279" t="s">
        <v>175</v>
      </c>
      <c r="F13" s="276"/>
      <c r="G13" s="280"/>
      <c r="H13" s="139"/>
      <c r="I13" s="165"/>
      <c r="J13" s="137">
        <f>SUM(L13:Q13)</f>
        <v>0</v>
      </c>
      <c r="K13" s="137">
        <f t="shared" ref="K13" si="3">SUM(L13:Q13)</f>
        <v>0</v>
      </c>
      <c r="L13" s="135"/>
      <c r="M13" s="135"/>
      <c r="N13" s="135"/>
      <c r="O13" s="135"/>
      <c r="P13" s="136"/>
      <c r="Q13" s="135"/>
      <c r="R13" s="136"/>
      <c r="T13" s="138" t="str">
        <f t="shared" ref="T13" si="4">IF(SUM(L13:Q13)=1,((L13*0)+(M13*20)+(N13*40)+(O13*60)+(P13*80)+(Q13*100)),"")</f>
        <v/>
      </c>
      <c r="U13" s="160" t="e">
        <f>1/$J$27</f>
        <v>#DIV/0!</v>
      </c>
      <c r="V13" s="140" t="e">
        <f t="shared" si="2"/>
        <v>#DIV/0!</v>
      </c>
      <c r="W13" s="152" t="e">
        <f>IF(R13=1,0,T13*U13)</f>
        <v>#VALUE!</v>
      </c>
      <c r="X13" s="48" t="e">
        <f t="shared" ref="X13" si="5">IF(R13=1,0,T13*V13)</f>
        <v>#VALUE!</v>
      </c>
      <c r="Z13" s="368"/>
      <c r="AA13" s="368"/>
      <c r="AH13" s="358" t="s">
        <v>1585</v>
      </c>
      <c r="AI13" s="358"/>
      <c r="AJ13" s="358"/>
      <c r="AK13" s="358"/>
      <c r="AL13" s="358"/>
      <c r="AM13" s="358"/>
      <c r="AN13" s="358"/>
    </row>
    <row r="14" spans="2:40" ht="51.75" customHeight="1" x14ac:dyDescent="0.25">
      <c r="B14" s="301" t="s">
        <v>176</v>
      </c>
      <c r="C14" s="158" t="s">
        <v>177</v>
      </c>
      <c r="D14" s="189"/>
      <c r="E14" s="279" t="s">
        <v>178</v>
      </c>
      <c r="F14" s="276"/>
      <c r="G14" s="280"/>
      <c r="H14" s="132"/>
      <c r="I14" s="165"/>
      <c r="J14" s="165"/>
      <c r="K14" s="137">
        <f t="shared" ref="K14" si="6">SUM(L14:Q14)</f>
        <v>0</v>
      </c>
      <c r="L14" s="135"/>
      <c r="M14" s="135"/>
      <c r="N14" s="135"/>
      <c r="O14" s="135"/>
      <c r="P14" s="136"/>
      <c r="Q14" s="135"/>
      <c r="R14" s="136"/>
      <c r="T14" s="138" t="str">
        <f t="shared" ref="T14" si="7">IF(SUM(L14:Q14)=1,((L14*0)+(M14*20)+(N14*40)+(O14*60)+(P14*80)+(Q14*100)),"")</f>
        <v/>
      </c>
      <c r="U14" s="160"/>
      <c r="V14" s="140" t="e">
        <f t="shared" si="2"/>
        <v>#DIV/0!</v>
      </c>
      <c r="W14" s="152"/>
      <c r="X14" s="48" t="e">
        <f t="shared" ref="X14" si="8">IF(R14=1,0,T14*V14)</f>
        <v>#VALUE!</v>
      </c>
      <c r="Z14" s="355"/>
      <c r="AA14" s="355"/>
      <c r="AH14" s="345"/>
      <c r="AI14" s="345"/>
      <c r="AJ14" s="345"/>
      <c r="AK14" s="345"/>
      <c r="AL14" s="345"/>
      <c r="AM14" s="345"/>
      <c r="AN14" s="345"/>
    </row>
    <row r="15" spans="2:40" ht="56.25" customHeight="1" x14ac:dyDescent="0.25">
      <c r="B15" s="301">
        <v>5</v>
      </c>
      <c r="C15" s="154" t="s">
        <v>179</v>
      </c>
      <c r="D15" s="189"/>
      <c r="E15" s="279"/>
      <c r="F15" s="276"/>
      <c r="G15" s="280"/>
      <c r="H15" s="139"/>
      <c r="I15" s="165"/>
      <c r="J15" s="137">
        <f>SUM(L15:Q15)</f>
        <v>0</v>
      </c>
      <c r="K15" s="137">
        <f t="shared" ref="K15:K22" si="9">SUM(L15:Q15)</f>
        <v>0</v>
      </c>
      <c r="L15" s="135"/>
      <c r="M15" s="135"/>
      <c r="N15" s="135"/>
      <c r="O15" s="135"/>
      <c r="P15" s="136"/>
      <c r="Q15" s="135"/>
      <c r="R15" s="136"/>
      <c r="T15" s="138" t="str">
        <f t="shared" ref="T15:T22" si="10">IF(SUM(L15:Q15)=1,((L15*0)+(M15*20)+(N15*40)+(O15*60)+(P15*80)+(Q15*100)),"")</f>
        <v/>
      </c>
      <c r="U15" s="160" t="e">
        <f>1/$J$27</f>
        <v>#DIV/0!</v>
      </c>
      <c r="V15" s="140" t="e">
        <f t="shared" si="2"/>
        <v>#DIV/0!</v>
      </c>
      <c r="W15" s="152" t="e">
        <f>IF(R15=1,0,T15*U15)</f>
        <v>#VALUE!</v>
      </c>
      <c r="X15" s="48" t="e">
        <f t="shared" ref="X15:X22" si="11">IF(R15=1,0,T15*V15)</f>
        <v>#VALUE!</v>
      </c>
      <c r="Z15" s="355"/>
      <c r="AA15" s="355"/>
      <c r="AH15" s="358" t="s">
        <v>1586</v>
      </c>
      <c r="AI15" s="358"/>
      <c r="AJ15" s="358"/>
      <c r="AK15" s="358"/>
      <c r="AL15" s="358"/>
      <c r="AM15" s="358"/>
      <c r="AN15" s="358"/>
    </row>
    <row r="16" spans="2:40" ht="51" customHeight="1" x14ac:dyDescent="0.25">
      <c r="B16" s="301" t="s">
        <v>180</v>
      </c>
      <c r="C16" s="303" t="s">
        <v>181</v>
      </c>
      <c r="D16" s="189"/>
      <c r="E16" s="279" t="s">
        <v>182</v>
      </c>
      <c r="F16" s="276"/>
      <c r="G16" s="280"/>
      <c r="H16" s="128"/>
      <c r="I16" s="165"/>
      <c r="J16" s="165"/>
      <c r="K16" s="137">
        <f t="shared" si="9"/>
        <v>0</v>
      </c>
      <c r="L16" s="135"/>
      <c r="M16" s="135"/>
      <c r="N16" s="135"/>
      <c r="O16" s="135"/>
      <c r="P16" s="136"/>
      <c r="Q16" s="135"/>
      <c r="R16" s="136"/>
      <c r="T16" s="138" t="str">
        <f t="shared" si="10"/>
        <v/>
      </c>
      <c r="U16" s="160"/>
      <c r="V16" s="140" t="e">
        <f t="shared" si="2"/>
        <v>#DIV/0!</v>
      </c>
      <c r="W16" s="152"/>
      <c r="X16" s="48" t="e">
        <f t="shared" si="11"/>
        <v>#VALUE!</v>
      </c>
      <c r="Z16" s="355"/>
      <c r="AA16" s="355"/>
      <c r="AH16" s="358" t="s">
        <v>1587</v>
      </c>
      <c r="AI16" s="358"/>
      <c r="AJ16" s="358"/>
      <c r="AK16" s="358"/>
      <c r="AL16" s="358"/>
      <c r="AM16" s="358"/>
      <c r="AN16" s="358"/>
    </row>
    <row r="17" spans="2:40" ht="55.5" customHeight="1" x14ac:dyDescent="0.25">
      <c r="B17" s="301">
        <v>6</v>
      </c>
      <c r="C17" s="154" t="s">
        <v>183</v>
      </c>
      <c r="D17" s="189"/>
      <c r="E17" s="279" t="s">
        <v>184</v>
      </c>
      <c r="F17" s="276"/>
      <c r="G17" s="280"/>
      <c r="H17" s="128"/>
      <c r="I17" s="165"/>
      <c r="J17" s="137">
        <f>SUM(L17:Q17)</f>
        <v>0</v>
      </c>
      <c r="K17" s="137">
        <f t="shared" si="9"/>
        <v>0</v>
      </c>
      <c r="L17" s="135"/>
      <c r="M17" s="135"/>
      <c r="N17" s="135"/>
      <c r="O17" s="135"/>
      <c r="P17" s="136"/>
      <c r="Q17" s="135"/>
      <c r="R17" s="136"/>
      <c r="T17" s="138" t="str">
        <f t="shared" si="10"/>
        <v/>
      </c>
      <c r="U17" s="160" t="e">
        <f>1/$J$27</f>
        <v>#DIV/0!</v>
      </c>
      <c r="V17" s="140" t="e">
        <f t="shared" si="2"/>
        <v>#DIV/0!</v>
      </c>
      <c r="W17" s="152" t="e">
        <f>IF(R17=1,0,T17*U17)</f>
        <v>#VALUE!</v>
      </c>
      <c r="X17" s="48" t="e">
        <f t="shared" si="11"/>
        <v>#VALUE!</v>
      </c>
      <c r="Z17" s="355"/>
      <c r="AA17" s="355"/>
      <c r="AH17" s="358" t="s">
        <v>1588</v>
      </c>
      <c r="AI17" s="358"/>
      <c r="AJ17" s="358"/>
      <c r="AK17" s="358"/>
      <c r="AL17" s="358"/>
      <c r="AM17" s="358"/>
      <c r="AN17" s="358"/>
    </row>
    <row r="18" spans="2:40" ht="62.25" customHeight="1" x14ac:dyDescent="0.25">
      <c r="B18" s="301" t="s">
        <v>185</v>
      </c>
      <c r="C18" s="155" t="s">
        <v>186</v>
      </c>
      <c r="D18" s="189"/>
      <c r="E18" s="279" t="s">
        <v>187</v>
      </c>
      <c r="F18" s="276"/>
      <c r="G18" s="280"/>
      <c r="H18" s="128"/>
      <c r="I18" s="165"/>
      <c r="J18" s="165"/>
      <c r="K18" s="137">
        <f t="shared" si="9"/>
        <v>0</v>
      </c>
      <c r="L18" s="135"/>
      <c r="M18" s="135"/>
      <c r="N18" s="135"/>
      <c r="O18" s="135"/>
      <c r="P18" s="136"/>
      <c r="Q18" s="135"/>
      <c r="R18" s="136"/>
      <c r="T18" s="138" t="str">
        <f t="shared" si="10"/>
        <v/>
      </c>
      <c r="U18" s="160"/>
      <c r="V18" s="140" t="e">
        <f t="shared" si="2"/>
        <v>#DIV/0!</v>
      </c>
      <c r="W18" s="152"/>
      <c r="X18" s="48" t="e">
        <f t="shared" si="11"/>
        <v>#VALUE!</v>
      </c>
      <c r="Z18" s="355"/>
      <c r="AA18" s="355"/>
      <c r="AH18" s="358" t="s">
        <v>1589</v>
      </c>
      <c r="AI18" s="358"/>
      <c r="AJ18" s="358"/>
      <c r="AK18" s="358"/>
      <c r="AL18" s="358"/>
      <c r="AM18" s="358"/>
      <c r="AN18" s="358"/>
    </row>
    <row r="19" spans="2:40" ht="61.5" customHeight="1" x14ac:dyDescent="0.25">
      <c r="B19" s="301" t="s">
        <v>188</v>
      </c>
      <c r="C19" s="156" t="s">
        <v>189</v>
      </c>
      <c r="D19" s="189"/>
      <c r="E19" s="279" t="s">
        <v>190</v>
      </c>
      <c r="F19" s="276"/>
      <c r="G19" s="280"/>
      <c r="H19" s="128"/>
      <c r="I19" s="165"/>
      <c r="J19" s="165"/>
      <c r="K19" s="137">
        <f t="shared" si="9"/>
        <v>0</v>
      </c>
      <c r="L19" s="135"/>
      <c r="M19" s="135"/>
      <c r="N19" s="135"/>
      <c r="O19" s="135"/>
      <c r="P19" s="136"/>
      <c r="Q19" s="135"/>
      <c r="R19" s="136"/>
      <c r="T19" s="138" t="str">
        <f t="shared" si="10"/>
        <v/>
      </c>
      <c r="U19" s="160"/>
      <c r="V19" s="140" t="e">
        <f t="shared" si="2"/>
        <v>#DIV/0!</v>
      </c>
      <c r="W19" s="152"/>
      <c r="X19" s="48" t="e">
        <f t="shared" si="11"/>
        <v>#VALUE!</v>
      </c>
      <c r="Z19" s="355"/>
      <c r="AA19" s="355"/>
      <c r="AH19" s="358" t="s">
        <v>1590</v>
      </c>
      <c r="AI19" s="358"/>
      <c r="AJ19" s="358"/>
      <c r="AK19" s="358"/>
      <c r="AL19" s="358"/>
      <c r="AM19" s="358"/>
      <c r="AN19" s="358"/>
    </row>
    <row r="20" spans="2:40" ht="55.5" customHeight="1" x14ac:dyDescent="0.25">
      <c r="B20" s="301" t="s">
        <v>191</v>
      </c>
      <c r="C20" s="157" t="s">
        <v>192</v>
      </c>
      <c r="D20" s="189"/>
      <c r="E20" s="279" t="s">
        <v>193</v>
      </c>
      <c r="F20" s="276"/>
      <c r="G20" s="280"/>
      <c r="H20" s="128"/>
      <c r="I20" s="165"/>
      <c r="J20" s="165"/>
      <c r="K20" s="137">
        <f t="shared" si="9"/>
        <v>0</v>
      </c>
      <c r="L20" s="135"/>
      <c r="M20" s="135"/>
      <c r="N20" s="135"/>
      <c r="O20" s="135"/>
      <c r="P20" s="136"/>
      <c r="Q20" s="135"/>
      <c r="R20" s="136"/>
      <c r="T20" s="138" t="str">
        <f t="shared" si="10"/>
        <v/>
      </c>
      <c r="U20" s="160"/>
      <c r="V20" s="140" t="e">
        <f t="shared" si="2"/>
        <v>#DIV/0!</v>
      </c>
      <c r="W20" s="152"/>
      <c r="X20" s="48" t="e">
        <f t="shared" si="11"/>
        <v>#VALUE!</v>
      </c>
      <c r="Z20" s="355"/>
      <c r="AA20" s="355"/>
      <c r="AH20" s="358" t="s">
        <v>1591</v>
      </c>
      <c r="AI20" s="358"/>
      <c r="AJ20" s="358"/>
      <c r="AK20" s="358"/>
      <c r="AL20" s="358"/>
      <c r="AM20" s="358"/>
      <c r="AN20" s="358"/>
    </row>
    <row r="21" spans="2:40" ht="51" customHeight="1" x14ac:dyDescent="0.25">
      <c r="B21" s="301">
        <v>7</v>
      </c>
      <c r="C21" s="154" t="s">
        <v>194</v>
      </c>
      <c r="D21" s="189"/>
      <c r="E21" s="279" t="s">
        <v>195</v>
      </c>
      <c r="F21" s="276"/>
      <c r="G21" s="247"/>
      <c r="H21" s="128"/>
      <c r="I21" s="165"/>
      <c r="J21" s="137">
        <f>SUM(L21:Q21)</f>
        <v>0</v>
      </c>
      <c r="K21" s="137">
        <f t="shared" si="9"/>
        <v>0</v>
      </c>
      <c r="L21" s="135"/>
      <c r="M21" s="135"/>
      <c r="N21" s="135"/>
      <c r="O21" s="135"/>
      <c r="P21" s="136"/>
      <c r="Q21" s="135"/>
      <c r="R21" s="136"/>
      <c r="T21" s="138" t="str">
        <f t="shared" si="10"/>
        <v/>
      </c>
      <c r="U21" s="160" t="e">
        <f>1/$J$27</f>
        <v>#DIV/0!</v>
      </c>
      <c r="V21" s="140" t="e">
        <f t="shared" si="2"/>
        <v>#DIV/0!</v>
      </c>
      <c r="W21" s="152" t="e">
        <f>IF(R21=1,0,T21*U21)</f>
        <v>#VALUE!</v>
      </c>
      <c r="X21" s="48" t="e">
        <f t="shared" si="11"/>
        <v>#VALUE!</v>
      </c>
      <c r="Z21" s="355"/>
      <c r="AA21" s="355"/>
      <c r="AH21" s="358" t="s">
        <v>1592</v>
      </c>
      <c r="AI21" s="358"/>
      <c r="AJ21" s="358"/>
      <c r="AK21" s="358"/>
      <c r="AL21" s="358"/>
      <c r="AM21" s="358"/>
      <c r="AN21" s="358"/>
    </row>
    <row r="22" spans="2:40" ht="61.5" customHeight="1" x14ac:dyDescent="0.25">
      <c r="B22" s="301">
        <v>8</v>
      </c>
      <c r="C22" s="154" t="s">
        <v>196</v>
      </c>
      <c r="D22" s="189"/>
      <c r="E22" s="279" t="s">
        <v>197</v>
      </c>
      <c r="F22" s="276"/>
      <c r="G22" s="280"/>
      <c r="H22" s="139"/>
      <c r="I22" s="165"/>
      <c r="J22" s="137">
        <f>SUM(L22:Q22)</f>
        <v>0</v>
      </c>
      <c r="K22" s="137">
        <f t="shared" si="9"/>
        <v>0</v>
      </c>
      <c r="L22" s="135"/>
      <c r="M22" s="135"/>
      <c r="N22" s="135"/>
      <c r="O22" s="135"/>
      <c r="P22" s="136"/>
      <c r="Q22" s="135"/>
      <c r="R22" s="136"/>
      <c r="T22" s="138" t="str">
        <f t="shared" si="10"/>
        <v/>
      </c>
      <c r="U22" s="160" t="e">
        <f>1/$J$27</f>
        <v>#DIV/0!</v>
      </c>
      <c r="V22" s="140" t="e">
        <f t="shared" si="2"/>
        <v>#DIV/0!</v>
      </c>
      <c r="W22" s="152" t="e">
        <f>IF(R22=1,0,T22*U22)</f>
        <v>#VALUE!</v>
      </c>
      <c r="X22" s="48" t="e">
        <f t="shared" si="11"/>
        <v>#VALUE!</v>
      </c>
      <c r="Z22" s="355"/>
      <c r="AA22" s="355"/>
      <c r="AH22" s="358" t="s">
        <v>1593</v>
      </c>
      <c r="AI22" s="358"/>
      <c r="AJ22" s="358"/>
      <c r="AK22" s="358"/>
      <c r="AL22" s="358"/>
      <c r="AM22" s="358"/>
      <c r="AN22" s="358"/>
    </row>
    <row r="23" spans="2:40" x14ac:dyDescent="0.25">
      <c r="C23" s="165"/>
      <c r="D23" s="165"/>
      <c r="E23" s="165"/>
      <c r="F23" s="165"/>
      <c r="G23" s="165"/>
      <c r="Z23"/>
      <c r="AA23"/>
    </row>
    <row r="24" spans="2:40" x14ac:dyDescent="0.25">
      <c r="C24" s="165"/>
      <c r="D24" s="165"/>
      <c r="E24" s="165"/>
      <c r="F24" s="165"/>
      <c r="G24" s="165"/>
      <c r="S24" s="131" t="s">
        <v>198</v>
      </c>
      <c r="T24" s="142">
        <f>SUMIF(J27,8-W27,W24)</f>
        <v>0</v>
      </c>
      <c r="W24" s="184" t="e">
        <f>SUM(W10:W22)</f>
        <v>#VALUE!</v>
      </c>
      <c r="X24" s="184" t="e">
        <f>SUM(X10:X22)</f>
        <v>#VALUE!</v>
      </c>
    </row>
    <row r="25" spans="2:40" x14ac:dyDescent="0.25">
      <c r="C25" s="165"/>
      <c r="D25" s="165"/>
      <c r="E25" s="165"/>
      <c r="F25" s="165"/>
      <c r="G25" s="165"/>
      <c r="S25" s="131" t="s">
        <v>199</v>
      </c>
      <c r="T25" s="142">
        <f>SUMIF(K27,13-W28,X24)</f>
        <v>0</v>
      </c>
      <c r="Y25" s="141"/>
    </row>
    <row r="26" spans="2:40" x14ac:dyDescent="0.25">
      <c r="C26" s="165"/>
      <c r="D26" s="165"/>
      <c r="E26" s="165"/>
      <c r="F26" s="165"/>
      <c r="G26" s="165"/>
      <c r="Y26" s="141"/>
    </row>
    <row r="27" spans="2:40" x14ac:dyDescent="0.25">
      <c r="C27" s="165"/>
      <c r="D27" s="165"/>
      <c r="E27" s="165"/>
      <c r="F27" s="165"/>
      <c r="G27" s="165"/>
      <c r="J27" s="163">
        <f>SUM($J$10:$J$22)</f>
        <v>0</v>
      </c>
      <c r="K27" s="163">
        <f>SUM(K10:K22)</f>
        <v>0</v>
      </c>
      <c r="V27" s="163" t="s">
        <v>207</v>
      </c>
      <c r="W27" s="163">
        <f>SUM(R10:R13,R15,R17,R21,R22)</f>
        <v>0</v>
      </c>
    </row>
    <row r="28" spans="2:40" ht="13.5" customHeight="1" x14ac:dyDescent="0.25">
      <c r="C28" s="165"/>
      <c r="D28" s="165"/>
      <c r="E28" s="165"/>
      <c r="F28" s="165"/>
      <c r="G28" s="165"/>
      <c r="V28" s="163" t="s">
        <v>208</v>
      </c>
      <c r="W28" s="163">
        <f>SUM(R10:R22)</f>
        <v>0</v>
      </c>
    </row>
    <row r="29" spans="2:40" x14ac:dyDescent="0.25">
      <c r="C29" s="165"/>
      <c r="D29" s="165"/>
      <c r="E29" s="165"/>
      <c r="F29" s="165"/>
      <c r="G29" s="165"/>
    </row>
    <row r="36" spans="28:33" ht="22.5" customHeight="1" x14ac:dyDescent="0.25">
      <c r="AB36" s="164"/>
      <c r="AC36" s="164"/>
      <c r="AD36" s="164"/>
    </row>
    <row r="38" spans="28:33" ht="15" customHeight="1" x14ac:dyDescent="0.25">
      <c r="AB38" s="164"/>
      <c r="AC38" s="164"/>
      <c r="AD38" s="164"/>
      <c r="AE38" s="164"/>
      <c r="AF38" s="164"/>
      <c r="AG38" s="164"/>
    </row>
  </sheetData>
  <sheetProtection formatCells="0" formatColumns="0" formatRows="0" insertColumns="0" insertRows="0" insertHyperlinks="0" deleteColumns="0" deleteRows="0" sort="0" autoFilter="0" pivotTables="0"/>
  <mergeCells count="36">
    <mergeCell ref="AH13:AN13"/>
    <mergeCell ref="AH15:AN15"/>
    <mergeCell ref="AH16:AN16"/>
    <mergeCell ref="Z16:AA16"/>
    <mergeCell ref="Z12:AA12"/>
    <mergeCell ref="AH17:AN17"/>
    <mergeCell ref="Z22:AA22"/>
    <mergeCell ref="Z10:AA10"/>
    <mergeCell ref="Z13:AA13"/>
    <mergeCell ref="Z14:AA14"/>
    <mergeCell ref="Z15:AA15"/>
    <mergeCell ref="Z20:AA20"/>
    <mergeCell ref="Z17:AA17"/>
    <mergeCell ref="Z18:AA18"/>
    <mergeCell ref="AH18:AN18"/>
    <mergeCell ref="AH19:AN19"/>
    <mergeCell ref="AH20:AN20"/>
    <mergeCell ref="AH22:AN22"/>
    <mergeCell ref="AH21:AN21"/>
    <mergeCell ref="Z19:AA19"/>
    <mergeCell ref="Z21:AA21"/>
    <mergeCell ref="L5:AD5"/>
    <mergeCell ref="B1:AA1"/>
    <mergeCell ref="AH11:AN11"/>
    <mergeCell ref="AH12:AN12"/>
    <mergeCell ref="G7:G8"/>
    <mergeCell ref="C2:T2"/>
    <mergeCell ref="C3:T3"/>
    <mergeCell ref="C7:C8"/>
    <mergeCell ref="T7:V7"/>
    <mergeCell ref="E7:E8"/>
    <mergeCell ref="J7:R7"/>
    <mergeCell ref="AH7:AN8"/>
    <mergeCell ref="AH10:AN10"/>
    <mergeCell ref="Z11:AA11"/>
    <mergeCell ref="C6:S6"/>
  </mergeCells>
  <conditionalFormatting sqref="K10 K13:K22">
    <cfRule type="cellIs" dxfId="699" priority="253" stopIfTrue="1" operator="notEqual">
      <formula>1</formula>
    </cfRule>
    <cfRule type="cellIs" dxfId="698" priority="254" stopIfTrue="1" operator="equal">
      <formula>1</formula>
    </cfRule>
  </conditionalFormatting>
  <conditionalFormatting sqref="T25">
    <cfRule type="containsBlanks" dxfId="697" priority="147" stopIfTrue="1">
      <formula>LEN(TRIM(T25))=0</formula>
    </cfRule>
    <cfRule type="cellIs" dxfId="696" priority="148" stopIfTrue="1" operator="lessThan">
      <formula>19.999</formula>
    </cfRule>
    <cfRule type="cellIs" dxfId="695" priority="149" stopIfTrue="1" operator="lessThan">
      <formula>39.999</formula>
    </cfRule>
    <cfRule type="cellIs" dxfId="694" priority="150" stopIfTrue="1" operator="lessThan">
      <formula>59.999</formula>
    </cfRule>
    <cfRule type="cellIs" dxfId="693" priority="151" stopIfTrue="1" operator="lessThan">
      <formula>79.999</formula>
    </cfRule>
    <cfRule type="cellIs" dxfId="692" priority="152" stopIfTrue="1" operator="lessThan">
      <formula>89.999</formula>
    </cfRule>
    <cfRule type="cellIs" dxfId="691" priority="153" stopIfTrue="1" operator="between">
      <formula>90</formula>
      <formula>100</formula>
    </cfRule>
  </conditionalFormatting>
  <conditionalFormatting sqref="T24">
    <cfRule type="containsBlanks" dxfId="690" priority="140" stopIfTrue="1">
      <formula>LEN(TRIM(T24))=0</formula>
    </cfRule>
    <cfRule type="cellIs" dxfId="689" priority="141" stopIfTrue="1" operator="lessThan">
      <formula>19.999</formula>
    </cfRule>
    <cfRule type="cellIs" dxfId="688" priority="142" stopIfTrue="1" operator="lessThan">
      <formula>39.999</formula>
    </cfRule>
    <cfRule type="cellIs" dxfId="687" priority="143" stopIfTrue="1" operator="lessThan">
      <formula>59.999</formula>
    </cfRule>
    <cfRule type="cellIs" dxfId="686" priority="144" stopIfTrue="1" operator="lessThan">
      <formula>79.999</formula>
    </cfRule>
    <cfRule type="cellIs" dxfId="685" priority="145" stopIfTrue="1" operator="lessThan">
      <formula>89.999</formula>
    </cfRule>
    <cfRule type="cellIs" dxfId="684" priority="146" stopIfTrue="1" operator="between">
      <formula>90</formula>
      <formula>100</formula>
    </cfRule>
  </conditionalFormatting>
  <conditionalFormatting sqref="J10">
    <cfRule type="cellIs" dxfId="683" priority="128" stopIfTrue="1" operator="notEqual">
      <formula>1</formula>
    </cfRule>
    <cfRule type="cellIs" dxfId="682" priority="129" stopIfTrue="1" operator="equal">
      <formula>1</formula>
    </cfRule>
  </conditionalFormatting>
  <conditionalFormatting sqref="J13">
    <cfRule type="cellIs" dxfId="681" priority="41" stopIfTrue="1" operator="notEqual">
      <formula>1</formula>
    </cfRule>
    <cfRule type="cellIs" dxfId="680" priority="42" stopIfTrue="1" operator="equal">
      <formula>1</formula>
    </cfRule>
  </conditionalFormatting>
  <conditionalFormatting sqref="J15">
    <cfRule type="cellIs" dxfId="679" priority="39" stopIfTrue="1" operator="notEqual">
      <formula>1</formula>
    </cfRule>
    <cfRule type="cellIs" dxfId="678" priority="40" stopIfTrue="1" operator="equal">
      <formula>1</formula>
    </cfRule>
  </conditionalFormatting>
  <conditionalFormatting sqref="J17">
    <cfRule type="cellIs" dxfId="677" priority="37" stopIfTrue="1" operator="notEqual">
      <formula>1</formula>
    </cfRule>
    <cfRule type="cellIs" dxfId="676" priority="38" stopIfTrue="1" operator="equal">
      <formula>1</formula>
    </cfRule>
  </conditionalFormatting>
  <conditionalFormatting sqref="J22">
    <cfRule type="cellIs" dxfId="675" priority="35" stopIfTrue="1" operator="notEqual">
      <formula>1</formula>
    </cfRule>
    <cfRule type="cellIs" dxfId="674" priority="36" stopIfTrue="1" operator="equal">
      <formula>1</formula>
    </cfRule>
  </conditionalFormatting>
  <conditionalFormatting sqref="X10 X13:X22">
    <cfRule type="expression" dxfId="673" priority="273" stopIfTrue="1">
      <formula>#REF!=0</formula>
    </cfRule>
  </conditionalFormatting>
  <pageMargins left="0.7" right="0.7" top="0.75" bottom="0.75" header="0.3" footer="0.3"/>
  <pageSetup paperSize="9" scale="47" orientation="landscape" r:id="rId1"/>
  <colBreaks count="1" manualBreakCount="1">
    <brk id="33" max="1048575" man="1"/>
  </colBreaks>
  <ignoredErrors>
    <ignoredError sqref="T10:T23"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33261" r:id="rId4" name="Button 3405">
              <controlPr defaultSize="0" print="0" autoLine="0" autoPict="0" macro="[0]!ButtonOpenAll">
                <anchor moveWithCells="1" sizeWithCells="1">
                  <from>
                    <xdr:col>2</xdr:col>
                    <xdr:colOff>2857500</xdr:colOff>
                    <xdr:row>3</xdr:row>
                    <xdr:rowOff>76200</xdr:rowOff>
                  </from>
                  <to>
                    <xdr:col>2</xdr:col>
                    <xdr:colOff>3933825</xdr:colOff>
                    <xdr:row>5</xdr:row>
                    <xdr:rowOff>66675</xdr:rowOff>
                  </to>
                </anchor>
              </controlPr>
            </control>
          </mc:Choice>
        </mc:AlternateContent>
        <mc:AlternateContent xmlns:mc="http://schemas.openxmlformats.org/markup-compatibility/2006">
          <mc:Choice Requires="x14">
            <control shapeId="1533468" r:id="rId5" name="Button 3612">
              <controlPr defaultSize="0" print="0" autoLine="0" autoPict="0" macro="[0]!ButtonD2_CloseAll">
                <anchor moveWithCells="1" sizeWithCells="1">
                  <from>
                    <xdr:col>2</xdr:col>
                    <xdr:colOff>4057650</xdr:colOff>
                    <xdr:row>3</xdr:row>
                    <xdr:rowOff>66675</xdr:rowOff>
                  </from>
                  <to>
                    <xdr:col>6</xdr:col>
                    <xdr:colOff>57150</xdr:colOff>
                    <xdr:row>5</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88555558946501"/>
  </sheetPr>
  <dimension ref="A1:AM44"/>
  <sheetViews>
    <sheetView showGridLines="0" showRowColHeaders="0" zoomScale="80" zoomScaleNormal="80" workbookViewId="0">
      <pane ySplit="8" topLeftCell="A9" activePane="bottomLeft" state="frozen"/>
      <selection pane="bottomLeft" activeCell="AG25" sqref="AG25:AM25"/>
    </sheetView>
  </sheetViews>
  <sheetFormatPr defaultRowHeight="15" outlineLevelCol="1" x14ac:dyDescent="0.25"/>
  <cols>
    <col min="1" max="1" width="1.7109375" style="163" customWidth="1"/>
    <col min="2" max="2" width="4.42578125" style="163" customWidth="1"/>
    <col min="3" max="3" width="65.85546875" style="163" customWidth="1"/>
    <col min="4" max="4" width="1.85546875" style="163" customWidth="1" outlineLevel="1"/>
    <col min="5" max="5" width="5.42578125" style="163" customWidth="1" outlineLevel="1"/>
    <col min="6" max="6" width="1.42578125" style="163" customWidth="1" outlineLevel="1"/>
    <col min="7" max="7" width="7.42578125" style="163" customWidth="1" outlineLevel="1"/>
    <col min="8" max="8" width="2.28515625" style="163" customWidth="1"/>
    <col min="9" max="9" width="4" style="163" hidden="1" customWidth="1"/>
    <col min="10"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7.28515625" style="163" customWidth="1"/>
    <col min="19" max="19" width="13.28515625" style="163" customWidth="1"/>
    <col min="20" max="20" width="8.28515625" style="163" hidden="1" customWidth="1"/>
    <col min="21" max="21" width="9"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1:39" ht="39" customHeight="1" x14ac:dyDescent="0.25">
      <c r="A1" s="345"/>
      <c r="B1" s="363" t="s">
        <v>209</v>
      </c>
      <c r="C1" s="363"/>
      <c r="D1" s="363"/>
      <c r="E1" s="363"/>
      <c r="F1" s="363"/>
      <c r="G1" s="363"/>
      <c r="H1" s="363"/>
      <c r="I1" s="363"/>
      <c r="J1" s="363"/>
      <c r="K1" s="363"/>
      <c r="L1" s="363"/>
      <c r="M1" s="363"/>
      <c r="N1" s="363"/>
      <c r="O1" s="363"/>
      <c r="P1" s="363"/>
      <c r="Q1" s="363"/>
      <c r="R1" s="363"/>
      <c r="S1" s="363"/>
      <c r="T1" s="363"/>
      <c r="U1" s="363"/>
      <c r="V1" s="363"/>
      <c r="W1" s="363"/>
      <c r="X1" s="363"/>
      <c r="Y1" s="363"/>
      <c r="Z1" s="363"/>
    </row>
    <row r="2" spans="1:39" x14ac:dyDescent="0.25">
      <c r="B2" s="186"/>
      <c r="C2" s="367" t="s">
        <v>1594</v>
      </c>
      <c r="D2" s="367"/>
      <c r="E2" s="367"/>
      <c r="F2" s="367"/>
      <c r="G2" s="367"/>
      <c r="H2" s="367"/>
      <c r="I2" s="367"/>
      <c r="J2" s="367"/>
      <c r="K2" s="367"/>
      <c r="L2" s="367"/>
      <c r="M2" s="367"/>
      <c r="N2" s="367"/>
      <c r="O2" s="367"/>
      <c r="P2" s="367"/>
      <c r="Q2" s="367"/>
      <c r="R2" s="367"/>
      <c r="S2" s="367"/>
      <c r="T2" s="367"/>
      <c r="U2" s="186"/>
      <c r="V2" s="186"/>
      <c r="W2" s="186"/>
      <c r="X2" s="186"/>
    </row>
    <row r="3" spans="1:39" x14ac:dyDescent="0.25">
      <c r="B3" s="186"/>
      <c r="C3" s="367" t="s">
        <v>1595</v>
      </c>
      <c r="D3" s="367"/>
      <c r="E3" s="367"/>
      <c r="F3" s="367"/>
      <c r="G3" s="367"/>
      <c r="H3" s="367"/>
      <c r="I3" s="367"/>
      <c r="J3" s="367"/>
      <c r="K3" s="367"/>
      <c r="L3" s="367"/>
      <c r="M3" s="367"/>
      <c r="N3" s="367"/>
      <c r="O3" s="367"/>
      <c r="P3" s="367"/>
      <c r="Q3" s="367"/>
      <c r="R3" s="367"/>
      <c r="S3" s="367"/>
      <c r="T3" s="367"/>
      <c r="U3" s="186"/>
      <c r="V3" s="186"/>
      <c r="W3" s="186"/>
      <c r="X3" s="186"/>
    </row>
    <row r="4" spans="1:39" x14ac:dyDescent="0.25">
      <c r="B4" s="161"/>
      <c r="C4" s="162"/>
      <c r="D4" s="162"/>
      <c r="E4" s="162"/>
      <c r="F4" s="162"/>
      <c r="G4" s="162"/>
      <c r="H4" s="162"/>
      <c r="I4" s="162"/>
      <c r="J4" s="162"/>
      <c r="K4" s="162"/>
      <c r="L4" s="162"/>
      <c r="M4" s="162"/>
      <c r="N4" s="162"/>
      <c r="O4" s="162"/>
      <c r="P4" s="162"/>
      <c r="Q4" s="162"/>
      <c r="R4" s="162"/>
      <c r="S4" s="162"/>
      <c r="T4" s="162"/>
      <c r="U4" s="162"/>
      <c r="V4" s="162"/>
      <c r="W4" s="162"/>
      <c r="X4" s="162"/>
    </row>
    <row r="5" spans="1:39" s="166" customFormat="1" ht="14.25" customHeight="1" x14ac:dyDescent="0.25">
      <c r="B5" s="302"/>
      <c r="C5" s="302"/>
      <c r="D5" s="302"/>
      <c r="E5" s="302"/>
      <c r="F5" s="302"/>
      <c r="G5" s="302"/>
      <c r="H5" s="302"/>
      <c r="I5" s="302"/>
      <c r="J5" s="302"/>
      <c r="K5" s="366"/>
      <c r="L5" s="366"/>
      <c r="M5" s="366"/>
      <c r="N5" s="366"/>
      <c r="O5" s="366"/>
      <c r="P5" s="366"/>
      <c r="Q5" s="366"/>
      <c r="R5" s="366"/>
      <c r="S5" s="366"/>
      <c r="T5" s="366"/>
      <c r="U5" s="366"/>
      <c r="V5" s="366"/>
      <c r="W5" s="366"/>
      <c r="X5" s="366"/>
      <c r="Y5" s="366"/>
      <c r="Z5" s="366"/>
      <c r="AA5" s="366"/>
      <c r="AB5" s="366"/>
      <c r="AC5" s="366"/>
    </row>
    <row r="6" spans="1:39" s="166" customFormat="1" x14ac:dyDescent="0.25">
      <c r="B6" s="167"/>
      <c r="C6" s="454"/>
      <c r="D6" s="454"/>
      <c r="E6" s="454"/>
      <c r="F6" s="454"/>
      <c r="G6" s="454"/>
      <c r="H6" s="454"/>
      <c r="I6" s="454"/>
      <c r="J6" s="454"/>
      <c r="K6" s="454"/>
      <c r="L6" s="454"/>
      <c r="M6" s="454"/>
      <c r="N6" s="454"/>
      <c r="O6" s="454"/>
      <c r="P6" s="454"/>
      <c r="Q6" s="454"/>
      <c r="R6" s="167"/>
      <c r="S6" s="167"/>
      <c r="T6" s="167"/>
      <c r="U6" s="167"/>
      <c r="V6" s="167"/>
      <c r="W6" s="167"/>
      <c r="X6" s="167"/>
    </row>
    <row r="7" spans="1:39" s="166" customFormat="1" ht="37.5" customHeight="1" x14ac:dyDescent="0.25">
      <c r="B7" s="181"/>
      <c r="C7" s="356" t="s">
        <v>210</v>
      </c>
      <c r="D7" s="338"/>
      <c r="E7" s="359" t="s">
        <v>211</v>
      </c>
      <c r="F7" s="339"/>
      <c r="G7" s="359" t="s">
        <v>212</v>
      </c>
      <c r="H7" s="168"/>
      <c r="I7" s="361" t="s">
        <v>1694</v>
      </c>
      <c r="J7" s="362"/>
      <c r="K7" s="362"/>
      <c r="L7" s="362"/>
      <c r="M7" s="362"/>
      <c r="N7" s="362"/>
      <c r="O7" s="362"/>
      <c r="P7" s="362"/>
      <c r="Q7" s="362"/>
      <c r="R7" s="169"/>
      <c r="S7" s="360" t="s">
        <v>213</v>
      </c>
      <c r="T7" s="360"/>
      <c r="U7" s="360"/>
      <c r="V7" s="170"/>
      <c r="W7" s="170"/>
      <c r="X7" s="170"/>
      <c r="Y7" s="170"/>
      <c r="AG7" s="356" t="s">
        <v>214</v>
      </c>
      <c r="AH7" s="356"/>
      <c r="AI7" s="356"/>
      <c r="AJ7" s="356"/>
      <c r="AK7" s="356"/>
      <c r="AL7" s="356"/>
      <c r="AM7" s="356"/>
    </row>
    <row r="8" spans="1:39" s="166" customFormat="1" ht="80.25" customHeight="1" x14ac:dyDescent="0.25">
      <c r="B8" s="181"/>
      <c r="C8" s="356"/>
      <c r="D8" s="338"/>
      <c r="E8" s="359"/>
      <c r="F8" s="340"/>
      <c r="G8" s="359"/>
      <c r="H8" s="168"/>
      <c r="I8" s="172" t="s">
        <v>279</v>
      </c>
      <c r="J8" s="172" t="s">
        <v>280</v>
      </c>
      <c r="K8" s="192">
        <v>0</v>
      </c>
      <c r="L8" s="192">
        <v>0.2</v>
      </c>
      <c r="M8" s="192">
        <v>0.4</v>
      </c>
      <c r="N8" s="192">
        <v>0.6</v>
      </c>
      <c r="O8" s="192">
        <v>0.8</v>
      </c>
      <c r="P8" s="192">
        <v>1</v>
      </c>
      <c r="Q8" s="193" t="s">
        <v>215</v>
      </c>
      <c r="S8" s="174"/>
      <c r="T8" s="174" t="s">
        <v>281</v>
      </c>
      <c r="U8" s="173" t="s">
        <v>282</v>
      </c>
      <c r="V8" s="171"/>
      <c r="X8" s="171"/>
      <c r="AG8" s="356"/>
      <c r="AH8" s="356"/>
      <c r="AI8" s="356"/>
      <c r="AJ8" s="356"/>
      <c r="AK8" s="356"/>
      <c r="AL8" s="356"/>
      <c r="AM8" s="356"/>
    </row>
    <row r="9" spans="1:39" ht="42" customHeight="1" x14ac:dyDescent="0.25">
      <c r="H9" s="139"/>
      <c r="J9" s="45"/>
      <c r="K9" s="45"/>
      <c r="L9" s="45"/>
      <c r="M9" s="45"/>
      <c r="N9" s="45"/>
      <c r="O9" s="46"/>
      <c r="P9" s="129"/>
      <c r="Q9" s="130"/>
      <c r="S9" s="47"/>
      <c r="T9" s="47"/>
      <c r="U9" s="46"/>
      <c r="V9" s="163" t="s">
        <v>283</v>
      </c>
      <c r="W9" s="163" t="s">
        <v>284</v>
      </c>
      <c r="Y9" s="131" t="s">
        <v>216</v>
      </c>
    </row>
    <row r="10" spans="1:39" ht="82.5" customHeight="1" x14ac:dyDescent="0.25">
      <c r="A10" s="163" t="s">
        <v>217</v>
      </c>
      <c r="B10" s="301">
        <v>1</v>
      </c>
      <c r="C10" s="154" t="s">
        <v>218</v>
      </c>
      <c r="D10" s="189"/>
      <c r="E10" s="279" t="s">
        <v>219</v>
      </c>
      <c r="F10" s="276"/>
      <c r="G10" s="247" t="s">
        <v>220</v>
      </c>
      <c r="H10" s="139"/>
      <c r="I10" s="137">
        <f>SUM(K10:P10)</f>
        <v>0</v>
      </c>
      <c r="J10" s="137">
        <f>SUM(K10:P10)</f>
        <v>0</v>
      </c>
      <c r="K10" s="135"/>
      <c r="L10" s="135"/>
      <c r="M10" s="135"/>
      <c r="N10" s="135"/>
      <c r="O10" s="136"/>
      <c r="P10" s="197"/>
      <c r="Q10" s="136"/>
      <c r="S10" s="138" t="str">
        <f>IF(SUM(K10:P10)=1,((K10*0)+(L10*20)+(M10*40)+(N10*60)+(O10*80)+(P10*100)),"")</f>
        <v/>
      </c>
      <c r="T10" s="160" t="e">
        <f>1/$I$29</f>
        <v>#DIV/0!</v>
      </c>
      <c r="U10" s="140" t="e">
        <f t="shared" ref="U10" si="0">1/$J$29</f>
        <v>#DIV/0!</v>
      </c>
      <c r="V10" s="152" t="e">
        <f>IF(Q10=1,0,S10*T10)</f>
        <v>#VALUE!</v>
      </c>
      <c r="W10" s="48" t="e">
        <f>IF(Q10=1,0,S10*U10)</f>
        <v>#VALUE!</v>
      </c>
      <c r="Y10" s="368"/>
      <c r="Z10" s="368"/>
      <c r="AG10" s="358" t="s">
        <v>1596</v>
      </c>
      <c r="AH10" s="358"/>
      <c r="AI10" s="358"/>
      <c r="AJ10" s="358"/>
      <c r="AK10" s="358"/>
      <c r="AL10" s="358"/>
      <c r="AM10" s="358"/>
    </row>
    <row r="11" spans="1:39" ht="75" customHeight="1" x14ac:dyDescent="0.25">
      <c r="B11" s="301" t="s">
        <v>221</v>
      </c>
      <c r="C11" s="158" t="s">
        <v>222</v>
      </c>
      <c r="D11" s="189"/>
      <c r="E11" s="279" t="s">
        <v>223</v>
      </c>
      <c r="F11" s="276"/>
      <c r="G11" s="280"/>
      <c r="H11" s="139"/>
      <c r="I11" s="165"/>
      <c r="J11" s="137">
        <f t="shared" ref="J11" si="1">SUM(K11:P11)</f>
        <v>0</v>
      </c>
      <c r="K11" s="135"/>
      <c r="L11" s="135"/>
      <c r="M11" s="135"/>
      <c r="N11" s="135"/>
      <c r="O11" s="136"/>
      <c r="P11" s="135"/>
      <c r="Q11" s="136"/>
      <c r="S11" s="138" t="str">
        <f t="shared" ref="S11" si="2">IF(SUM(K11:P11)=1,((K11*0)+(L11*20)+(M11*40)+(N11*60)+(O11*80)+(P11*100)),"")</f>
        <v/>
      </c>
      <c r="T11" s="160"/>
      <c r="U11" s="140" t="e">
        <f t="shared" ref="U11" si="3">1/$J$29</f>
        <v>#DIV/0!</v>
      </c>
      <c r="V11" s="152"/>
      <c r="W11" s="48" t="e">
        <f t="shared" ref="W11" si="4">IF(Q11=1,0,S11*U11)</f>
        <v>#VALUE!</v>
      </c>
      <c r="Y11" s="355"/>
      <c r="Z11" s="355"/>
      <c r="AG11" s="358" t="s">
        <v>1597</v>
      </c>
      <c r="AH11" s="358"/>
      <c r="AI11" s="358"/>
      <c r="AJ11" s="358"/>
      <c r="AK11" s="358"/>
      <c r="AL11" s="358"/>
      <c r="AM11" s="358"/>
    </row>
    <row r="12" spans="1:39" ht="73.5" customHeight="1" x14ac:dyDescent="0.25">
      <c r="B12" s="301">
        <v>2</v>
      </c>
      <c r="C12" s="154" t="s">
        <v>224</v>
      </c>
      <c r="D12" s="189"/>
      <c r="E12" s="279" t="s">
        <v>225</v>
      </c>
      <c r="F12" s="276"/>
      <c r="G12" s="247" t="s">
        <v>226</v>
      </c>
      <c r="H12" s="132"/>
      <c r="I12" s="137">
        <f>SUM(K12:P12)</f>
        <v>0</v>
      </c>
      <c r="J12" s="137">
        <f t="shared" ref="J12" si="5">SUM(K12:P12)</f>
        <v>0</v>
      </c>
      <c r="K12" s="135"/>
      <c r="L12" s="135"/>
      <c r="M12" s="135"/>
      <c r="N12" s="135"/>
      <c r="O12" s="136"/>
      <c r="P12" s="135"/>
      <c r="Q12" s="136"/>
      <c r="S12" s="138" t="str">
        <f t="shared" ref="S12" si="6">IF(SUM(K12:P12)=1,((K12*0)+(L12*20)+(M12*40)+(N12*60)+(O12*80)+(P12*100)),"")</f>
        <v/>
      </c>
      <c r="T12" s="160" t="e">
        <f>1/$I$29</f>
        <v>#DIV/0!</v>
      </c>
      <c r="U12" s="140" t="e">
        <f t="shared" ref="U12:U28" si="7">1/$J$29</f>
        <v>#DIV/0!</v>
      </c>
      <c r="V12" s="152" t="e">
        <f>IF(Q12=1,0,S12*T12)</f>
        <v>#VALUE!</v>
      </c>
      <c r="W12" s="48" t="e">
        <f t="shared" ref="W12" si="8">IF(Q12=1,0,S12*U12)</f>
        <v>#VALUE!</v>
      </c>
      <c r="Y12" s="368"/>
      <c r="Z12" s="368"/>
      <c r="AG12" s="358" t="s">
        <v>1598</v>
      </c>
      <c r="AH12" s="358"/>
      <c r="AI12" s="358"/>
      <c r="AJ12" s="358"/>
      <c r="AK12" s="358"/>
      <c r="AL12" s="358"/>
      <c r="AM12" s="358"/>
    </row>
    <row r="13" spans="1:39" ht="52.5" customHeight="1" x14ac:dyDescent="0.25">
      <c r="B13" s="301" t="s">
        <v>227</v>
      </c>
      <c r="C13" s="155" t="s">
        <v>228</v>
      </c>
      <c r="D13" s="189"/>
      <c r="E13" s="279" t="s">
        <v>229</v>
      </c>
      <c r="F13" s="276"/>
      <c r="G13" s="280"/>
      <c r="H13" s="139"/>
      <c r="I13" s="165"/>
      <c r="J13" s="137">
        <f t="shared" ref="J13:J28" si="9">SUM(K13:P13)</f>
        <v>0</v>
      </c>
      <c r="K13" s="135"/>
      <c r="L13" s="135"/>
      <c r="M13" s="135"/>
      <c r="N13" s="135"/>
      <c r="O13" s="136"/>
      <c r="P13" s="135"/>
      <c r="Q13" s="136"/>
      <c r="S13" s="138" t="str">
        <f t="shared" ref="S13:S28" si="10">IF(SUM(K13:P13)=1,((K13*0)+(L13*20)+(M13*40)+(N13*60)+(O13*80)+(P13*100)),"")</f>
        <v/>
      </c>
      <c r="T13" s="138"/>
      <c r="U13" s="140" t="e">
        <f t="shared" si="7"/>
        <v>#DIV/0!</v>
      </c>
      <c r="V13" s="152"/>
      <c r="W13" s="48" t="e">
        <f t="shared" ref="W13:W28" si="11">IF(Q13=1,0,S13*U13)</f>
        <v>#VALUE!</v>
      </c>
      <c r="Y13" s="355"/>
      <c r="Z13" s="355"/>
      <c r="AG13" s="345"/>
      <c r="AH13" s="345"/>
      <c r="AI13" s="345"/>
      <c r="AJ13" s="345"/>
      <c r="AK13" s="345"/>
      <c r="AL13" s="345"/>
      <c r="AM13" s="345"/>
    </row>
    <row r="14" spans="1:39" ht="45.75" customHeight="1" x14ac:dyDescent="0.25">
      <c r="B14" s="301" t="s">
        <v>230</v>
      </c>
      <c r="C14" s="175" t="s">
        <v>231</v>
      </c>
      <c r="D14" s="195"/>
      <c r="E14" s="279" t="s">
        <v>232</v>
      </c>
      <c r="F14" s="282"/>
      <c r="G14" s="247" t="s">
        <v>233</v>
      </c>
      <c r="H14" s="128"/>
      <c r="I14" s="165"/>
      <c r="J14" s="137">
        <f t="shared" si="9"/>
        <v>0</v>
      </c>
      <c r="K14" s="135"/>
      <c r="L14" s="135"/>
      <c r="M14" s="135"/>
      <c r="N14" s="135"/>
      <c r="O14" s="136"/>
      <c r="P14" s="135"/>
      <c r="Q14" s="136"/>
      <c r="S14" s="138" t="str">
        <f t="shared" si="10"/>
        <v/>
      </c>
      <c r="T14" s="160"/>
      <c r="U14" s="140" t="e">
        <f t="shared" si="7"/>
        <v>#DIV/0!</v>
      </c>
      <c r="V14" s="152"/>
      <c r="W14" s="48" t="e">
        <f t="shared" si="11"/>
        <v>#VALUE!</v>
      </c>
      <c r="Y14" s="355"/>
      <c r="Z14" s="355"/>
      <c r="AG14" s="358" t="s">
        <v>1599</v>
      </c>
      <c r="AH14" s="358"/>
      <c r="AI14" s="358"/>
      <c r="AJ14" s="358"/>
      <c r="AK14" s="358"/>
      <c r="AL14" s="358"/>
      <c r="AM14" s="358"/>
    </row>
    <row r="15" spans="1:39" ht="50.25" customHeight="1" x14ac:dyDescent="0.25">
      <c r="B15" s="301" t="s">
        <v>234</v>
      </c>
      <c r="C15" s="156" t="s">
        <v>235</v>
      </c>
      <c r="D15" s="189"/>
      <c r="E15" s="279" t="s">
        <v>236</v>
      </c>
      <c r="F15" s="276"/>
      <c r="G15" s="280"/>
      <c r="H15" s="128"/>
      <c r="I15" s="165"/>
      <c r="J15" s="137">
        <f t="shared" si="9"/>
        <v>0</v>
      </c>
      <c r="K15" s="135"/>
      <c r="L15" s="135"/>
      <c r="M15" s="135"/>
      <c r="N15" s="135"/>
      <c r="O15" s="136"/>
      <c r="P15" s="135"/>
      <c r="Q15" s="136"/>
      <c r="S15" s="138" t="str">
        <f t="shared" si="10"/>
        <v/>
      </c>
      <c r="T15" s="160"/>
      <c r="U15" s="140" t="e">
        <f t="shared" si="7"/>
        <v>#DIV/0!</v>
      </c>
      <c r="V15" s="152"/>
      <c r="W15" s="48" t="e">
        <f t="shared" si="11"/>
        <v>#VALUE!</v>
      </c>
      <c r="Y15" s="355"/>
      <c r="Z15" s="355"/>
      <c r="AG15" s="358" t="s">
        <v>1600</v>
      </c>
      <c r="AH15" s="358"/>
      <c r="AI15" s="358"/>
      <c r="AJ15" s="358"/>
      <c r="AK15" s="358"/>
      <c r="AL15" s="358"/>
      <c r="AM15" s="358"/>
    </row>
    <row r="16" spans="1:39" ht="53.25" customHeight="1" x14ac:dyDescent="0.25">
      <c r="B16" s="301" t="s">
        <v>237</v>
      </c>
      <c r="C16" s="156" t="s">
        <v>238</v>
      </c>
      <c r="D16" s="189"/>
      <c r="E16" s="279" t="s">
        <v>239</v>
      </c>
      <c r="F16" s="276"/>
      <c r="G16" s="280"/>
      <c r="H16" s="128"/>
      <c r="I16" s="165"/>
      <c r="J16" s="137">
        <f t="shared" si="9"/>
        <v>0</v>
      </c>
      <c r="K16" s="135"/>
      <c r="L16" s="135"/>
      <c r="M16" s="135"/>
      <c r="N16" s="135"/>
      <c r="O16" s="136"/>
      <c r="P16" s="135"/>
      <c r="Q16" s="136"/>
      <c r="S16" s="138" t="str">
        <f t="shared" si="10"/>
        <v/>
      </c>
      <c r="T16" s="160"/>
      <c r="U16" s="140" t="e">
        <f t="shared" si="7"/>
        <v>#DIV/0!</v>
      </c>
      <c r="V16" s="152"/>
      <c r="W16" s="48" t="e">
        <f t="shared" si="11"/>
        <v>#VALUE!</v>
      </c>
      <c r="Y16" s="355"/>
      <c r="Z16" s="355"/>
      <c r="AG16" s="358" t="s">
        <v>1601</v>
      </c>
      <c r="AH16" s="358"/>
      <c r="AI16" s="358"/>
      <c r="AJ16" s="358"/>
      <c r="AK16" s="358"/>
      <c r="AL16" s="358"/>
      <c r="AM16" s="358"/>
    </row>
    <row r="17" spans="2:39" ht="45.75" customHeight="1" x14ac:dyDescent="0.25">
      <c r="B17" s="301" t="s">
        <v>240</v>
      </c>
      <c r="C17" s="156" t="s">
        <v>241</v>
      </c>
      <c r="D17" s="189"/>
      <c r="E17" s="279" t="s">
        <v>242</v>
      </c>
      <c r="F17" s="276"/>
      <c r="G17" s="280"/>
      <c r="H17" s="128"/>
      <c r="I17" s="165"/>
      <c r="J17" s="137">
        <f t="shared" si="9"/>
        <v>0</v>
      </c>
      <c r="K17" s="135"/>
      <c r="L17" s="135"/>
      <c r="M17" s="135"/>
      <c r="N17" s="135"/>
      <c r="O17" s="136"/>
      <c r="P17" s="135"/>
      <c r="Q17" s="136"/>
      <c r="S17" s="138" t="str">
        <f t="shared" si="10"/>
        <v/>
      </c>
      <c r="T17" s="160"/>
      <c r="U17" s="140" t="e">
        <f t="shared" si="7"/>
        <v>#DIV/0!</v>
      </c>
      <c r="V17" s="152"/>
      <c r="W17" s="48" t="e">
        <f t="shared" si="11"/>
        <v>#VALUE!</v>
      </c>
      <c r="Y17" s="355"/>
      <c r="Z17" s="355"/>
      <c r="AG17" s="358" t="s">
        <v>1602</v>
      </c>
      <c r="AH17" s="358"/>
      <c r="AI17" s="358"/>
      <c r="AJ17" s="358"/>
      <c r="AK17" s="358"/>
      <c r="AL17" s="358"/>
      <c r="AM17" s="358"/>
    </row>
    <row r="18" spans="2:39" ht="49.5" customHeight="1" x14ac:dyDescent="0.25">
      <c r="B18" s="301" t="s">
        <v>243</v>
      </c>
      <c r="C18" s="156" t="s">
        <v>244</v>
      </c>
      <c r="D18" s="189"/>
      <c r="E18" s="279" t="s">
        <v>245</v>
      </c>
      <c r="F18" s="276"/>
      <c r="G18" s="280"/>
      <c r="H18" s="128"/>
      <c r="I18" s="165"/>
      <c r="J18" s="137">
        <f t="shared" si="9"/>
        <v>0</v>
      </c>
      <c r="K18" s="135"/>
      <c r="L18" s="135"/>
      <c r="M18" s="135"/>
      <c r="N18" s="135"/>
      <c r="O18" s="136"/>
      <c r="P18" s="135"/>
      <c r="Q18" s="136"/>
      <c r="S18" s="138" t="str">
        <f t="shared" si="10"/>
        <v/>
      </c>
      <c r="T18" s="160"/>
      <c r="U18" s="140" t="e">
        <f t="shared" si="7"/>
        <v>#DIV/0!</v>
      </c>
      <c r="V18" s="152"/>
      <c r="W18" s="48" t="e">
        <f t="shared" si="11"/>
        <v>#VALUE!</v>
      </c>
      <c r="Y18" s="355"/>
      <c r="Z18" s="355"/>
      <c r="AG18" s="358" t="s">
        <v>1603</v>
      </c>
      <c r="AH18" s="358"/>
      <c r="AI18" s="358"/>
      <c r="AJ18" s="358"/>
      <c r="AK18" s="358"/>
      <c r="AL18" s="358"/>
      <c r="AM18" s="358"/>
    </row>
    <row r="19" spans="2:39" ht="49.5" customHeight="1" x14ac:dyDescent="0.25">
      <c r="B19" s="301" t="s">
        <v>246</v>
      </c>
      <c r="C19" s="156" t="s">
        <v>247</v>
      </c>
      <c r="D19" s="189"/>
      <c r="E19" s="279" t="s">
        <v>248</v>
      </c>
      <c r="F19" s="276"/>
      <c r="G19" s="280"/>
      <c r="H19" s="128"/>
      <c r="I19" s="165"/>
      <c r="J19" s="137">
        <f t="shared" si="9"/>
        <v>0</v>
      </c>
      <c r="K19" s="135"/>
      <c r="L19" s="135"/>
      <c r="M19" s="135"/>
      <c r="N19" s="135"/>
      <c r="O19" s="136"/>
      <c r="P19" s="135"/>
      <c r="Q19" s="136"/>
      <c r="S19" s="138" t="str">
        <f t="shared" si="10"/>
        <v/>
      </c>
      <c r="T19" s="160"/>
      <c r="U19" s="140" t="e">
        <f t="shared" si="7"/>
        <v>#DIV/0!</v>
      </c>
      <c r="V19" s="152"/>
      <c r="W19" s="48" t="e">
        <f t="shared" si="11"/>
        <v>#VALUE!</v>
      </c>
      <c r="Y19" s="355"/>
      <c r="Z19" s="355"/>
      <c r="AG19" s="358" t="s">
        <v>1604</v>
      </c>
      <c r="AH19" s="358"/>
      <c r="AI19" s="358"/>
      <c r="AJ19" s="358"/>
      <c r="AK19" s="358"/>
      <c r="AL19" s="358"/>
      <c r="AM19" s="358"/>
    </row>
    <row r="20" spans="2:39" ht="51" customHeight="1" x14ac:dyDescent="0.25">
      <c r="B20" s="301" t="s">
        <v>249</v>
      </c>
      <c r="C20" s="156" t="s">
        <v>250</v>
      </c>
      <c r="D20" s="189"/>
      <c r="E20" s="279" t="s">
        <v>251</v>
      </c>
      <c r="F20" s="276"/>
      <c r="G20" s="280"/>
      <c r="H20" s="128"/>
      <c r="I20" s="165"/>
      <c r="J20" s="137">
        <f t="shared" si="9"/>
        <v>0</v>
      </c>
      <c r="K20" s="135"/>
      <c r="L20" s="135"/>
      <c r="M20" s="135"/>
      <c r="N20" s="135"/>
      <c r="O20" s="136"/>
      <c r="P20" s="135"/>
      <c r="Q20" s="136"/>
      <c r="S20" s="138" t="str">
        <f t="shared" si="10"/>
        <v/>
      </c>
      <c r="T20" s="160"/>
      <c r="U20" s="140" t="e">
        <f t="shared" si="7"/>
        <v>#DIV/0!</v>
      </c>
      <c r="V20" s="152"/>
      <c r="W20" s="48" t="e">
        <f t="shared" si="11"/>
        <v>#VALUE!</v>
      </c>
      <c r="Y20" s="355"/>
      <c r="Z20" s="355"/>
      <c r="AG20" s="358" t="s">
        <v>1605</v>
      </c>
      <c r="AH20" s="358"/>
      <c r="AI20" s="358"/>
      <c r="AJ20" s="358"/>
      <c r="AK20" s="358"/>
      <c r="AL20" s="358"/>
      <c r="AM20" s="358"/>
    </row>
    <row r="21" spans="2:39" ht="52.5" customHeight="1" x14ac:dyDescent="0.25">
      <c r="B21" s="301" t="s">
        <v>252</v>
      </c>
      <c r="C21" s="157" t="s">
        <v>253</v>
      </c>
      <c r="D21" s="189"/>
      <c r="E21" s="279" t="s">
        <v>254</v>
      </c>
      <c r="F21" s="276"/>
      <c r="G21" s="280"/>
      <c r="H21" s="128"/>
      <c r="I21" s="165"/>
      <c r="J21" s="137">
        <f t="shared" si="9"/>
        <v>0</v>
      </c>
      <c r="K21" s="135"/>
      <c r="L21" s="135"/>
      <c r="M21" s="135"/>
      <c r="N21" s="135"/>
      <c r="O21" s="136"/>
      <c r="P21" s="135"/>
      <c r="Q21" s="136"/>
      <c r="S21" s="138" t="str">
        <f t="shared" si="10"/>
        <v/>
      </c>
      <c r="T21" s="160"/>
      <c r="U21" s="140" t="e">
        <f t="shared" si="7"/>
        <v>#DIV/0!</v>
      </c>
      <c r="V21" s="152"/>
      <c r="W21" s="48" t="e">
        <f t="shared" si="11"/>
        <v>#VALUE!</v>
      </c>
      <c r="Y21" s="355"/>
      <c r="Z21" s="355"/>
      <c r="AG21" s="358" t="s">
        <v>1606</v>
      </c>
      <c r="AH21" s="358"/>
      <c r="AI21" s="358"/>
      <c r="AJ21" s="358"/>
      <c r="AK21" s="358"/>
      <c r="AL21" s="358"/>
      <c r="AM21" s="358"/>
    </row>
    <row r="22" spans="2:39" ht="51" customHeight="1" x14ac:dyDescent="0.25">
      <c r="B22" s="301">
        <v>3</v>
      </c>
      <c r="C22" s="154" t="s">
        <v>255</v>
      </c>
      <c r="D22" s="189"/>
      <c r="E22" s="279" t="s">
        <v>256</v>
      </c>
      <c r="F22" s="276"/>
      <c r="G22" s="280"/>
      <c r="H22" s="128"/>
      <c r="I22" s="137">
        <f>SUM(K22:P22)</f>
        <v>0</v>
      </c>
      <c r="J22" s="137">
        <f t="shared" si="9"/>
        <v>0</v>
      </c>
      <c r="K22" s="135"/>
      <c r="L22" s="135"/>
      <c r="M22" s="135"/>
      <c r="N22" s="135"/>
      <c r="O22" s="136"/>
      <c r="P22" s="135"/>
      <c r="Q22" s="136"/>
      <c r="S22" s="138" t="str">
        <f t="shared" si="10"/>
        <v/>
      </c>
      <c r="T22" s="160" t="e">
        <f>1/$I$29</f>
        <v>#DIV/0!</v>
      </c>
      <c r="U22" s="140" t="e">
        <f t="shared" si="7"/>
        <v>#DIV/0!</v>
      </c>
      <c r="V22" s="152" t="e">
        <f>IF(Q22=1,0,S22*T22)</f>
        <v>#VALUE!</v>
      </c>
      <c r="W22" s="48" t="e">
        <f t="shared" si="11"/>
        <v>#VALUE!</v>
      </c>
      <c r="Y22" s="355"/>
      <c r="Z22" s="355"/>
      <c r="AG22" s="345"/>
      <c r="AH22" s="345"/>
      <c r="AI22" s="345"/>
      <c r="AJ22" s="345"/>
      <c r="AK22" s="345"/>
      <c r="AL22" s="345"/>
      <c r="AM22" s="345"/>
    </row>
    <row r="23" spans="2:39" ht="48.75" customHeight="1" x14ac:dyDescent="0.25">
      <c r="B23" s="301">
        <v>4</v>
      </c>
      <c r="C23" s="154" t="s">
        <v>257</v>
      </c>
      <c r="D23" s="189"/>
      <c r="E23" s="279" t="s">
        <v>258</v>
      </c>
      <c r="F23" s="276"/>
      <c r="G23" s="247" t="s">
        <v>259</v>
      </c>
      <c r="H23" s="128"/>
      <c r="I23" s="137">
        <f>SUM(K23:P23)</f>
        <v>0</v>
      </c>
      <c r="J23" s="137">
        <f t="shared" si="9"/>
        <v>0</v>
      </c>
      <c r="K23" s="135"/>
      <c r="L23" s="135"/>
      <c r="M23" s="135"/>
      <c r="N23" s="135"/>
      <c r="O23" s="197"/>
      <c r="P23" s="135"/>
      <c r="Q23" s="136"/>
      <c r="S23" s="138" t="str">
        <f t="shared" si="10"/>
        <v/>
      </c>
      <c r="T23" s="160" t="e">
        <f>1/$I$29</f>
        <v>#DIV/0!</v>
      </c>
      <c r="U23" s="140" t="e">
        <f t="shared" si="7"/>
        <v>#DIV/0!</v>
      </c>
      <c r="V23" s="152" t="e">
        <f>IF(Q23=1,0,S23*T23)</f>
        <v>#VALUE!</v>
      </c>
      <c r="W23" s="48" t="e">
        <f t="shared" si="11"/>
        <v>#VALUE!</v>
      </c>
      <c r="Y23" s="355"/>
      <c r="Z23" s="355"/>
      <c r="AG23" s="358" t="s">
        <v>1607</v>
      </c>
      <c r="AH23" s="358"/>
      <c r="AI23" s="358"/>
      <c r="AJ23" s="358"/>
      <c r="AK23" s="358"/>
      <c r="AL23" s="358"/>
      <c r="AM23" s="358"/>
    </row>
    <row r="24" spans="2:39" ht="68.25" customHeight="1" x14ac:dyDescent="0.25">
      <c r="B24" s="301">
        <v>5</v>
      </c>
      <c r="C24" s="154" t="s">
        <v>260</v>
      </c>
      <c r="D24" s="189"/>
      <c r="E24" s="279" t="s">
        <v>261</v>
      </c>
      <c r="F24" s="276"/>
      <c r="G24" s="247" t="s">
        <v>262</v>
      </c>
      <c r="H24" s="128"/>
      <c r="I24" s="137">
        <f>SUM(K24:P24)</f>
        <v>0</v>
      </c>
      <c r="J24" s="137">
        <f t="shared" si="9"/>
        <v>0</v>
      </c>
      <c r="K24" s="135"/>
      <c r="L24" s="135"/>
      <c r="M24" s="135"/>
      <c r="N24" s="135"/>
      <c r="O24" s="136"/>
      <c r="P24" s="135"/>
      <c r="Q24" s="136"/>
      <c r="S24" s="138" t="str">
        <f t="shared" si="10"/>
        <v/>
      </c>
      <c r="T24" s="160" t="e">
        <f>1/$I$29</f>
        <v>#DIV/0!</v>
      </c>
      <c r="U24" s="140" t="e">
        <f t="shared" si="7"/>
        <v>#DIV/0!</v>
      </c>
      <c r="V24" s="152" t="e">
        <f>IF(Q24=1,0,S24*T24)</f>
        <v>#VALUE!</v>
      </c>
      <c r="W24" s="48" t="e">
        <f t="shared" si="11"/>
        <v>#VALUE!</v>
      </c>
      <c r="Y24" s="355"/>
      <c r="Z24" s="355"/>
      <c r="AG24" s="358" t="s">
        <v>1608</v>
      </c>
      <c r="AH24" s="358"/>
      <c r="AI24" s="358"/>
      <c r="AJ24" s="358"/>
      <c r="AK24" s="358"/>
      <c r="AL24" s="358"/>
      <c r="AM24" s="358"/>
    </row>
    <row r="25" spans="2:39" ht="51" customHeight="1" x14ac:dyDescent="0.25">
      <c r="B25" s="301">
        <v>6</v>
      </c>
      <c r="C25" s="154" t="s">
        <v>263</v>
      </c>
      <c r="D25" s="189"/>
      <c r="E25" s="279" t="s">
        <v>264</v>
      </c>
      <c r="F25" s="276"/>
      <c r="G25" s="280"/>
      <c r="H25" s="128"/>
      <c r="I25" s="137">
        <f>SUM(K25:P25)</f>
        <v>0</v>
      </c>
      <c r="J25" s="137">
        <f t="shared" si="9"/>
        <v>0</v>
      </c>
      <c r="K25" s="135"/>
      <c r="L25" s="135"/>
      <c r="M25" s="135"/>
      <c r="N25" s="135"/>
      <c r="O25" s="136"/>
      <c r="P25" s="135"/>
      <c r="Q25" s="136"/>
      <c r="S25" s="138" t="str">
        <f t="shared" si="10"/>
        <v/>
      </c>
      <c r="T25" s="160" t="e">
        <f>1/$I$29</f>
        <v>#DIV/0!</v>
      </c>
      <c r="U25" s="140" t="e">
        <f t="shared" si="7"/>
        <v>#DIV/0!</v>
      </c>
      <c r="V25" s="152" t="e">
        <f>IF(Q25=1,0,S25*T25)</f>
        <v>#VALUE!</v>
      </c>
      <c r="W25" s="48" t="e">
        <f t="shared" si="11"/>
        <v>#VALUE!</v>
      </c>
      <c r="Y25" s="355"/>
      <c r="Z25" s="355"/>
      <c r="AG25" s="358" t="s">
        <v>1609</v>
      </c>
      <c r="AH25" s="358"/>
      <c r="AI25" s="358"/>
      <c r="AJ25" s="358"/>
      <c r="AK25" s="358"/>
      <c r="AL25" s="358"/>
      <c r="AM25" s="358"/>
    </row>
    <row r="26" spans="2:39" ht="45.75" customHeight="1" x14ac:dyDescent="0.25">
      <c r="B26" s="301" t="s">
        <v>265</v>
      </c>
      <c r="C26" s="155" t="s">
        <v>266</v>
      </c>
      <c r="D26" s="189"/>
      <c r="E26" s="279" t="s">
        <v>267</v>
      </c>
      <c r="F26" s="276"/>
      <c r="G26" s="247" t="s">
        <v>268</v>
      </c>
      <c r="H26" s="128"/>
      <c r="I26" s="165"/>
      <c r="J26" s="137">
        <f t="shared" si="9"/>
        <v>0</v>
      </c>
      <c r="K26" s="135"/>
      <c r="L26" s="135"/>
      <c r="M26" s="135"/>
      <c r="N26" s="135"/>
      <c r="O26" s="136"/>
      <c r="P26" s="135"/>
      <c r="Q26" s="136"/>
      <c r="S26" s="138" t="str">
        <f t="shared" si="10"/>
        <v/>
      </c>
      <c r="T26" s="160"/>
      <c r="U26" s="140" t="e">
        <f t="shared" si="7"/>
        <v>#DIV/0!</v>
      </c>
      <c r="V26" s="152"/>
      <c r="W26" s="48" t="e">
        <f t="shared" si="11"/>
        <v>#VALUE!</v>
      </c>
      <c r="Y26" s="355"/>
      <c r="Z26" s="355"/>
      <c r="AG26" s="358" t="s">
        <v>1610</v>
      </c>
      <c r="AH26" s="358"/>
      <c r="AI26" s="358"/>
      <c r="AJ26" s="358"/>
      <c r="AK26" s="358"/>
      <c r="AL26" s="358"/>
      <c r="AM26" s="358"/>
    </row>
    <row r="27" spans="2:39" ht="45.75" customHeight="1" x14ac:dyDescent="0.25">
      <c r="B27" s="301" t="s">
        <v>269</v>
      </c>
      <c r="C27" s="156" t="s">
        <v>270</v>
      </c>
      <c r="D27" s="189"/>
      <c r="E27" s="279" t="s">
        <v>271</v>
      </c>
      <c r="F27" s="276"/>
      <c r="G27" s="247" t="s">
        <v>272</v>
      </c>
      <c r="H27" s="128"/>
      <c r="I27" s="165"/>
      <c r="J27" s="137">
        <f t="shared" si="9"/>
        <v>0</v>
      </c>
      <c r="K27" s="135"/>
      <c r="L27" s="135"/>
      <c r="M27" s="135"/>
      <c r="N27" s="135"/>
      <c r="O27" s="136"/>
      <c r="P27" s="135"/>
      <c r="Q27" s="136"/>
      <c r="S27" s="138" t="str">
        <f t="shared" si="10"/>
        <v/>
      </c>
      <c r="T27" s="160"/>
      <c r="U27" s="140" t="e">
        <f t="shared" si="7"/>
        <v>#DIV/0!</v>
      </c>
      <c r="V27" s="152"/>
      <c r="W27" s="48" t="e">
        <f t="shared" si="11"/>
        <v>#VALUE!</v>
      </c>
      <c r="Y27" s="355"/>
      <c r="Z27" s="355"/>
      <c r="AG27" s="358" t="s">
        <v>1611</v>
      </c>
      <c r="AH27" s="358"/>
      <c r="AI27" s="358"/>
      <c r="AJ27" s="358"/>
      <c r="AK27" s="358"/>
      <c r="AL27" s="358"/>
      <c r="AM27" s="358"/>
    </row>
    <row r="28" spans="2:39" ht="43.5" customHeight="1" x14ac:dyDescent="0.25">
      <c r="B28" s="301" t="s">
        <v>273</v>
      </c>
      <c r="C28" s="157" t="s">
        <v>274</v>
      </c>
      <c r="D28" s="189"/>
      <c r="E28" s="279" t="s">
        <v>275</v>
      </c>
      <c r="F28" s="276"/>
      <c r="G28" s="247" t="s">
        <v>276</v>
      </c>
      <c r="H28" s="139"/>
      <c r="I28" s="165"/>
      <c r="J28" s="137">
        <f t="shared" si="9"/>
        <v>0</v>
      </c>
      <c r="K28" s="135"/>
      <c r="L28" s="135"/>
      <c r="M28" s="135"/>
      <c r="N28" s="135"/>
      <c r="O28" s="136"/>
      <c r="P28" s="135"/>
      <c r="Q28" s="136"/>
      <c r="S28" s="138" t="str">
        <f t="shared" si="10"/>
        <v/>
      </c>
      <c r="T28" s="160"/>
      <c r="U28" s="140" t="e">
        <f t="shared" si="7"/>
        <v>#DIV/0!</v>
      </c>
      <c r="V28" s="152"/>
      <c r="W28" s="48" t="e">
        <f t="shared" si="11"/>
        <v>#VALUE!</v>
      </c>
      <c r="Y28" s="355"/>
      <c r="Z28" s="355"/>
      <c r="AG28" s="358" t="s">
        <v>1612</v>
      </c>
      <c r="AH28" s="358"/>
      <c r="AI28" s="358"/>
      <c r="AJ28" s="358"/>
      <c r="AK28" s="358"/>
      <c r="AL28" s="358"/>
      <c r="AM28" s="358"/>
    </row>
    <row r="29" spans="2:39" x14ac:dyDescent="0.25">
      <c r="C29" s="165"/>
      <c r="D29" s="191"/>
      <c r="E29" s="191"/>
      <c r="F29" s="191"/>
      <c r="G29" s="191"/>
      <c r="I29" s="163">
        <f>SUM(I10:I28)</f>
        <v>0</v>
      </c>
      <c r="J29" s="194">
        <f>SUM(J10:J28)</f>
        <v>0</v>
      </c>
      <c r="V29" s="184" t="e">
        <f>SUM(V10:V25)</f>
        <v>#VALUE!</v>
      </c>
      <c r="W29" s="184" t="e">
        <f>SUM(W10:W28)</f>
        <v>#VALUE!</v>
      </c>
      <c r="Y29" s="180"/>
      <c r="Z29" s="180"/>
      <c r="AG29" s="345"/>
      <c r="AH29" s="345"/>
      <c r="AI29" s="345"/>
      <c r="AJ29" s="345"/>
      <c r="AK29" s="345"/>
      <c r="AL29" s="345"/>
      <c r="AM29" s="345"/>
    </row>
    <row r="30" spans="2:39" x14ac:dyDescent="0.25">
      <c r="C30" s="165"/>
      <c r="D30" s="165"/>
      <c r="E30" s="165"/>
      <c r="F30" s="165"/>
      <c r="G30" s="165"/>
      <c r="R30" s="131" t="s">
        <v>277</v>
      </c>
      <c r="S30" s="142">
        <f>SUMIF(I29,6-V32,V29)</f>
        <v>0</v>
      </c>
      <c r="W30"/>
      <c r="Y30" s="180"/>
      <c r="Z30" s="180"/>
    </row>
    <row r="31" spans="2:39" x14ac:dyDescent="0.25">
      <c r="C31" s="165"/>
      <c r="D31" s="165"/>
      <c r="E31" s="165"/>
      <c r="F31" s="165"/>
      <c r="G31" s="165"/>
      <c r="R31" s="131" t="s">
        <v>278</v>
      </c>
      <c r="S31" s="142">
        <f>SUMIF(J29,19-V33,W29)</f>
        <v>0</v>
      </c>
      <c r="X31" s="141"/>
      <c r="Y31"/>
      <c r="Z31"/>
    </row>
    <row r="32" spans="2:39" x14ac:dyDescent="0.25">
      <c r="C32" s="165"/>
      <c r="D32" s="165"/>
      <c r="E32" s="165"/>
      <c r="F32" s="165"/>
      <c r="G32" s="165"/>
      <c r="U32" s="163" t="s">
        <v>285</v>
      </c>
      <c r="V32" s="163">
        <f>SUM(Q10,Q12,Q22:Q25)</f>
        <v>0</v>
      </c>
      <c r="X32" s="141"/>
    </row>
    <row r="33" spans="3:32" x14ac:dyDescent="0.25">
      <c r="C33" s="165"/>
      <c r="D33" s="165"/>
      <c r="E33" s="165"/>
      <c r="F33" s="165"/>
      <c r="G33" s="165"/>
      <c r="U33" s="163" t="s">
        <v>286</v>
      </c>
      <c r="V33" s="163">
        <f>SUM(Q10:Q28)</f>
        <v>0</v>
      </c>
    </row>
    <row r="34" spans="3:32" ht="13.5" customHeight="1" x14ac:dyDescent="0.25">
      <c r="C34" s="165"/>
      <c r="D34" s="165"/>
      <c r="E34" s="165"/>
      <c r="F34" s="165"/>
      <c r="G34" s="165"/>
    </row>
    <row r="35" spans="3:32" x14ac:dyDescent="0.25">
      <c r="C35" s="165"/>
      <c r="D35" s="165"/>
      <c r="E35" s="165"/>
      <c r="F35" s="165"/>
      <c r="G35" s="165"/>
    </row>
    <row r="42" spans="3:32" ht="22.5" customHeight="1" x14ac:dyDescent="0.25">
      <c r="AA42" s="164"/>
      <c r="AB42" s="164"/>
      <c r="AC42" s="164"/>
    </row>
    <row r="44" spans="3:32" ht="15" customHeight="1" x14ac:dyDescent="0.25">
      <c r="AA44" s="164"/>
      <c r="AB44" s="164"/>
      <c r="AC44" s="164"/>
      <c r="AD44" s="164"/>
      <c r="AE44" s="164"/>
      <c r="AF44" s="164"/>
    </row>
  </sheetData>
  <sheetProtection formatCells="0" formatColumns="0" formatRows="0" insertColumns="0" insertRows="0" insertHyperlinks="0" deleteColumns="0" deleteRows="0" sort="0" autoFilter="0" pivotTables="0"/>
  <mergeCells count="47">
    <mergeCell ref="Y11:Z11"/>
    <mergeCell ref="Y12:Z12"/>
    <mergeCell ref="AG7:AM8"/>
    <mergeCell ref="AG10:AM10"/>
    <mergeCell ref="C6:Q6"/>
    <mergeCell ref="B1:Z1"/>
    <mergeCell ref="AG15:AM15"/>
    <mergeCell ref="AG16:AM16"/>
    <mergeCell ref="AG17:AM17"/>
    <mergeCell ref="AG18:AM18"/>
    <mergeCell ref="C2:T2"/>
    <mergeCell ref="Y13:Z13"/>
    <mergeCell ref="Y14:Z14"/>
    <mergeCell ref="K5:AC5"/>
    <mergeCell ref="C7:C8"/>
    <mergeCell ref="AG11:AM11"/>
    <mergeCell ref="AG12:AM12"/>
    <mergeCell ref="AG14:AM14"/>
    <mergeCell ref="E7:E8"/>
    <mergeCell ref="G7:G8"/>
    <mergeCell ref="S7:U7"/>
    <mergeCell ref="Y18:Z18"/>
    <mergeCell ref="AG20:AM20"/>
    <mergeCell ref="AG28:AM28"/>
    <mergeCell ref="AG21:AM21"/>
    <mergeCell ref="AG26:AM26"/>
    <mergeCell ref="AG25:AM25"/>
    <mergeCell ref="AG27:AM27"/>
    <mergeCell ref="AG23:AM23"/>
    <mergeCell ref="AG24:AM24"/>
    <mergeCell ref="AG19:AM19"/>
    <mergeCell ref="Y20:Z20"/>
    <mergeCell ref="I7:Q7"/>
    <mergeCell ref="C3:T3"/>
    <mergeCell ref="Y28:Z28"/>
    <mergeCell ref="Y21:Z21"/>
    <mergeCell ref="Y23:Z23"/>
    <mergeCell ref="Y24:Z24"/>
    <mergeCell ref="Y22:Z22"/>
    <mergeCell ref="Y25:Z25"/>
    <mergeCell ref="Y26:Z26"/>
    <mergeCell ref="Y10:Z10"/>
    <mergeCell ref="Y19:Z19"/>
    <mergeCell ref="Y27:Z27"/>
    <mergeCell ref="Y15:Z15"/>
    <mergeCell ref="Y16:Z16"/>
    <mergeCell ref="Y17:Z17"/>
  </mergeCells>
  <conditionalFormatting sqref="J10:J28">
    <cfRule type="cellIs" dxfId="672" priority="394" stopIfTrue="1" operator="notEqual">
      <formula>1</formula>
    </cfRule>
    <cfRule type="cellIs" dxfId="671" priority="395" stopIfTrue="1" operator="equal">
      <formula>1</formula>
    </cfRule>
  </conditionalFormatting>
  <conditionalFormatting sqref="J29">
    <cfRule type="cellIs" dxfId="670" priority="377" stopIfTrue="1" operator="notEqual">
      <formula>1</formula>
    </cfRule>
    <cfRule type="cellIs" dxfId="669" priority="378" stopIfTrue="1" operator="equal">
      <formula>1</formula>
    </cfRule>
  </conditionalFormatting>
  <conditionalFormatting sqref="S31">
    <cfRule type="containsBlanks" dxfId="668" priority="360" stopIfTrue="1">
      <formula>LEN(TRIM(S31))=0</formula>
    </cfRule>
    <cfRule type="cellIs" dxfId="667" priority="361" stopIfTrue="1" operator="lessThan">
      <formula>19.999</formula>
    </cfRule>
    <cfRule type="cellIs" dxfId="666" priority="362" stopIfTrue="1" operator="lessThan">
      <formula>39.999</formula>
    </cfRule>
    <cfRule type="cellIs" dxfId="665" priority="363" stopIfTrue="1" operator="lessThan">
      <formula>59.999</formula>
    </cfRule>
    <cfRule type="cellIs" dxfId="664" priority="364" stopIfTrue="1" operator="lessThan">
      <formula>79.999</formula>
    </cfRule>
    <cfRule type="cellIs" dxfId="663" priority="365" stopIfTrue="1" operator="lessThan">
      <formula>89.999</formula>
    </cfRule>
    <cfRule type="cellIs" dxfId="662" priority="366" stopIfTrue="1" operator="between">
      <formula>90</formula>
      <formula>100</formula>
    </cfRule>
  </conditionalFormatting>
  <conditionalFormatting sqref="S30">
    <cfRule type="containsBlanks" dxfId="661" priority="353" stopIfTrue="1">
      <formula>LEN(TRIM(S30))=0</formula>
    </cfRule>
    <cfRule type="cellIs" dxfId="660" priority="354" stopIfTrue="1" operator="lessThan">
      <formula>19.999</formula>
    </cfRule>
    <cfRule type="cellIs" dxfId="659" priority="355" stopIfTrue="1" operator="lessThan">
      <formula>39.999</formula>
    </cfRule>
    <cfRule type="cellIs" dxfId="658" priority="356" stopIfTrue="1" operator="lessThan">
      <formula>59.999</formula>
    </cfRule>
    <cfRule type="cellIs" dxfId="657" priority="357" stopIfTrue="1" operator="lessThan">
      <formula>79.999</formula>
    </cfRule>
    <cfRule type="cellIs" dxfId="656" priority="358" stopIfTrue="1" operator="lessThan">
      <formula>89.999</formula>
    </cfRule>
    <cfRule type="cellIs" dxfId="655" priority="359" stopIfTrue="1" operator="between">
      <formula>90</formula>
      <formula>100</formula>
    </cfRule>
  </conditionalFormatting>
  <conditionalFormatting sqref="I10">
    <cfRule type="cellIs" dxfId="654" priority="185" stopIfTrue="1" operator="notEqual">
      <formula>1</formula>
    </cfRule>
    <cfRule type="cellIs" dxfId="653" priority="186" stopIfTrue="1" operator="equal">
      <formula>1</formula>
    </cfRule>
  </conditionalFormatting>
  <conditionalFormatting sqref="T13">
    <cfRule type="containsBlanks" dxfId="652" priority="167" stopIfTrue="1">
      <formula>LEN(TRIM(T13))=0</formula>
    </cfRule>
    <cfRule type="cellIs" dxfId="651" priority="168" stopIfTrue="1" operator="lessThan">
      <formula>19.999</formula>
    </cfRule>
    <cfRule type="cellIs" dxfId="650" priority="169" stopIfTrue="1" operator="lessThan">
      <formula>39.999</formula>
    </cfRule>
    <cfRule type="cellIs" dxfId="649" priority="170" stopIfTrue="1" operator="lessThan">
      <formula>59.999</formula>
    </cfRule>
    <cfRule type="cellIs" dxfId="648" priority="171" stopIfTrue="1" operator="lessThan">
      <formula>79.999</formula>
    </cfRule>
    <cfRule type="cellIs" dxfId="647" priority="172" stopIfTrue="1" operator="lessThan">
      <formula>89.999</formula>
    </cfRule>
    <cfRule type="cellIs" dxfId="646" priority="173" stopIfTrue="1" operator="between">
      <formula>90</formula>
      <formula>100</formula>
    </cfRule>
  </conditionalFormatting>
  <conditionalFormatting sqref="I12">
    <cfRule type="cellIs" dxfId="645" priority="46" stopIfTrue="1" operator="notEqual">
      <formula>1</formula>
    </cfRule>
    <cfRule type="cellIs" dxfId="644" priority="47" stopIfTrue="1" operator="equal">
      <formula>1</formula>
    </cfRule>
  </conditionalFormatting>
  <conditionalFormatting sqref="I23">
    <cfRule type="cellIs" dxfId="643" priority="44" stopIfTrue="1" operator="notEqual">
      <formula>1</formula>
    </cfRule>
    <cfRule type="cellIs" dxfId="642" priority="45" stopIfTrue="1" operator="equal">
      <formula>1</formula>
    </cfRule>
  </conditionalFormatting>
  <conditionalFormatting sqref="I24">
    <cfRule type="cellIs" dxfId="641" priority="42" stopIfTrue="1" operator="notEqual">
      <formula>1</formula>
    </cfRule>
    <cfRule type="cellIs" dxfId="640" priority="43" stopIfTrue="1" operator="equal">
      <formula>1</formula>
    </cfRule>
  </conditionalFormatting>
  <conditionalFormatting sqref="I22">
    <cfRule type="cellIs" dxfId="639" priority="40" stopIfTrue="1" operator="notEqual">
      <formula>1</formula>
    </cfRule>
    <cfRule type="cellIs" dxfId="638" priority="41" stopIfTrue="1" operator="equal">
      <formula>1</formula>
    </cfRule>
  </conditionalFormatting>
  <conditionalFormatting sqref="I25">
    <cfRule type="cellIs" dxfId="637" priority="38" stopIfTrue="1" operator="notEqual">
      <formula>1</formula>
    </cfRule>
    <cfRule type="cellIs" dxfId="636" priority="39" stopIfTrue="1" operator="equal">
      <formula>1</formula>
    </cfRule>
  </conditionalFormatting>
  <conditionalFormatting sqref="W10:W28">
    <cfRule type="expression" dxfId="635" priority="421" stopIfTrue="1">
      <formula>#REF!=0</formula>
    </cfRule>
  </conditionalFormatting>
  <pageMargins left="0.7" right="0.7" top="0.75" bottom="0.75" header="0.3" footer="0.3"/>
  <pageSetup paperSize="9" scale="38" orientation="landscape" r:id="rId1"/>
  <colBreaks count="1" manualBreakCount="1">
    <brk id="31" max="1048575" man="1"/>
  </colBreaks>
  <ignoredErrors>
    <ignoredError sqref="S10:S2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9003" r:id="rId4" name="Button 4331">
              <controlPr defaultSize="0" print="0" autoLine="0" autoPict="0" macro="[0]!ButtonOpenAll">
                <anchor moveWithCells="1" sizeWithCells="1">
                  <from>
                    <xdr:col>2</xdr:col>
                    <xdr:colOff>2876550</xdr:colOff>
                    <xdr:row>3</xdr:row>
                    <xdr:rowOff>95250</xdr:rowOff>
                  </from>
                  <to>
                    <xdr:col>2</xdr:col>
                    <xdr:colOff>3952875</xdr:colOff>
                    <xdr:row>5</xdr:row>
                    <xdr:rowOff>85725</xdr:rowOff>
                  </to>
                </anchor>
              </controlPr>
            </control>
          </mc:Choice>
        </mc:AlternateContent>
        <mc:AlternateContent xmlns:mc="http://schemas.openxmlformats.org/markup-compatibility/2006">
          <mc:Choice Requires="x14">
            <control shapeId="1569250" r:id="rId5" name="Button 4578">
              <controlPr defaultSize="0" print="0" autoLine="0" autoPict="0" macro="[0]!ButtonD3_CloseAll">
                <anchor moveWithCells="1" sizeWithCells="1">
                  <from>
                    <xdr:col>2</xdr:col>
                    <xdr:colOff>4105275</xdr:colOff>
                    <xdr:row>3</xdr:row>
                    <xdr:rowOff>95250</xdr:rowOff>
                  </from>
                  <to>
                    <xdr:col>6</xdr:col>
                    <xdr:colOff>209550</xdr:colOff>
                    <xdr:row>5</xdr:row>
                    <xdr:rowOff>85725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ECDC_Subject_whatTaxHTField0 xmlns="5853e249-3efc-412b-93d1-e2f4d7003703">
      <Terms xmlns="http://schemas.microsoft.com/office/infopath/2007/PartnerControls">
        <TermInfo xmlns="http://schemas.microsoft.com/office/infopath/2007/PartnerControls">
          <TermName xmlns="http://schemas.microsoft.com/office/infopath/2007/PartnerControls">public health emergency</TermName>
          <TermId xmlns="http://schemas.microsoft.com/office/infopath/2007/PartnerControls">aae23c87-e71a-46da-a106-0f177a6dede2</TermId>
        </TermInfo>
      </Terms>
    </ECDC_Subject_whatTaxHTField0>
    <ECDC_Description xmlns="http://schemas.microsoft.com/sharepoint/v3" xsi:nil="true"/>
    <TaxKeywordTaxHTField xmlns="d23a570b-d7a9-49ca-a34c-8afb8206b4bf">
      <Terms xmlns="http://schemas.microsoft.com/office/infopath/2007/PartnerControls">
        <TermInfo xmlns="http://schemas.microsoft.com/office/infopath/2007/PartnerControls">
          <TermName xmlns="http://schemas.microsoft.com/office/infopath/2007/PartnerControls">Editors's choice</TermName>
          <TermId xmlns="http://schemas.microsoft.com/office/infopath/2007/PartnerControls">2541fd23-0382-42c3-9135-86b5721c4179</TermId>
        </TermInfo>
      </Terms>
    </TaxKeywordTaxHTField>
    <ECDC_DMS_Previous_Location xmlns="5853e249-3efc-412b-93d1-e2f4d7003703" xsi:nil="true"/>
    <TaxCatchAll xmlns="d23a570b-d7a9-49ca-a34c-8afb8206b4bf">
      <Value>1241</Value>
      <Value>1164</Value>
      <Value>345</Value>
      <Value>669</Value>
    </TaxCatchAll>
    <ECDC_DMS_Group xmlns="5853e249-3efc-412b-93d1-e2f4d7003703">Publications</ECDC_DMS_Group>
    <ff0459edc9514eb0baaeb2ab50aaa8de xmlns="d23a570b-d7a9-49ca-a34c-8afb8206b4bf">
      <Terms xmlns="http://schemas.microsoft.com/office/infopath/2007/PartnerControls"/>
    </ff0459edc9514eb0baaeb2ab50aaa8de>
    <ECDC_DMS_Previous_Creation_Date xmlns="5853e249-3efc-412b-93d1-e2f4d7003703">2018-05-16T14:27:00+00:00</ECDC_DMS_Previous_Creation_Date>
    <ECDC_Target_audienceTaxHTField0 xmlns="5853e249-3efc-412b-93d1-e2f4d7003703">
      <Terms xmlns="http://schemas.microsoft.com/office/infopath/2007/PartnerControls"/>
    </ECDC_Target_audienceTaxHTField0>
    <ECDC_DMS_Communication_Document_Type0 xmlns="5853e249-3efc-412b-93d1-e2f4d7003703">
      <Terms xmlns="http://schemas.microsoft.com/office/infopath/2007/PartnerControls">
        <TermInfo xmlns="http://schemas.microsoft.com/office/infopath/2007/PartnerControls">
          <TermName xmlns="http://schemas.microsoft.com/office/infopath/2007/PartnerControls">first edit</TermName>
          <TermId xmlns="http://schemas.microsoft.com/office/infopath/2007/PartnerControls">80850886-251b-4f02-9aa9-b2af2dccb954</TermId>
        </TermInfo>
      </Terms>
    </ECDC_DMS_Communication_Document_Type0>
    <m4f2abd528a9430bb1514981700fe204 xmlns="d23a570b-d7a9-49ca-a34c-8afb8206b4bf">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5ba51513-6ee6-4aab-abac-3d87b7b8a9c3</TermId>
        </TermInfo>
      </Terms>
    </m4f2abd528a9430bb1514981700fe204>
    <ECDC_DMS_Section xmlns="5853e249-3efc-412b-93d1-e2f4d7003703">Communication Support</ECDC_DMS_Section>
    <ECDC_DMS_Project0 xmlns="5853e249-3efc-412b-93d1-e2f4d7003703">
      <Terms xmlns="http://schemas.microsoft.com/office/infopath/2007/PartnerControls"/>
    </ECDC_DMS_Project0>
    <ECDC_DMS_Country0 xmlns="5853e249-3efc-412b-93d1-e2f4d7003703">
      <Terms xmlns="http://schemas.microsoft.com/office/infopath/2007/PartnerControls"/>
    </ECDC_DMS_Country0>
    <ECDC_DMS_Meeting_Date xmlns="d23a570b-d7a9-49ca-a34c-8afb8206b4bf" xsi:nil="true"/>
    <ECDC_DMS_Author xmlns="5853e249-3efc-412b-93d1-e2f4d7003703">
      <UserInfo>
        <DisplayName/>
        <AccountId>197</AccountId>
        <AccountType/>
      </UserInfo>
    </ECDC_DMS_Author>
    <ECDC_Subject_doesTaxHTField0 xmlns="5853e249-3efc-412b-93d1-e2f4d7003703">
      <Terms xmlns="http://schemas.microsoft.com/office/infopath/2007/PartnerControls"/>
    </ECDC_Subject_doesTaxHTField0>
    <ECDC_DMS_MIS_Activity_code0 xmlns="5853e249-3efc-412b-93d1-e2f4d7003703">
      <Terms xmlns="http://schemas.microsoft.com/office/infopath/2007/PartnerControls"/>
    </ECDC_DMS_MIS_Activity_code0>
    <ECDC_Subject_whoTaxHTField0 xmlns="5853e249-3efc-412b-93d1-e2f4d7003703">
      <Terms xmlns="http://schemas.microsoft.com/office/infopath/2007/PartnerControls"/>
    </ECDC_Subject_whoTaxHTField0>
    <ECDC_DMS_Is_Public xmlns="5853e249-3efc-412b-93d1-e2f4d7003703">false</ECDC_DMS_Is_Public>
    <bf6f88d3567d49708e6ddfea625f3427 xmlns="d23a570b-d7a9-49ca-a34c-8afb8206b4bf">
      <Terms xmlns="http://schemas.microsoft.com/office/infopath/2007/PartnerControls"/>
    </bf6f88d3567d49708e6ddfea625f3427>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mmunication" ma:contentTypeID="0x010100F92FB91056B24E40ACCE93A804002EFF001822ADB6403249B6AC60D10F8970E85E0002324C79913E41DFAC45BE82D1D0F324002665D754CEA35D49A205CF49138C8367" ma:contentTypeVersion="212" ma:contentTypeDescription="The main level of classification for the document" ma:contentTypeScope="" ma:versionID="4e69245bf4bcf58a20ac5b314828aae6">
  <xsd:schema xmlns:xsd="http://www.w3.org/2001/XMLSchema" xmlns:xs="http://www.w3.org/2001/XMLSchema" xmlns:p="http://schemas.microsoft.com/office/2006/metadata/properties" xmlns:ns1="http://schemas.microsoft.com/sharepoint/v3" xmlns:ns2="5853e249-3efc-412b-93d1-e2f4d7003703" xmlns:ns3="d23a570b-d7a9-49ca-a34c-8afb8206b4bf" targetNamespace="http://schemas.microsoft.com/office/2006/metadata/properties" ma:root="true" ma:fieldsID="8486fb627453461f73c3b84e3edf2656" ns1:_="" ns2:_="" ns3:_="">
    <xsd:import namespace="http://schemas.microsoft.com/sharepoint/v3"/>
    <xsd:import namespace="5853e249-3efc-412b-93d1-e2f4d7003703"/>
    <xsd:import namespace="d23a570b-d7a9-49ca-a34c-8afb8206b4bf"/>
    <xsd:element name="properties">
      <xsd:complexType>
        <xsd:sequence>
          <xsd:element name="documentManagement">
            <xsd:complexType>
              <xsd:all>
                <xsd:element ref="ns1:ECDC_Description" minOccurs="0"/>
                <xsd:element ref="ns2:ECDC_DMS_Author" minOccurs="0"/>
                <xsd:element ref="ns3:m4f2abd528a9430bb1514981700fe204" minOccurs="0"/>
                <xsd:element ref="ns3:TaxCatchAll" minOccurs="0"/>
                <xsd:element ref="ns3:TaxCatchAllLabel" minOccurs="0"/>
                <xsd:element ref="ns2:ECDC_DMS_Communication_Document_Type0" minOccurs="0"/>
                <xsd:element ref="ns2:ECDC_Subject_whatTaxHTField0" minOccurs="0"/>
                <xsd:element ref="ns2:ECDC_Subject_doesTaxHTField0" minOccurs="0"/>
                <xsd:element ref="ns2:ECDC_Subject_whoTaxHTField0" minOccurs="0"/>
                <xsd:element ref="ns3:ff0459edc9514eb0baaeb2ab50aaa8de" minOccurs="0"/>
                <xsd:element ref="ns3:ECDC_DMS_Meeting_Date" minOccurs="0"/>
                <xsd:element ref="ns3:TaxKeywordTaxHTField" minOccurs="0"/>
                <xsd:element ref="ns2:ECDC_DMS_Project0" minOccurs="0"/>
                <xsd:element ref="ns3:bf6f88d3567d49708e6ddfea625f3427" minOccurs="0"/>
                <xsd:element ref="ns2:ECDC_DMS_MIS_Activity_code0" minOccurs="0"/>
                <xsd:element ref="ns2:ECDC_DMS_Country0" minOccurs="0"/>
                <xsd:element ref="ns2:ECDC_DMS_Section" minOccurs="0"/>
                <xsd:element ref="ns2:ECDC_DMS_Group" minOccurs="0"/>
                <xsd:element ref="ns2:ECDC_DMS_Is_Public" minOccurs="0"/>
                <xsd:element ref="ns2:ECDC_DMS_Previous_Location" minOccurs="0"/>
                <xsd:element ref="ns2:ECDC_DMS_Previous_Creation_Date" minOccurs="0"/>
                <xsd:element ref="ns2:ECDC_Target_audience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CDC_Description" ma:index="2" nillable="true" ma:displayName="Description" ma:internalName="ECDC_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53e249-3efc-412b-93d1-e2f4d7003703" elementFormDefault="qualified">
    <xsd:import namespace="http://schemas.microsoft.com/office/2006/documentManagement/types"/>
    <xsd:import namespace="http://schemas.microsoft.com/office/infopath/2007/PartnerControls"/>
    <xsd:element name="ECDC_DMS_Author" ma:index="3" nillable="true" ma:displayName="Owner" ma:description="An ECDC user or group(s) of users that are responsible for the document" ma:format="Hyperlink" ma:internalName="ECDC_DMS_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CDC_DMS_Communication_Document_Type0" ma:index="8" ma:taxonomy="true" ma:internalName="ECDC_DMS_Communication_Document_Type0" ma:taxonomyFieldName="ECDC_DMS_Communication_Document_Type" ma:displayName="Document Type" ma:readOnly="false" ma:default="" ma:fieldId="{8ddf4bec-7711-41e1-8e54-79ea39be2c7b}" ma:taxonomyMulti="true" ma:sspId="de887f88-4a24-49db-a549-4c3cbb517053" ma:termSetId="05694767-788d-4e99-ad07-3dd6ddb61ccc" ma:anchorId="adf095c3-d0d5-4cca-afca-cf1c4c9d62a9" ma:open="false" ma:isKeyword="false">
      <xsd:complexType>
        <xsd:sequence>
          <xsd:element ref="pc:Terms" minOccurs="0" maxOccurs="1"/>
        </xsd:sequence>
      </xsd:complexType>
    </xsd:element>
    <xsd:element name="ECDC_Subject_whatTaxHTField0" ma:index="10" ma:taxonomy="true" ma:internalName="ECDC_Subject_whatTaxHTField0" ma:taxonomyFieldName="ECDC_Subject_what" ma:displayName="Topic" ma:default="" ma:fieldId="{7525aafd-95ab-48e0-925f-ead7584e2866}" ma:taxonomyMulti="true" ma:sspId="de887f88-4a24-49db-a549-4c3cbb517053" ma:termSetId="b09c8666-4e2c-4f19-91e4-8f1fe34bcccd" ma:anchorId="00000000-0000-0000-0000-000000000000" ma:open="false" ma:isKeyword="false">
      <xsd:complexType>
        <xsd:sequence>
          <xsd:element ref="pc:Terms" minOccurs="0" maxOccurs="1"/>
        </xsd:sequence>
      </xsd:complexType>
    </xsd:element>
    <xsd:element name="ECDC_Subject_doesTaxHTField0" ma:index="12" nillable="true" ma:taxonomy="true" ma:internalName="ECDC_Subject_doesTaxHTField0" ma:taxonomyFieldName="ECDC_Subject_does" ma:displayName="Activity" ma:default="" ma:fieldId="{f4f89794-25e3-44dd-a94e-7e4212ed52cb}" ma:taxonomyMulti="true" ma:sspId="de887f88-4a24-49db-a549-4c3cbb517053" ma:termSetId="380f87da-0f7e-4cf1-ad09-525006c4d164" ma:anchorId="00000000-0000-0000-0000-000000000000" ma:open="false" ma:isKeyword="false">
      <xsd:complexType>
        <xsd:sequence>
          <xsd:element ref="pc:Terms" minOccurs="0" maxOccurs="1"/>
        </xsd:sequence>
      </xsd:complexType>
    </xsd:element>
    <xsd:element name="ECDC_Subject_whoTaxHTField0" ma:index="14" nillable="true" ma:taxonomy="true" ma:internalName="ECDC_Subject_whoTaxHTField0" ma:taxonomyFieldName="ECDC_Subject_who" ma:displayName="Actor" ma:default="" ma:fieldId="{abe70a07-b4c4-4a08-b47f-19f4275c5dd3}" ma:taxonomyMulti="true" ma:sspId="de887f88-4a24-49db-a549-4c3cbb517053" ma:termSetId="725f5f6f-0471-44ec-8ccb-6de6d3e4909b" ma:anchorId="00000000-0000-0000-0000-000000000000" ma:open="false" ma:isKeyword="false">
      <xsd:complexType>
        <xsd:sequence>
          <xsd:element ref="pc:Terms" minOccurs="0" maxOccurs="1"/>
        </xsd:sequence>
      </xsd:complexType>
    </xsd:element>
    <xsd:element name="ECDC_DMS_Project0" ma:index="24" nillable="true" ma:taxonomy="true" ma:internalName="ECDC_DMS_Project0" ma:taxonomyFieldName="ECDC_DMS_Project" ma:displayName="Project" ma:readOnly="false" ma:default="" ma:fieldId="{951a5c61-3e7d-4f5e-ad41-b76025ccfaa6}" ma:taxonomyMulti="true" ma:sspId="de887f88-4a24-49db-a549-4c3cbb517053" ma:termSetId="83bc1c21-e08b-4faa-97f2-3f7a70f36fcc" ma:anchorId="00000000-0000-0000-0000-000000000000" ma:open="false" ma:isKeyword="false">
      <xsd:complexType>
        <xsd:sequence>
          <xsd:element ref="pc:Terms" minOccurs="0" maxOccurs="1"/>
        </xsd:sequence>
      </xsd:complexType>
    </xsd:element>
    <xsd:element name="ECDC_DMS_MIS_Activity_code0" ma:index="28" nillable="true" ma:taxonomy="true" ma:internalName="ECDC_DMS_MIS_Activity_code0" ma:taxonomyFieldName="ECDC_DMS_MIS_Activity_code" ma:displayName="MIS Activity code" ma:readOnly="false" ma:default="" ma:fieldId="{8cb6b235-d851-4acc-9843-ae912a313215}" ma:taxonomyMulti="true" ma:sspId="de887f88-4a24-49db-a549-4c3cbb517053" ma:termSetId="141081f5-dfc8-474c-9d5b-c9b39840f641" ma:anchorId="00000000-0000-0000-0000-000000000000" ma:open="false" ma:isKeyword="false">
      <xsd:complexType>
        <xsd:sequence>
          <xsd:element ref="pc:Terms" minOccurs="0" maxOccurs="1"/>
        </xsd:sequence>
      </xsd:complexType>
    </xsd:element>
    <xsd:element name="ECDC_DMS_Country0" ma:index="30" nillable="true" ma:taxonomy="true" ma:internalName="ECDC_DMS_Country0" ma:taxonomyFieldName="ECDC_DMS_Country" ma:displayName="Country" ma:readOnly="false" ma:default="" ma:fieldId="{55706165-e828-40c8-8ef4-7f53aaba5845}" ma:taxonomyMulti="true" ma:sspId="de887f88-4a24-49db-a549-4c3cbb517053" ma:termSetId="1ff710a1-673a-41e0-bfbc-1a0da05ecc90" ma:anchorId="00000000-0000-0000-0000-000000000000" ma:open="true" ma:isKeyword="false">
      <xsd:complexType>
        <xsd:sequence>
          <xsd:element ref="pc:Terms" minOccurs="0" maxOccurs="1"/>
        </xsd:sequence>
      </xsd:complexType>
    </xsd:element>
    <xsd:element name="ECDC_DMS_Section" ma:index="32" nillable="true" ma:displayName="Section" ma:description="Indicates the creator users ECDC Unit" ma:hidden="true" ma:internalName="ECDC_DMS_Section" ma:readOnly="false">
      <xsd:simpleType>
        <xsd:restriction base="dms:Text"/>
      </xsd:simpleType>
    </xsd:element>
    <xsd:element name="ECDC_DMS_Group" ma:index="33" nillable="true" ma:displayName="Group" ma:description="Indicates the creator users ECDC Group" ma:hidden="true" ma:internalName="ECDC_DMS_Group" ma:readOnly="false">
      <xsd:simpleType>
        <xsd:restriction base="dms:Text"/>
      </xsd:simpleType>
    </xsd:element>
    <xsd:element name="ECDC_DMS_Is_Public" ma:index="34" nillable="true" ma:displayName="Is Public" ma:default="0" ma:description="The document could be made available in external systems (Eg: Portal)" ma:internalName="ECDC_DMS_Is_Public" ma:readOnly="false">
      <xsd:simpleType>
        <xsd:restriction base="dms:Boolean"/>
      </xsd:simpleType>
    </xsd:element>
    <xsd:element name="ECDC_DMS_Previous_Location" ma:index="35" nillable="true" ma:displayName="Previous Location" ma:description="Some useful information about where the document was stored before (Eg: Shared Drives, Unit Drives, etc.)" ma:hidden="true" ma:internalName="ECDC_DMS_Previous_Location" ma:readOnly="false">
      <xsd:simpleType>
        <xsd:restriction base="dms:Text"/>
      </xsd:simpleType>
    </xsd:element>
    <xsd:element name="ECDC_DMS_Previous_Creation_Date" ma:index="36" nillable="true" ma:displayName="Previous Creation Date" ma:default="[today]" ma:description="An earlier publication date or a previous relevant date of the document" ma:hidden="true" ma:internalName="ECDC_DMS_Previous_Creation_Date" ma:readOnly="false">
      <xsd:simpleType>
        <xsd:restriction base="dms:DateTime"/>
      </xsd:simpleType>
    </xsd:element>
    <xsd:element name="ECDC_Target_audienceTaxHTField0" ma:index="37" nillable="true" ma:taxonomy="true" ma:internalName="ECDC_Target_audienceTaxHTField0" ma:taxonomyFieldName="ECDC_Target_audience" ma:displayName="Target audience" ma:default="" ma:fieldId="{234ea4f9-252c-4d49-a519-4a376f3ed4d7}" ma:taxonomyMulti="true" ma:sspId="de887f88-4a24-49db-a549-4c3cbb517053" ma:termSetId="de5002ed-06b4-47ae-8592-fd6a24aa93a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3a570b-d7a9-49ca-a34c-8afb8206b4bf" elementFormDefault="qualified">
    <xsd:import namespace="http://schemas.microsoft.com/office/2006/documentManagement/types"/>
    <xsd:import namespace="http://schemas.microsoft.com/office/infopath/2007/PartnerControls"/>
    <xsd:element name="m4f2abd528a9430bb1514981700fe204" ma:index="4" ma:taxonomy="true" ma:internalName="m4f2abd528a9430bb1514981700fe204" ma:taxonomyFieldName="ECDC_DMS_Organigramme" ma:displayName="ECDC Organigramme" ma:readOnly="false" ma:fieldId="{64f2abd5-28a9-430b-b151-4981700fe204}" ma:taxonomyMulti="true" ma:sspId="de887f88-4a24-49db-a549-4c3cbb517053" ma:termSetId="0a8715e9-9613-4f3d-9487-c066723ad7a7" ma:anchorId="00000000-0000-0000-0000-000000000000" ma:open="false" ma:isKeyword="false">
      <xsd:complexType>
        <xsd:sequence>
          <xsd:element ref="pc:Terms" minOccurs="0" maxOccurs="1"/>
        </xsd:sequence>
      </xsd:complexType>
    </xsd:element>
    <xsd:element name="TaxCatchAll" ma:index="5" nillable="true" ma:displayName="Taxonomy Catch All Column" ma:description="" ma:hidden="true" ma:list="{3e5925a3-a52f-4d08-a0f0-da9b33f289cc}" ma:internalName="TaxCatchAll" ma:showField="CatchAllData"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description="" ma:hidden="true" ma:list="{3e5925a3-a52f-4d08-a0f0-da9b33f289cc}" ma:internalName="TaxCatchAllLabel" ma:readOnly="true" ma:showField="CatchAllDataLabel"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ff0459edc9514eb0baaeb2ab50aaa8de" ma:index="16" nillable="true" ma:taxonomy="true" ma:internalName="ff0459edc9514eb0baaeb2ab50aaa8de" ma:taxonomyFieldName="Meeting_x0020_Code" ma:displayName="Meeting Code" ma:readOnly="false" ma:default="" ma:fieldId="{ff0459ed-c951-4eb0-baae-b2ab50aaa8de}" ma:sspId="de887f88-4a24-49db-a549-4c3cbb517053" ma:termSetId="edec69b4-0510-43be-8a98-012c8d4b4d60" ma:anchorId="00000000-0000-0000-0000-000000000000" ma:open="true" ma:isKeyword="false">
      <xsd:complexType>
        <xsd:sequence>
          <xsd:element ref="pc:Terms" minOccurs="0" maxOccurs="1"/>
        </xsd:sequence>
      </xsd:complexType>
    </xsd:element>
    <xsd:element name="ECDC_DMS_Meeting_Date" ma:index="18" nillable="true" ma:displayName="Meeting date" ma:description="The date of meeting (1) the document belongs to or (2) was discussed, reviewed or approved." ma:format="DateOnly" ma:internalName="ECDC_DMS_Meeting_Date" ma:readOnly="false">
      <xsd:simpleType>
        <xsd:restriction base="dms:DateTime"/>
      </xsd:simpleType>
    </xsd:element>
    <xsd:element name="TaxKeywordTaxHTField" ma:index="22" nillable="true" ma:taxonomy="true" ma:internalName="TaxKeywordTaxHTField" ma:taxonomyFieldName="TaxKeyword" ma:displayName="Additional Keywords" ma:fieldId="{23f27201-bee3-471e-b2e7-b64fd8b7ca38}" ma:taxonomyMulti="true" ma:sspId="de887f88-4a24-49db-a549-4c3cbb517053" ma:termSetId="00000000-0000-0000-0000-000000000000" ma:anchorId="00000000-0000-0000-0000-000000000000" ma:open="true" ma:isKeyword="true">
      <xsd:complexType>
        <xsd:sequence>
          <xsd:element ref="pc:Terms" minOccurs="0" maxOccurs="1"/>
        </xsd:sequence>
      </xsd:complexType>
    </xsd:element>
    <xsd:element name="bf6f88d3567d49708e6ddfea625f3427" ma:index="26" nillable="true" ma:taxonomy="true" ma:internalName="bf6f88d3567d49708e6ddfea625f3427" ma:taxonomyFieldName="DMS_x0020_Product" ma:displayName="Product" ma:readOnly="false" ma:default="" ma:fieldId="{bf6f88d3-567d-4970-8e6d-dfea625f3427}" ma:taxonomyMulti="true" ma:sspId="de887f88-4a24-49db-a549-4c3cbb517053" ma:termSetId="765c2105-95ad-4131-ade8-84f64ee0a1c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False</openByDefault>
  <xsnScope/>
</customXsn>
</file>

<file path=customXml/item5.xml><?xml version="1.0" encoding="utf-8"?>
<LongProperties xmlns="http://schemas.microsoft.com/office/2006/metadata/longProperties"/>
</file>

<file path=customXml/item6.xml><?xml version="1.0" encoding="utf-8"?>
<?mso-contentType ?>
<SharedContentType xmlns="Microsoft.SharePoint.Taxonomy.ContentTypeSync" SourceId="de887f88-4a24-49db-a549-4c3cbb517053" ContentTypeId="0x010100F92FB91056B24E40ACCE93A804002EFF001822ADB6403249B6AC60D10F8970E85E0002324C79913E41DFAC45BE82D1D0F324" PreviousValue="true"/>
</file>

<file path=customXml/item7.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2A65609-E9C0-4E35-983E-6BBE62BF7404}">
  <ds:schemaRefs>
    <ds:schemaRef ds:uri="http://schemas.microsoft.com/office/2006/metadata/properties"/>
    <ds:schemaRef ds:uri="http://schemas.microsoft.com/office/infopath/2007/PartnerControls"/>
    <ds:schemaRef ds:uri="5853e249-3efc-412b-93d1-e2f4d7003703"/>
    <ds:schemaRef ds:uri="http://schemas.microsoft.com/sharepoint/v3"/>
    <ds:schemaRef ds:uri="d23a570b-d7a9-49ca-a34c-8afb8206b4bf"/>
  </ds:schemaRefs>
</ds:datastoreItem>
</file>

<file path=customXml/itemProps2.xml><?xml version="1.0" encoding="utf-8"?>
<ds:datastoreItem xmlns:ds="http://schemas.openxmlformats.org/officeDocument/2006/customXml" ds:itemID="{E8E34141-7C96-4AB0-8947-A148B2E285BB}">
  <ds:schemaRefs>
    <ds:schemaRef ds:uri="http://schemas.microsoft.com/sharepoint/v3/contenttype/forms"/>
  </ds:schemaRefs>
</ds:datastoreItem>
</file>

<file path=customXml/itemProps3.xml><?xml version="1.0" encoding="utf-8"?>
<ds:datastoreItem xmlns:ds="http://schemas.openxmlformats.org/officeDocument/2006/customXml" ds:itemID="{7E3ED75E-4C21-4290-9CB2-28613CCD4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53e249-3efc-412b-93d1-e2f4d7003703"/>
    <ds:schemaRef ds:uri="d23a570b-d7a9-49ca-a34c-8afb8206b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E29A65-A5F9-41DF-B9DE-B3C4ACEF71C4}">
  <ds:schemaRefs>
    <ds:schemaRef ds:uri="http://schemas.microsoft.com/office/2006/metadata/customXsn"/>
  </ds:schemaRefs>
</ds:datastoreItem>
</file>

<file path=customXml/itemProps5.xml><?xml version="1.0" encoding="utf-8"?>
<ds:datastoreItem xmlns:ds="http://schemas.openxmlformats.org/officeDocument/2006/customXml" ds:itemID="{B0098D88-FCAD-4526-B5B0-9BE2F409519E}">
  <ds:schemaRefs>
    <ds:schemaRef ds:uri="http://schemas.microsoft.com/office/2006/metadata/longProperties"/>
  </ds:schemaRefs>
</ds:datastoreItem>
</file>

<file path=customXml/itemProps6.xml><?xml version="1.0" encoding="utf-8"?>
<ds:datastoreItem xmlns:ds="http://schemas.openxmlformats.org/officeDocument/2006/customXml" ds:itemID="{C0110592-E120-4924-AAD1-19818280EACE}">
  <ds:schemaRefs>
    <ds:schemaRef ds:uri="Microsoft.SharePoint.Taxonomy.ContentTypeSync"/>
  </ds:schemaRefs>
</ds:datastoreItem>
</file>

<file path=customXml/itemProps7.xml><?xml version="1.0" encoding="utf-8"?>
<ds:datastoreItem xmlns:ds="http://schemas.openxmlformats.org/officeDocument/2006/customXml" ds:itemID="{C9053258-AB1D-4C95-ADB6-2E3B627DEA39}">
  <ds:schemaRefs>
    <ds:schemaRef ds:uri="http://schemas.microsoft.com/sharepoint/events"/>
  </ds:schemaRefs>
</ds:datastoreItem>
</file>

<file path=docProps/app.xml><?xml version="1.0" encoding="utf-8"?>
<ap:Properties xmlns:vt="http://schemas.openxmlformats.org/officeDocument/2006/docPropsVTypes" xmlns:ap="http://schemas.openxmlformats.org/officeDocument/2006/extended-properties">
  <ap:Template/>
  <ap:Application>Microsoft Excel</ap:Application>
  <ap:DocSecurity>0</ap:DocSecurity>
  <ap:ScaleCrop>false</ap:ScaleCrop>
  <ap:HeadingPairs>
    <vt:vector baseType="variant" size="4">
      <vt:variant>
        <vt:lpstr>Worksheets</vt:lpstr>
      </vt:variant>
      <vt:variant>
        <vt:i4>17</vt:i4>
      </vt:variant>
      <vt:variant>
        <vt:lpstr>Named Ranges</vt:lpstr>
      </vt:variant>
      <vt:variant>
        <vt:i4>12</vt:i4>
      </vt:variant>
    </vt:vector>
  </ap:HeadingPairs>
  <ap:TitlesOfParts>
    <vt:vector baseType="lpstr" size="29">
      <vt:lpstr>11</vt:lpstr>
      <vt:lpstr>1</vt:lpstr>
      <vt:lpstr>2</vt:lpstr>
      <vt:lpstr>3</vt:lpstr>
      <vt:lpstr>Indledning</vt:lpstr>
      <vt:lpstr>Ramme</vt:lpstr>
      <vt:lpstr>D1</vt:lpstr>
      <vt:lpstr>D2</vt:lpstr>
      <vt:lpstr>D3</vt:lpstr>
      <vt:lpstr>D4</vt:lpstr>
      <vt:lpstr>D5</vt:lpstr>
      <vt:lpstr>D6</vt:lpstr>
      <vt:lpstr>D7</vt:lpstr>
      <vt:lpstr>Oversigt</vt:lpstr>
      <vt:lpstr>Overblik over BSI og CSI</vt:lpstr>
      <vt:lpstr>Figures</vt:lpstr>
      <vt:lpstr>WHO-ramme</vt:lpstr>
      <vt:lpstr>'D1'!Print_Area</vt:lpstr>
      <vt:lpstr>'D2'!Print_Area</vt:lpstr>
      <vt:lpstr>'D3'!Print_Area</vt:lpstr>
      <vt:lpstr>'D4'!Print_Area</vt:lpstr>
      <vt:lpstr>'D5'!Print_Area</vt:lpstr>
      <vt:lpstr>'D6'!Print_Area</vt:lpstr>
      <vt:lpstr>'D7'!Print_Area</vt:lpstr>
      <vt:lpstr>Indledning!Print_Area</vt:lpstr>
      <vt:lpstr>'Overblik over BSI og CSI'!Print_Area</vt:lpstr>
      <vt:lpstr>Oversigt!Print_Area</vt:lpstr>
      <vt:lpstr>Ramme!Print_Area</vt:lpstr>
      <vt:lpstr>'WHO-ramme'!Print_Area</vt:lpstr>
    </vt:vector>
  </ap:TitlesOfParts>
  <ap:Manager/>
  <ap:Company>CDT</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HEPSA tool</dc:title>
  <dc:subject/>
  <dc:creator>CDT</dc:creator>
  <keywords>Editors's choice</keywords>
  <dc:description/>
  <lastModifiedBy>CDT</lastModifiedBy>
  <lastPrinted>2018-02-07T14:25:59.0000000Z</lastPrinted>
  <dcterms:created xsi:type="dcterms:W3CDTF">2015-03-02T09:49:08.0000000Z</dcterms:created>
  <dcterms:modified xsi:type="dcterms:W3CDTF">2019-01-18T10:37:08.0000000Z</dcterms:modified>
  <category/>
</coreProperties>
</file>

<file path=docProps/custom.xml><?xml version="1.0" encoding="utf-8"?>
<Properties xmlns="http://schemas.openxmlformats.org/officeDocument/2006/custom-properties" xmlns:vt="http://schemas.openxmlformats.org/officeDocument/2006/docPropsVTypes">
  <property fmtid="{D5CDD505-2E9C-101B-9397-08002B2CF9AE}" pid="2" name="ECDC_DMS_Organigramme">
    <vt:lpwstr>345;#Publications|5ba51513-6ee6-4aab-abac-3d87b7b8a9c3</vt:lpwstr>
  </property>
  <property fmtid="{D5CDD505-2E9C-101B-9397-08002B2CF9AE}" pid="3" name="_dlc_DocId">
    <vt:lpwstr>DMSPHC-1414929164-474</vt:lpwstr>
  </property>
  <property fmtid="{D5CDD505-2E9C-101B-9397-08002B2CF9AE}" pid="4" name="_dlc_DocIdItemGuid">
    <vt:lpwstr>145a47b7-03a6-43d0-9efb-71de7fe430bc</vt:lpwstr>
  </property>
  <property fmtid="{D5CDD505-2E9C-101B-9397-08002B2CF9AE}" pid="5" name="_dlc_DocIdUrl">
    <vt:lpwstr>http://dms.ecdcnet.europa.eu/sites/phc/externalcomms/publications/_layouts/15/DocIdRedir.aspx?ID=DMSPHC-1414929164-474, DMSPHC-1414929164-474</vt:lpwstr>
  </property>
  <property fmtid="{D5CDD505-2E9C-101B-9397-08002B2CF9AE}" pid="6" name="display_urn:schemas-microsoft-com:office:office#ECDC_DMS_Author">
    <vt:lpwstr>Uwe Kreisel</vt:lpwstr>
  </property>
  <property fmtid="{D5CDD505-2E9C-101B-9397-08002B2CF9AE}" pid="7" name="TaxKeyword">
    <vt:lpwstr>1164;#Editors's choice|2541fd23-0382-42c3-9135-86b5721c4179</vt:lpwstr>
  </property>
  <property fmtid="{D5CDD505-2E9C-101B-9397-08002B2CF9AE}" pid="8" name="ECDC_Subject_does">
    <vt:lpwstr/>
  </property>
  <property fmtid="{D5CDD505-2E9C-101B-9397-08002B2CF9AE}" pid="9" name="Meeting Code">
    <vt:lpwstr/>
  </property>
  <property fmtid="{D5CDD505-2E9C-101B-9397-08002B2CF9AE}" pid="10" name="ECDC_Subject_who">
    <vt:lpwstr/>
  </property>
  <property fmtid="{D5CDD505-2E9C-101B-9397-08002B2CF9AE}" pid="11" name="ECDC_DMS_Project">
    <vt:lpwstr/>
  </property>
  <property fmtid="{D5CDD505-2E9C-101B-9397-08002B2CF9AE}" pid="12" name="DMS Product">
    <vt:lpwstr/>
  </property>
  <property fmtid="{D5CDD505-2E9C-101B-9397-08002B2CF9AE}" pid="13" name="ECDC_Subject_what">
    <vt:lpwstr>669;#public health emergency|aae23c87-e71a-46da-a106-0f177a6dede2</vt:lpwstr>
  </property>
  <property fmtid="{D5CDD505-2E9C-101B-9397-08002B2CF9AE}" pid="14" name="ECDC_DMS_Country">
    <vt:lpwstr/>
  </property>
  <property fmtid="{D5CDD505-2E9C-101B-9397-08002B2CF9AE}" pid="15" name="ECDC_DMS_Communication_Document_Type">
    <vt:lpwstr>1241;#first edit|80850886-251b-4f02-9aa9-b2af2dccb954</vt:lpwstr>
  </property>
  <property fmtid="{D5CDD505-2E9C-101B-9397-08002B2CF9AE}" pid="16" name="ECDC_DMS_MIS_Activity_code">
    <vt:lpwstr/>
  </property>
  <property fmtid="{D5CDD505-2E9C-101B-9397-08002B2CF9AE}" pid="17" name="ECDC_Target_audience">
    <vt:lpwstr/>
  </property>
</Properties>
</file>